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cursos\appstosell\Packtbook_ExcelML\excelfiles\"/>
    </mc:Choice>
  </mc:AlternateContent>
  <xr:revisionPtr revIDLastSave="0" documentId="13_ncr:1_{E5EBA749-723E-4AE7-9857-5B2B15CA68ED}" xr6:coauthVersionLast="47" xr6:coauthVersionMax="47" xr10:uidLastSave="{00000000-0000-0000-0000-000000000000}"/>
  <bookViews>
    <workbookView xWindow="612" yWindow="72" windowWidth="22428" windowHeight="11748" activeTab="1" xr2:uid="{00000000-000D-0000-FFFF-FFFF00000000}"/>
  </bookViews>
  <sheets>
    <sheet name="SAles10years" sheetId="5" r:id="rId1"/>
    <sheet name="AirPassengers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8" l="1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4" i="8"/>
  <c r="I4" i="8" l="1"/>
  <c r="N16" i="8" l="1"/>
  <c r="N15" i="8"/>
  <c r="O9" i="8"/>
  <c r="U124" i="8"/>
  <c r="U86" i="8"/>
  <c r="U87" i="8"/>
  <c r="U88" i="8"/>
  <c r="U89" i="8"/>
  <c r="U90" i="8"/>
  <c r="U91" i="8"/>
  <c r="U92" i="8"/>
  <c r="U93" i="8"/>
  <c r="U94" i="8"/>
  <c r="U95" i="8"/>
  <c r="U96" i="8"/>
  <c r="U97" i="8"/>
  <c r="U98" i="8"/>
  <c r="U99" i="8"/>
  <c r="U100" i="8"/>
  <c r="U101" i="8"/>
  <c r="U102" i="8"/>
  <c r="U103" i="8"/>
  <c r="U104" i="8"/>
  <c r="U105" i="8"/>
  <c r="U106" i="8"/>
  <c r="U107" i="8"/>
  <c r="U108" i="8"/>
  <c r="U109" i="8"/>
  <c r="U110" i="8"/>
  <c r="U111" i="8"/>
  <c r="U112" i="8"/>
  <c r="U113" i="8"/>
  <c r="U114" i="8"/>
  <c r="U115" i="8"/>
  <c r="U116" i="8"/>
  <c r="U117" i="8"/>
  <c r="U118" i="8"/>
  <c r="U119" i="8"/>
  <c r="U120" i="8"/>
  <c r="U121" i="8"/>
  <c r="U122" i="8"/>
  <c r="U123" i="8"/>
  <c r="U85" i="8"/>
  <c r="S124" i="8"/>
  <c r="S85" i="8"/>
  <c r="S86" i="8"/>
  <c r="S87" i="8"/>
  <c r="S88" i="8"/>
  <c r="S89" i="8"/>
  <c r="S90" i="8"/>
  <c r="S91" i="8"/>
  <c r="S92" i="8"/>
  <c r="S93" i="8"/>
  <c r="S94" i="8"/>
  <c r="S95" i="8"/>
  <c r="S96" i="8"/>
  <c r="S97" i="8"/>
  <c r="S98" i="8"/>
  <c r="S99" i="8"/>
  <c r="S100" i="8"/>
  <c r="S101" i="8"/>
  <c r="S102" i="8"/>
  <c r="S103" i="8"/>
  <c r="S104" i="8"/>
  <c r="S105" i="8"/>
  <c r="S106" i="8"/>
  <c r="S107" i="8"/>
  <c r="S108" i="8"/>
  <c r="S109" i="8"/>
  <c r="S110" i="8"/>
  <c r="S111" i="8"/>
  <c r="S112" i="8"/>
  <c r="S113" i="8"/>
  <c r="S114" i="8"/>
  <c r="S115" i="8"/>
  <c r="S116" i="8"/>
  <c r="S117" i="8"/>
  <c r="S118" i="8"/>
  <c r="S119" i="8"/>
  <c r="S120" i="8"/>
  <c r="S121" i="8"/>
  <c r="S122" i="8"/>
  <c r="S123" i="8"/>
  <c r="S84" i="8"/>
  <c r="K12" i="8"/>
  <c r="K15" i="8"/>
  <c r="K20" i="8"/>
  <c r="K23" i="8"/>
  <c r="K28" i="8"/>
  <c r="K31" i="8"/>
  <c r="K36" i="8"/>
  <c r="K37" i="8"/>
  <c r="K39" i="8"/>
  <c r="K44" i="8"/>
  <c r="K45" i="8"/>
  <c r="K47" i="8"/>
  <c r="K50" i="8"/>
  <c r="K51" i="8"/>
  <c r="K49" i="8"/>
  <c r="K48" i="8"/>
  <c r="K46" i="8"/>
  <c r="K43" i="8"/>
  <c r="I43" i="8"/>
  <c r="K42" i="8"/>
  <c r="I42" i="8"/>
  <c r="E42" i="8"/>
  <c r="F41" i="8" s="1"/>
  <c r="G41" i="8" s="1"/>
  <c r="K41" i="8"/>
  <c r="I41" i="8"/>
  <c r="E41" i="8"/>
  <c r="K40" i="8"/>
  <c r="I40" i="8"/>
  <c r="E40" i="8"/>
  <c r="F40" i="8" s="1"/>
  <c r="G40" i="8" s="1"/>
  <c r="I39" i="8"/>
  <c r="E39" i="8"/>
  <c r="K38" i="8"/>
  <c r="I38" i="8"/>
  <c r="E38" i="8"/>
  <c r="F38" i="8" s="1"/>
  <c r="G38" i="8" s="1"/>
  <c r="I37" i="8"/>
  <c r="F37" i="8"/>
  <c r="G37" i="8" s="1"/>
  <c r="E37" i="8"/>
  <c r="I36" i="8"/>
  <c r="E36" i="8"/>
  <c r="K35" i="8"/>
  <c r="I35" i="8"/>
  <c r="E35" i="8"/>
  <c r="F35" i="8" s="1"/>
  <c r="G35" i="8" s="1"/>
  <c r="K34" i="8"/>
  <c r="I34" i="8"/>
  <c r="E34" i="8"/>
  <c r="K33" i="8"/>
  <c r="I33" i="8"/>
  <c r="E33" i="8"/>
  <c r="F33" i="8" s="1"/>
  <c r="G33" i="8" s="1"/>
  <c r="K32" i="8"/>
  <c r="I32" i="8"/>
  <c r="E32" i="8"/>
  <c r="I31" i="8"/>
  <c r="E31" i="8"/>
  <c r="K30" i="8"/>
  <c r="I30" i="8"/>
  <c r="E30" i="8"/>
  <c r="F30" i="8" s="1"/>
  <c r="G30" i="8" s="1"/>
  <c r="K29" i="8"/>
  <c r="I29" i="8"/>
  <c r="E29" i="8"/>
  <c r="I28" i="8"/>
  <c r="E28" i="8"/>
  <c r="F28" i="8" s="1"/>
  <c r="G28" i="8" s="1"/>
  <c r="K27" i="8"/>
  <c r="I27" i="8"/>
  <c r="E27" i="8"/>
  <c r="K26" i="8"/>
  <c r="I26" i="8"/>
  <c r="E26" i="8"/>
  <c r="F26" i="8" s="1"/>
  <c r="G26" i="8" s="1"/>
  <c r="K25" i="8"/>
  <c r="I25" i="8"/>
  <c r="E25" i="8"/>
  <c r="K24" i="8"/>
  <c r="I24" i="8"/>
  <c r="E24" i="8"/>
  <c r="I23" i="8"/>
  <c r="E23" i="8"/>
  <c r="K22" i="8"/>
  <c r="I22" i="8"/>
  <c r="E22" i="8"/>
  <c r="F22" i="8" s="1"/>
  <c r="G22" i="8" s="1"/>
  <c r="K21" i="8"/>
  <c r="I21" i="8"/>
  <c r="E21" i="8"/>
  <c r="F21" i="8" s="1"/>
  <c r="G21" i="8" s="1"/>
  <c r="I20" i="8"/>
  <c r="E20" i="8"/>
  <c r="K19" i="8"/>
  <c r="I19" i="8"/>
  <c r="E19" i="8"/>
  <c r="K18" i="8"/>
  <c r="I18" i="8"/>
  <c r="E18" i="8"/>
  <c r="K17" i="8"/>
  <c r="I17" i="8"/>
  <c r="E17" i="8"/>
  <c r="F17" i="8" s="1"/>
  <c r="G17" i="8" s="1"/>
  <c r="K16" i="8"/>
  <c r="I16" i="8"/>
  <c r="E16" i="8"/>
  <c r="I15" i="8"/>
  <c r="E15" i="8"/>
  <c r="K14" i="8"/>
  <c r="I14" i="8"/>
  <c r="E14" i="8"/>
  <c r="K13" i="8"/>
  <c r="I13" i="8"/>
  <c r="E13" i="8"/>
  <c r="I12" i="8"/>
  <c r="E12" i="8"/>
  <c r="K11" i="8"/>
  <c r="I11" i="8"/>
  <c r="E11" i="8"/>
  <c r="F11" i="8" s="1"/>
  <c r="G11" i="8" s="1"/>
  <c r="K10" i="8"/>
  <c r="I10" i="8"/>
  <c r="E10" i="8"/>
  <c r="K9" i="8"/>
  <c r="I9" i="8"/>
  <c r="E9" i="8"/>
  <c r="K8" i="8"/>
  <c r="I8" i="8"/>
  <c r="E8" i="8"/>
  <c r="E7" i="8"/>
  <c r="F7" i="8" s="1"/>
  <c r="G7" i="8" s="1"/>
  <c r="E6" i="8"/>
  <c r="K44" i="5"/>
  <c r="K45" i="5"/>
  <c r="K46" i="5"/>
  <c r="K47" i="5"/>
  <c r="K48" i="5"/>
  <c r="K49" i="5"/>
  <c r="K50" i="5"/>
  <c r="K51" i="5"/>
  <c r="J51" i="5"/>
  <c r="J50" i="5"/>
  <c r="J49" i="5"/>
  <c r="J48" i="5"/>
  <c r="J47" i="5"/>
  <c r="J46" i="5"/>
  <c r="J45" i="5"/>
  <c r="J4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" i="5"/>
  <c r="F6" i="8" l="1"/>
  <c r="G6" i="8" s="1"/>
  <c r="F31" i="8"/>
  <c r="G31" i="8" s="1"/>
  <c r="F10" i="8"/>
  <c r="G10" i="8" s="1"/>
  <c r="F8" i="8"/>
  <c r="G8" i="8" s="1"/>
  <c r="F24" i="8"/>
  <c r="G24" i="8" s="1"/>
  <c r="F29" i="8"/>
  <c r="G29" i="8" s="1"/>
  <c r="F13" i="8"/>
  <c r="G13" i="8" s="1"/>
  <c r="F20" i="8"/>
  <c r="G20" i="8" s="1"/>
  <c r="F27" i="8"/>
  <c r="G27" i="8" s="1"/>
  <c r="F36" i="8"/>
  <c r="G36" i="8" s="1"/>
  <c r="F12" i="8"/>
  <c r="G12" i="8" s="1"/>
  <c r="T9" i="8" s="1"/>
  <c r="H4" i="8" s="1"/>
  <c r="F16" i="8"/>
  <c r="G16" i="8" s="1"/>
  <c r="F18" i="8"/>
  <c r="G18" i="8" s="1"/>
  <c r="F34" i="8"/>
  <c r="G34" i="8" s="1"/>
  <c r="F14" i="8"/>
  <c r="G14" i="8" s="1"/>
  <c r="F23" i="8"/>
  <c r="G23" i="8" s="1"/>
  <c r="F25" i="8"/>
  <c r="G25" i="8" s="1"/>
  <c r="F32" i="8"/>
  <c r="G32" i="8" s="1"/>
  <c r="F39" i="8"/>
  <c r="G39" i="8" s="1"/>
  <c r="F9" i="8"/>
  <c r="G9" i="8" s="1"/>
  <c r="F15" i="8"/>
  <c r="G15" i="8" s="1"/>
  <c r="T12" i="8" s="1"/>
  <c r="H7" i="8" s="1"/>
  <c r="F19" i="8"/>
  <c r="G19" i="8" s="1"/>
  <c r="K4" i="8" l="1"/>
  <c r="T10" i="8"/>
  <c r="H5" i="8" s="1"/>
  <c r="K5" i="8" s="1"/>
  <c r="T11" i="8"/>
  <c r="H6" i="8" s="1"/>
  <c r="I6" i="8" s="1"/>
  <c r="K6" i="8"/>
  <c r="I7" i="8"/>
  <c r="K7" i="8"/>
  <c r="I5" i="8" l="1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" i="5"/>
  <c r="H7" i="5"/>
  <c r="H6" i="5"/>
  <c r="H5" i="5"/>
  <c r="H4" i="5"/>
  <c r="T12" i="5"/>
  <c r="T11" i="5"/>
  <c r="T10" i="5"/>
  <c r="T9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6" i="5"/>
  <c r="E42" i="5"/>
  <c r="E41" i="5"/>
  <c r="F41" i="5" s="1"/>
  <c r="E40" i="5"/>
  <c r="E39" i="5"/>
  <c r="F39" i="5" s="1"/>
  <c r="E38" i="5"/>
  <c r="F38" i="5" s="1"/>
  <c r="E37" i="5"/>
  <c r="E36" i="5"/>
  <c r="F36" i="5" s="1"/>
  <c r="E35" i="5"/>
  <c r="E34" i="5"/>
  <c r="E33" i="5"/>
  <c r="F33" i="5" s="1"/>
  <c r="E32" i="5"/>
  <c r="E31" i="5"/>
  <c r="E30" i="5"/>
  <c r="F30" i="5" s="1"/>
  <c r="E29" i="5"/>
  <c r="E28" i="5"/>
  <c r="F28" i="5" s="1"/>
  <c r="E27" i="5"/>
  <c r="E26" i="5"/>
  <c r="E25" i="5"/>
  <c r="F25" i="5" s="1"/>
  <c r="E24" i="5"/>
  <c r="E23" i="5"/>
  <c r="E22" i="5"/>
  <c r="F22" i="5" s="1"/>
  <c r="E21" i="5"/>
  <c r="E20" i="5"/>
  <c r="F20" i="5" s="1"/>
  <c r="E19" i="5"/>
  <c r="E18" i="5"/>
  <c r="E17" i="5"/>
  <c r="F17" i="5" s="1"/>
  <c r="E16" i="5"/>
  <c r="E15" i="5"/>
  <c r="F15" i="5" s="1"/>
  <c r="E14" i="5"/>
  <c r="F14" i="5" s="1"/>
  <c r="E13" i="5"/>
  <c r="E12" i="5"/>
  <c r="F12" i="5" s="1"/>
  <c r="E11" i="5"/>
  <c r="E10" i="5"/>
  <c r="E9" i="5"/>
  <c r="F9" i="5" s="1"/>
  <c r="E8" i="5"/>
  <c r="E7" i="5"/>
  <c r="F7" i="5" s="1"/>
  <c r="E6" i="5"/>
  <c r="F6" i="5" s="1"/>
  <c r="F13" i="5" l="1"/>
  <c r="F21" i="5"/>
  <c r="F29" i="5"/>
  <c r="F37" i="5"/>
  <c r="F23" i="5"/>
  <c r="F31" i="5"/>
  <c r="F8" i="5"/>
  <c r="F16" i="5"/>
  <c r="F24" i="5"/>
  <c r="F32" i="5"/>
  <c r="F40" i="5"/>
  <c r="F10" i="5"/>
  <c r="F18" i="5"/>
  <c r="F26" i="5"/>
  <c r="F34" i="5"/>
  <c r="F11" i="5"/>
  <c r="F19" i="5"/>
  <c r="F27" i="5"/>
  <c r="F35" i="5"/>
</calcChain>
</file>

<file path=xl/sharedStrings.xml><?xml version="1.0" encoding="utf-8"?>
<sst xmlns="http://schemas.openxmlformats.org/spreadsheetml/2006/main" count="195" uniqueCount="77">
  <si>
    <t>Year</t>
  </si>
  <si>
    <t>Quarterly</t>
  </si>
  <si>
    <t>Sales</t>
  </si>
  <si>
    <t>Year 1</t>
  </si>
  <si>
    <t>Year 2</t>
  </si>
  <si>
    <t>Year 3</t>
  </si>
  <si>
    <t>Year 4</t>
  </si>
  <si>
    <t>t</t>
  </si>
  <si>
    <t>MA(4)</t>
  </si>
  <si>
    <t xml:space="preserve"> </t>
  </si>
  <si>
    <t>CenterMA(4)</t>
  </si>
  <si>
    <t xml:space="preserve"> Irregular</t>
  </si>
  <si>
    <t>Season</t>
  </si>
  <si>
    <t>St  It</t>
  </si>
  <si>
    <t>aka Yt</t>
  </si>
  <si>
    <t>St</t>
  </si>
  <si>
    <t>Quarter</t>
  </si>
  <si>
    <t>DeSeasonlize</t>
  </si>
  <si>
    <t>Yt/St</t>
  </si>
  <si>
    <t>Trend 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</si>
  <si>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</si>
  <si>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</si>
  <si>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</si>
  <si>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</si>
  <si>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</si>
  <si>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</si>
  <si>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</si>
  <si>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</si>
  <si>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</si>
  <si>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</si>
  <si>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</si>
  <si>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</si>
  <si>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</si>
  <si>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</si>
  <si>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</si>
  <si>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</si>
  <si>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</si>
  <si>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</si>
  <si>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</si>
  <si>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</si>
  <si>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</si>
  <si>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</si>
  <si>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</si>
  <si>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</si>
  <si>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Forecasting</t>
  </si>
  <si>
    <t>Year 5</t>
  </si>
  <si>
    <t>Year 6</t>
  </si>
  <si>
    <t>Year 9</t>
  </si>
  <si>
    <t>Year 7</t>
  </si>
  <si>
    <t>Year 8</t>
  </si>
  <si>
    <t>Year 10</t>
  </si>
  <si>
    <t>Year 11</t>
  </si>
  <si>
    <t>Year 12</t>
  </si>
  <si>
    <t>RESIDUAL OUTPUT</t>
  </si>
  <si>
    <t>Observation</t>
  </si>
  <si>
    <t>Residuals</t>
  </si>
  <si>
    <t>et</t>
  </si>
  <si>
    <t>e^2</t>
  </si>
  <si>
    <t>et-1</t>
  </si>
  <si>
    <t>(et-(et-1))^2</t>
  </si>
  <si>
    <t>https://www.real-statistics.com/statistics-tables/durbin-watson-table/</t>
  </si>
  <si>
    <t>DWLow</t>
  </si>
  <si>
    <t>DWUp</t>
  </si>
  <si>
    <t>Reject</t>
  </si>
  <si>
    <t>Indecision</t>
  </si>
  <si>
    <t>Predicted Sales</t>
  </si>
  <si>
    <t>DurbinWatson</t>
  </si>
  <si>
    <t>DWTable</t>
  </si>
  <si>
    <t>4-DWL</t>
  </si>
  <si>
    <t>4-DWU</t>
  </si>
  <si>
    <t>Falls in rejection region.</t>
  </si>
  <si>
    <t>Exists correlation.</t>
  </si>
  <si>
    <t>2.456--2.558</t>
  </si>
  <si>
    <t>Rejection Region</t>
  </si>
  <si>
    <t>No Rejection region</t>
  </si>
  <si>
    <t xml:space="preserve">     Reject</t>
  </si>
  <si>
    <t>Video another explanation: https://www.youtube.com/watch?v=hqDfyndtp8U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</si>
</sst>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00000"/>
      <name val="Arial Unicode MS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Continuous"/>
    </xf>
    <xf numFmtId="0" fontId="2" fillId="0" borderId="0" xfId="0" applyFont="1" applyAlignment="1">
      <alignment vertic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SAles10years!$D$3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SAles10years!$B$4:$C$51</c:f>
              <c:multiLvlStrCache>
                <c:ptCount val="4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  <c:pt idx="20">
                    <c:v>Year 6</c:v>
                  </c:pt>
                  <c:pt idx="24">
                    <c:v>Year 7</c:v>
                  </c:pt>
                  <c:pt idx="28">
                    <c:v>Year 8</c:v>
                  </c:pt>
                  <c:pt idx="32">
                    <c:v>Year 9</c:v>
                  </c:pt>
                  <c:pt idx="36">
                    <c:v>Year 10</c:v>
                  </c:pt>
                  <c:pt idx="40">
                    <c:v>Year 11</c:v>
                  </c:pt>
                  <c:pt idx="44">
                    <c:v>Year 12</c:v>
                  </c:pt>
                </c:lvl>
              </c:multiLvlStrCache>
            </c:multiLvlStrRef>
          </c:cat>
          <c:val>
            <c:numRef>
              <c:f>SAles10years!$D$4:$D$43</c:f>
              <c:numCache>
                <c:formatCode>General</c:formatCode>
                <c:ptCount val="40"/>
                <c:pt idx="0">
                  <c:v>1664.81</c:v>
                </c:pt>
                <c:pt idx="1">
                  <c:v>2397.5300000000002</c:v>
                </c:pt>
                <c:pt idx="2">
                  <c:v>2840.71</c:v>
                </c:pt>
                <c:pt idx="3">
                  <c:v>3547.29</c:v>
                </c:pt>
                <c:pt idx="4">
                  <c:v>3752.96</c:v>
                </c:pt>
                <c:pt idx="5">
                  <c:v>3714.74</c:v>
                </c:pt>
                <c:pt idx="6">
                  <c:v>4349.6099999999997</c:v>
                </c:pt>
                <c:pt idx="7">
                  <c:v>3566.34</c:v>
                </c:pt>
                <c:pt idx="8">
                  <c:v>5021.82</c:v>
                </c:pt>
                <c:pt idx="9">
                  <c:v>6423.48</c:v>
                </c:pt>
                <c:pt idx="10">
                  <c:v>7600.6</c:v>
                </c:pt>
                <c:pt idx="11">
                  <c:v>19756.21</c:v>
                </c:pt>
                <c:pt idx="12">
                  <c:v>2499.81</c:v>
                </c:pt>
                <c:pt idx="13">
                  <c:v>5198.24</c:v>
                </c:pt>
                <c:pt idx="14">
                  <c:v>7225.14</c:v>
                </c:pt>
                <c:pt idx="15">
                  <c:v>4806.03</c:v>
                </c:pt>
                <c:pt idx="16">
                  <c:v>5900.88</c:v>
                </c:pt>
                <c:pt idx="17">
                  <c:v>4951.34</c:v>
                </c:pt>
                <c:pt idx="18">
                  <c:v>6179.12</c:v>
                </c:pt>
                <c:pt idx="19">
                  <c:v>4752.1499999999996</c:v>
                </c:pt>
                <c:pt idx="20">
                  <c:v>5496.43</c:v>
                </c:pt>
                <c:pt idx="21">
                  <c:v>5835.1</c:v>
                </c:pt>
                <c:pt idx="22">
                  <c:v>12600.08</c:v>
                </c:pt>
                <c:pt idx="23">
                  <c:v>28541.72</c:v>
                </c:pt>
                <c:pt idx="24">
                  <c:v>4717.0200000000004</c:v>
                </c:pt>
                <c:pt idx="25">
                  <c:v>5702.63</c:v>
                </c:pt>
                <c:pt idx="26">
                  <c:v>9957.58</c:v>
                </c:pt>
                <c:pt idx="27">
                  <c:v>5304.78</c:v>
                </c:pt>
                <c:pt idx="28">
                  <c:v>6492.43</c:v>
                </c:pt>
                <c:pt idx="29">
                  <c:v>6630.8</c:v>
                </c:pt>
                <c:pt idx="30">
                  <c:v>7349.62</c:v>
                </c:pt>
                <c:pt idx="31">
                  <c:v>8176.62</c:v>
                </c:pt>
                <c:pt idx="32">
                  <c:v>8573.17</c:v>
                </c:pt>
                <c:pt idx="33">
                  <c:v>9690.5</c:v>
                </c:pt>
                <c:pt idx="34">
                  <c:v>15151.84</c:v>
                </c:pt>
                <c:pt idx="35">
                  <c:v>34061.01</c:v>
                </c:pt>
                <c:pt idx="36">
                  <c:v>5921.1</c:v>
                </c:pt>
                <c:pt idx="37">
                  <c:v>5814.58</c:v>
                </c:pt>
                <c:pt idx="38">
                  <c:v>12421.25</c:v>
                </c:pt>
                <c:pt idx="39">
                  <c:v>6369.77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0-47D8-AD7C-13FB84DAAA35}"/>
            </c:ext>
          </c:extLst>
        </c:ser>
        <c:ser>
          <c:idx val="3"/>
          <c:order val="1"/>
          <c:tx>
            <c:strRef>
              <c:f>SAles10years!$J$3</c:f>
              <c:strCache>
                <c:ptCount val="1"/>
                <c:pt idx="0">
                  <c:v>Trend 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SAles10years!$B$4:$C$51</c:f>
              <c:multiLvlStrCache>
                <c:ptCount val="4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  <c:pt idx="20">
                    <c:v>Year 6</c:v>
                  </c:pt>
                  <c:pt idx="24">
                    <c:v>Year 7</c:v>
                  </c:pt>
                  <c:pt idx="28">
                    <c:v>Year 8</c:v>
                  </c:pt>
                  <c:pt idx="32">
                    <c:v>Year 9</c:v>
                  </c:pt>
                  <c:pt idx="36">
                    <c:v>Year 10</c:v>
                  </c:pt>
                  <c:pt idx="40">
                    <c:v>Year 11</c:v>
                  </c:pt>
                  <c:pt idx="44">
                    <c:v>Year 12</c:v>
                  </c:pt>
                </c:lvl>
              </c:multiLvlStrCache>
            </c:multiLvlStrRef>
          </c:cat>
          <c:val>
            <c:numRef>
              <c:f>SAles10years!$J$4:$J$43</c:f>
              <c:numCache>
                <c:formatCode>General</c:formatCode>
                <c:ptCount val="40"/>
                <c:pt idx="0">
                  <c:v>3695.8751097442469</c:v>
                </c:pt>
                <c:pt idx="1">
                  <c:v>3901.732402815484</c:v>
                </c:pt>
                <c:pt idx="2">
                  <c:v>4107.5896958867215</c:v>
                </c:pt>
                <c:pt idx="3">
                  <c:v>4313.4469889579586</c:v>
                </c:pt>
                <c:pt idx="4">
                  <c:v>4519.3042820291967</c:v>
                </c:pt>
                <c:pt idx="5">
                  <c:v>4725.1615751004338</c:v>
                </c:pt>
                <c:pt idx="6">
                  <c:v>4931.0188681716718</c:v>
                </c:pt>
                <c:pt idx="7">
                  <c:v>5136.8761612429089</c:v>
                </c:pt>
                <c:pt idx="8">
                  <c:v>5342.733454314146</c:v>
                </c:pt>
                <c:pt idx="9">
                  <c:v>5548.590747385384</c:v>
                </c:pt>
                <c:pt idx="10">
                  <c:v>5754.4480404566211</c:v>
                </c:pt>
                <c:pt idx="11">
                  <c:v>5960.3053335278582</c:v>
                </c:pt>
                <c:pt idx="12">
                  <c:v>6166.1626265990963</c:v>
                </c:pt>
                <c:pt idx="13">
                  <c:v>6372.0199196703334</c:v>
                </c:pt>
                <c:pt idx="14">
                  <c:v>6577.8772127415705</c:v>
                </c:pt>
                <c:pt idx="15">
                  <c:v>6783.7345058128085</c:v>
                </c:pt>
                <c:pt idx="16">
                  <c:v>6989.5917988840456</c:v>
                </c:pt>
                <c:pt idx="17">
                  <c:v>7195.4490919552827</c:v>
                </c:pt>
                <c:pt idx="18">
                  <c:v>7401.3063850265207</c:v>
                </c:pt>
                <c:pt idx="19">
                  <c:v>7607.1636780977578</c:v>
                </c:pt>
                <c:pt idx="20">
                  <c:v>7813.0209711689949</c:v>
                </c:pt>
                <c:pt idx="21">
                  <c:v>8018.878264240233</c:v>
                </c:pt>
                <c:pt idx="22">
                  <c:v>8224.7355573114692</c:v>
                </c:pt>
                <c:pt idx="23">
                  <c:v>8430.5928503827072</c:v>
                </c:pt>
                <c:pt idx="24">
                  <c:v>8636.4501434539452</c:v>
                </c:pt>
                <c:pt idx="25">
                  <c:v>8842.3074365251814</c:v>
                </c:pt>
                <c:pt idx="26">
                  <c:v>9048.1647295964194</c:v>
                </c:pt>
                <c:pt idx="27">
                  <c:v>9254.0220226676574</c:v>
                </c:pt>
                <c:pt idx="28">
                  <c:v>9459.8793157388936</c:v>
                </c:pt>
                <c:pt idx="29">
                  <c:v>9665.7366088101317</c:v>
                </c:pt>
                <c:pt idx="30">
                  <c:v>9871.5939018813697</c:v>
                </c:pt>
                <c:pt idx="31">
                  <c:v>10077.451194952606</c:v>
                </c:pt>
                <c:pt idx="32">
                  <c:v>10283.308488023844</c:v>
                </c:pt>
                <c:pt idx="33">
                  <c:v>10489.165781095082</c:v>
                </c:pt>
                <c:pt idx="34">
                  <c:v>10695.023074166318</c:v>
                </c:pt>
                <c:pt idx="35">
                  <c:v>10900.880367237556</c:v>
                </c:pt>
                <c:pt idx="36">
                  <c:v>11106.737660308794</c:v>
                </c:pt>
                <c:pt idx="37">
                  <c:v>11312.59495338003</c:v>
                </c:pt>
                <c:pt idx="38">
                  <c:v>11518.452246451268</c:v>
                </c:pt>
                <c:pt idx="39">
                  <c:v>11724.309539522506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D0-47D8-AD7C-13FB84DAAA35}"/>
            </c:ext>
          </c:extLst>
        </c:ser>
        <c:ser>
          <c:idx val="4"/>
          <c:order val="2"/>
          <c:tx>
            <c:strRef>
              <c:f>SAles10years!$K$3</c:f>
              <c:strCache>
                <c:ptCount val="1"/>
                <c:pt idx="0">
                  <c:v>Forecasting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SAles10years!$B$4:$C$51</c:f>
              <c:multiLvlStrCache>
                <c:ptCount val="4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  <c:pt idx="20">
                    <c:v>Year 6</c:v>
                  </c:pt>
                  <c:pt idx="24">
                    <c:v>Year 7</c:v>
                  </c:pt>
                  <c:pt idx="28">
                    <c:v>Year 8</c:v>
                  </c:pt>
                  <c:pt idx="32">
                    <c:v>Year 9</c:v>
                  </c:pt>
                  <c:pt idx="36">
                    <c:v>Year 10</c:v>
                  </c:pt>
                  <c:pt idx="40">
                    <c:v>Year 11</c:v>
                  </c:pt>
                  <c:pt idx="44">
                    <c:v>Year 12</c:v>
                  </c:pt>
                </c:lvl>
              </c:multiLvlStrCache>
            </c:multiLvlStrRef>
          </c:cat>
          <c:val>
            <c:numRef>
              <c:f>SAles10years!$K$4:$K$51</c:f>
              <c:numCache>
                <c:formatCode>General</c:formatCode>
                <c:ptCount val="48"/>
                <c:pt idx="0">
                  <c:v>2805.5552042747872</c:v>
                </c:pt>
                <c:pt idx="1">
                  <c:v>2979.157859654576</c:v>
                </c:pt>
                <c:pt idx="2">
                  <c:v>4450.6296577431995</c:v>
                </c:pt>
                <c:pt idx="3">
                  <c:v>5723.1495097970474</c:v>
                </c:pt>
                <c:pt idx="4">
                  <c:v>3430.6239447105495</c:v>
                </c:pt>
                <c:pt idx="5">
                  <c:v>3607.885111352155</c:v>
                </c:pt>
                <c:pt idx="6">
                  <c:v>5342.8264365237555</c:v>
                </c:pt>
                <c:pt idx="7">
                  <c:v>6815.6883252221724</c:v>
                </c:pt>
                <c:pt idx="8">
                  <c:v>4055.6926851463118</c:v>
                </c:pt>
                <c:pt idx="9">
                  <c:v>4236.6123630497341</c:v>
                </c:pt>
                <c:pt idx="10">
                  <c:v>6235.0232153043098</c:v>
                </c:pt>
                <c:pt idx="11">
                  <c:v>7908.2271406472964</c:v>
                </c:pt>
                <c:pt idx="12">
                  <c:v>4680.7614255820745</c:v>
                </c:pt>
                <c:pt idx="13">
                  <c:v>4865.3396147473122</c:v>
                </c:pt>
                <c:pt idx="14">
                  <c:v>7127.2199940848641</c:v>
                </c:pt>
                <c:pt idx="15">
                  <c:v>9000.7659560724223</c:v>
                </c:pt>
                <c:pt idx="16">
                  <c:v>5305.8301660178367</c:v>
                </c:pt>
                <c:pt idx="17">
                  <c:v>5494.0668664448913</c:v>
                </c:pt>
                <c:pt idx="18">
                  <c:v>8019.4167728654202</c:v>
                </c:pt>
                <c:pt idx="19">
                  <c:v>10093.304771497546</c:v>
                </c:pt>
                <c:pt idx="20">
                  <c:v>5930.8989064535981</c:v>
                </c:pt>
                <c:pt idx="21">
                  <c:v>6122.7941181424703</c:v>
                </c:pt>
                <c:pt idx="22">
                  <c:v>8911.6135516459726</c:v>
                </c:pt>
                <c:pt idx="23">
                  <c:v>11185.843586922671</c:v>
                </c:pt>
                <c:pt idx="24">
                  <c:v>6555.9676468893613</c:v>
                </c:pt>
                <c:pt idx="25">
                  <c:v>6751.5213698400485</c:v>
                </c:pt>
                <c:pt idx="26">
                  <c:v>9803.8103304265296</c:v>
                </c:pt>
                <c:pt idx="27">
                  <c:v>12278.382402347796</c:v>
                </c:pt>
                <c:pt idx="28">
                  <c:v>7181.0363873251226</c:v>
                </c:pt>
                <c:pt idx="29">
                  <c:v>7380.2486215376275</c:v>
                </c:pt>
                <c:pt idx="30">
                  <c:v>10696.007109207085</c:v>
                </c:pt>
                <c:pt idx="31">
                  <c:v>13370.921217772919</c:v>
                </c:pt>
                <c:pt idx="32">
                  <c:v>7806.1051277608849</c:v>
                </c:pt>
                <c:pt idx="33">
                  <c:v>8008.9758732352066</c:v>
                </c:pt>
                <c:pt idx="34">
                  <c:v>11588.203887987638</c:v>
                </c:pt>
                <c:pt idx="35">
                  <c:v>14463.460033198044</c:v>
                </c:pt>
                <c:pt idx="36">
                  <c:v>8431.1738681966472</c:v>
                </c:pt>
                <c:pt idx="37">
                  <c:v>8637.7031249327847</c:v>
                </c:pt>
                <c:pt idx="38">
                  <c:v>12480.400666768193</c:v>
                </c:pt>
                <c:pt idx="39">
                  <c:v>15555.998848623169</c:v>
                </c:pt>
                <c:pt idx="40">
                  <c:v>9056.2426086324103</c:v>
                </c:pt>
                <c:pt idx="41">
                  <c:v>9266.4303766303638</c:v>
                </c:pt>
                <c:pt idx="42">
                  <c:v>13372.597445548749</c:v>
                </c:pt>
                <c:pt idx="43">
                  <c:v>16648.537664048294</c:v>
                </c:pt>
                <c:pt idx="44">
                  <c:v>9681.3113490681717</c:v>
                </c:pt>
                <c:pt idx="45">
                  <c:v>9895.1576283279428</c:v>
                </c:pt>
                <c:pt idx="46">
                  <c:v>14264.794224329304</c:v>
                </c:pt>
                <c:pt idx="47">
                  <c:v>17741.076479473417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D0-47D8-AD7C-13FB84DA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055999"/>
        <c:axId val="733067231"/>
      </c:lineChart>
      <c:catAx>
        <c:axId val="73305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067231"/>
        <c:crosses val="autoZero"/>
        <c:auto val="1"/>
        <c:lblAlgn val="ctr"/>
        <c:lblOffset val="100"/>
        <c:noMultiLvlLbl val="0"/>
      </c:catAx>
      <c:valAx>
        <c:axId val="73306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05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AirPassengers!$D$3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AirPassengers!$B$4:$C$51</c:f>
              <c:multiLvlStrCache>
                <c:ptCount val="4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  <c:pt idx="20">
                    <c:v>Year 6</c:v>
                  </c:pt>
                  <c:pt idx="24">
                    <c:v>Year 7</c:v>
                  </c:pt>
                  <c:pt idx="28">
                    <c:v>Year 8</c:v>
                  </c:pt>
                  <c:pt idx="32">
                    <c:v>Year 9</c:v>
                  </c:pt>
                  <c:pt idx="36">
                    <c:v>Year 10</c:v>
                  </c:pt>
                  <c:pt idx="40">
                    <c:v>Year 11</c:v>
                  </c:pt>
                  <c:pt idx="44">
                    <c:v>Year 12</c:v>
                  </c:pt>
                </c:lvl>
              </c:multiLvlStrCache>
            </c:multiLvlStrRef>
          </c:cat>
          <c:val>
            <c:numRef>
              <c:f>AirPassengers!$D$4:$D$43</c:f>
              <c:numCache>
                <c:formatCode>General</c:formatCode>
                <c:ptCount val="40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>
                  <c:v>115</c:v>
                </c:pt>
                <c:pt idx="13">
                  <c:v>126</c:v>
                </c:pt>
                <c:pt idx="14">
                  <c:v>141</c:v>
                </c:pt>
                <c:pt idx="15">
                  <c:v>135</c:v>
                </c:pt>
                <c:pt idx="16">
                  <c:v>125</c:v>
                </c:pt>
                <c:pt idx="17">
                  <c:v>149</c:v>
                </c:pt>
                <c:pt idx="18">
                  <c:v>170</c:v>
                </c:pt>
                <c:pt idx="19">
                  <c:v>170</c:v>
                </c:pt>
                <c:pt idx="20">
                  <c:v>158</c:v>
                </c:pt>
                <c:pt idx="21">
                  <c:v>133</c:v>
                </c:pt>
                <c:pt idx="22">
                  <c:v>114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178</c:v>
                </c:pt>
                <c:pt idx="27">
                  <c:v>163</c:v>
                </c:pt>
                <c:pt idx="28">
                  <c:v>172</c:v>
                </c:pt>
                <c:pt idx="29">
                  <c:v>178</c:v>
                </c:pt>
                <c:pt idx="30">
                  <c:v>199</c:v>
                </c:pt>
                <c:pt idx="31">
                  <c:v>199</c:v>
                </c:pt>
                <c:pt idx="32">
                  <c:v>184</c:v>
                </c:pt>
                <c:pt idx="33">
                  <c:v>162</c:v>
                </c:pt>
                <c:pt idx="34">
                  <c:v>146</c:v>
                </c:pt>
                <c:pt idx="35">
                  <c:v>166</c:v>
                </c:pt>
                <c:pt idx="36">
                  <c:v>171</c:v>
                </c:pt>
                <c:pt idx="37">
                  <c:v>180</c:v>
                </c:pt>
                <c:pt idx="38">
                  <c:v>193</c:v>
                </c:pt>
                <c:pt idx="39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0-4FD4-94EE-A156A98B5E3B}"/>
            </c:ext>
          </c:extLst>
        </c:ser>
        <c:ser>
          <c:idx val="3"/>
          <c:order val="1"/>
          <c:tx>
            <c:strRef>
              <c:f>AirPassengers!$J$3</c:f>
              <c:strCache>
                <c:ptCount val="1"/>
                <c:pt idx="0">
                  <c:v>Trend 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AirPassengers!$B$4:$C$51</c:f>
              <c:multiLvlStrCache>
                <c:ptCount val="4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  <c:pt idx="20">
                    <c:v>Year 6</c:v>
                  </c:pt>
                  <c:pt idx="24">
                    <c:v>Year 7</c:v>
                  </c:pt>
                  <c:pt idx="28">
                    <c:v>Year 8</c:v>
                  </c:pt>
                  <c:pt idx="32">
                    <c:v>Year 9</c:v>
                  </c:pt>
                  <c:pt idx="36">
                    <c:v>Year 10</c:v>
                  </c:pt>
                  <c:pt idx="40">
                    <c:v>Year 11</c:v>
                  </c:pt>
                  <c:pt idx="44">
                    <c:v>Year 12</c:v>
                  </c:pt>
                </c:lvl>
              </c:multiLvlStrCache>
            </c:multiLvlStrRef>
          </c:cat>
          <c:val>
            <c:numRef>
              <c:f>AirPassengers!$J$4:$J$43</c:f>
              <c:numCache>
                <c:formatCode>General</c:formatCode>
                <c:ptCount val="40"/>
                <c:pt idx="0">
                  <c:v>115.98682739680001</c:v>
                </c:pt>
                <c:pt idx="1">
                  <c:v>117.69166001679467</c:v>
                </c:pt>
                <c:pt idx="2">
                  <c:v>119.39649263678932</c:v>
                </c:pt>
                <c:pt idx="3">
                  <c:v>121.10132525678397</c:v>
                </c:pt>
                <c:pt idx="4">
                  <c:v>122.80615787677861</c:v>
                </c:pt>
                <c:pt idx="5">
                  <c:v>124.51099049677327</c:v>
                </c:pt>
                <c:pt idx="6">
                  <c:v>126.21582311676792</c:v>
                </c:pt>
                <c:pt idx="7">
                  <c:v>127.92065573676257</c:v>
                </c:pt>
                <c:pt idx="8">
                  <c:v>129.62548835675722</c:v>
                </c:pt>
                <c:pt idx="9">
                  <c:v>131.33032097675186</c:v>
                </c:pt>
                <c:pt idx="10">
                  <c:v>133.03515359674651</c:v>
                </c:pt>
                <c:pt idx="11">
                  <c:v>134.73998621674119</c:v>
                </c:pt>
                <c:pt idx="12">
                  <c:v>136.44481883673583</c:v>
                </c:pt>
                <c:pt idx="13">
                  <c:v>138.14965145673048</c:v>
                </c:pt>
                <c:pt idx="14">
                  <c:v>139.85448407672513</c:v>
                </c:pt>
                <c:pt idx="15">
                  <c:v>141.55931669671978</c:v>
                </c:pt>
                <c:pt idx="16">
                  <c:v>143.26414931671442</c:v>
                </c:pt>
                <c:pt idx="17">
                  <c:v>144.9689819367091</c:v>
                </c:pt>
                <c:pt idx="18">
                  <c:v>146.67381455670375</c:v>
                </c:pt>
                <c:pt idx="19">
                  <c:v>148.37864717669839</c:v>
                </c:pt>
                <c:pt idx="20">
                  <c:v>150.08347979669304</c:v>
                </c:pt>
                <c:pt idx="21">
                  <c:v>151.78831241668769</c:v>
                </c:pt>
                <c:pt idx="22">
                  <c:v>153.49314503668234</c:v>
                </c:pt>
                <c:pt idx="23">
                  <c:v>155.19797765667698</c:v>
                </c:pt>
                <c:pt idx="24">
                  <c:v>156.90281027667163</c:v>
                </c:pt>
                <c:pt idx="25">
                  <c:v>158.60764289666631</c:v>
                </c:pt>
                <c:pt idx="26">
                  <c:v>160.31247551666095</c:v>
                </c:pt>
                <c:pt idx="27">
                  <c:v>162.0173081366556</c:v>
                </c:pt>
                <c:pt idx="28">
                  <c:v>163.72214075665025</c:v>
                </c:pt>
                <c:pt idx="29">
                  <c:v>165.4269733766449</c:v>
                </c:pt>
                <c:pt idx="30">
                  <c:v>167.13180599663954</c:v>
                </c:pt>
                <c:pt idx="31">
                  <c:v>168.83663861663422</c:v>
                </c:pt>
                <c:pt idx="32">
                  <c:v>170.54147123662887</c:v>
                </c:pt>
                <c:pt idx="33">
                  <c:v>172.24630385662351</c:v>
                </c:pt>
                <c:pt idx="34">
                  <c:v>173.95113647661816</c:v>
                </c:pt>
                <c:pt idx="35">
                  <c:v>175.65596909661281</c:v>
                </c:pt>
                <c:pt idx="36">
                  <c:v>177.36080171660745</c:v>
                </c:pt>
                <c:pt idx="37">
                  <c:v>179.0656343366021</c:v>
                </c:pt>
                <c:pt idx="38">
                  <c:v>180.77046695659675</c:v>
                </c:pt>
                <c:pt idx="39">
                  <c:v>182.4752995765914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F0-4FD4-94EE-A156A98B5E3B}"/>
            </c:ext>
          </c:extLst>
        </c:ser>
        <c:ser>
          <c:idx val="4"/>
          <c:order val="2"/>
          <c:tx>
            <c:strRef>
              <c:f>AirPassengers!$K$3</c:f>
              <c:strCache>
                <c:ptCount val="1"/>
                <c:pt idx="0">
                  <c:v>Forecasting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AirPassengers!$B$4:$C$51</c:f>
              <c:multiLvlStrCache>
                <c:ptCount val="4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  <c:pt idx="20">
                    <c:v>Year 6</c:v>
                  </c:pt>
                  <c:pt idx="24">
                    <c:v>Year 7</c:v>
                  </c:pt>
                  <c:pt idx="28">
                    <c:v>Year 8</c:v>
                  </c:pt>
                  <c:pt idx="32">
                    <c:v>Year 9</c:v>
                  </c:pt>
                  <c:pt idx="36">
                    <c:v>Year 10</c:v>
                  </c:pt>
                  <c:pt idx="40">
                    <c:v>Year 11</c:v>
                  </c:pt>
                  <c:pt idx="44">
                    <c:v>Year 12</c:v>
                  </c:pt>
                </c:lvl>
              </c:multiLvlStrCache>
            </c:multiLvlStrRef>
          </c:cat>
          <c:val>
            <c:numRef>
              <c:f>AirPassengers!$K$4:$K$51</c:f>
              <c:numCache>
                <c:formatCode>General</c:formatCode>
                <c:ptCount val="48"/>
                <c:pt idx="0">
                  <c:v>113.93279279289249</c:v>
                </c:pt>
                <c:pt idx="1">
                  <c:v>115.12193635846603</c:v>
                </c:pt>
                <c:pt idx="2">
                  <c:v>120.3186874723073</c:v>
                </c:pt>
                <c:pt idx="3">
                  <c:v>124.34261898791226</c:v>
                </c:pt>
                <c:pt idx="4">
                  <c:v>120.63135834554501</c:v>
                </c:pt>
                <c:pt idx="5">
                  <c:v>121.79237102997476</c:v>
                </c:pt>
                <c:pt idx="6">
                  <c:v>127.19068910879514</c:v>
                </c:pt>
                <c:pt idx="7">
                  <c:v>131.3444697919945</c:v>
                </c:pt>
                <c:pt idx="8">
                  <c:v>127.32992389819752</c:v>
                </c:pt>
                <c:pt idx="9">
                  <c:v>128.46280570148346</c:v>
                </c:pt>
                <c:pt idx="10">
                  <c:v>134.06269074528296</c:v>
                </c:pt>
                <c:pt idx="11">
                  <c:v>138.34632059607674</c:v>
                </c:pt>
                <c:pt idx="12">
                  <c:v>134.02848945085006</c:v>
                </c:pt>
                <c:pt idx="13">
                  <c:v>135.13324037299219</c:v>
                </c:pt>
                <c:pt idx="14">
                  <c:v>140.93469238177084</c:v>
                </c:pt>
                <c:pt idx="15">
                  <c:v>145.34817140015895</c:v>
                </c:pt>
                <c:pt idx="16">
                  <c:v>140.72705500350256</c:v>
                </c:pt>
                <c:pt idx="17">
                  <c:v>141.80367504450095</c:v>
                </c:pt>
                <c:pt idx="18">
                  <c:v>147.8066940182587</c:v>
                </c:pt>
                <c:pt idx="19">
                  <c:v>152.35002220424118</c:v>
                </c:pt>
                <c:pt idx="20">
                  <c:v>147.42562055615511</c:v>
                </c:pt>
                <c:pt idx="21">
                  <c:v>148.47410971600965</c:v>
                </c:pt>
                <c:pt idx="22">
                  <c:v>154.67869565474652</c:v>
                </c:pt>
                <c:pt idx="23">
                  <c:v>159.35187300832339</c:v>
                </c:pt>
                <c:pt idx="24">
                  <c:v>154.12418610880761</c:v>
                </c:pt>
                <c:pt idx="25">
                  <c:v>155.14454438751841</c:v>
                </c:pt>
                <c:pt idx="26">
                  <c:v>161.55069729123437</c:v>
                </c:pt>
                <c:pt idx="27">
                  <c:v>166.35372381240566</c:v>
                </c:pt>
                <c:pt idx="28">
                  <c:v>160.82275166146016</c:v>
                </c:pt>
                <c:pt idx="29">
                  <c:v>161.81497905902711</c:v>
                </c:pt>
                <c:pt idx="30">
                  <c:v>168.42269892772219</c:v>
                </c:pt>
                <c:pt idx="31">
                  <c:v>173.3555746164879</c:v>
                </c:pt>
                <c:pt idx="32">
                  <c:v>167.52131721411268</c:v>
                </c:pt>
                <c:pt idx="33">
                  <c:v>168.48541373053584</c:v>
                </c:pt>
                <c:pt idx="34">
                  <c:v>175.29470056421007</c:v>
                </c:pt>
                <c:pt idx="35">
                  <c:v>180.35742542057011</c:v>
                </c:pt>
                <c:pt idx="36">
                  <c:v>174.21988276676518</c:v>
                </c:pt>
                <c:pt idx="37">
                  <c:v>175.15584840204457</c:v>
                </c:pt>
                <c:pt idx="38">
                  <c:v>182.1667022006979</c:v>
                </c:pt>
                <c:pt idx="39">
                  <c:v>187.35927622465232</c:v>
                </c:pt>
                <c:pt idx="40">
                  <c:v>180.91844831941773</c:v>
                </c:pt>
                <c:pt idx="41">
                  <c:v>181.8262830735533</c:v>
                </c:pt>
                <c:pt idx="42">
                  <c:v>189.03870383718575</c:v>
                </c:pt>
                <c:pt idx="43">
                  <c:v>194.36112702873456</c:v>
                </c:pt>
                <c:pt idx="44">
                  <c:v>187.61701387207026</c:v>
                </c:pt>
                <c:pt idx="45">
                  <c:v>188.49671774506203</c:v>
                </c:pt>
                <c:pt idx="46">
                  <c:v>195.9107054736736</c:v>
                </c:pt>
                <c:pt idx="47">
                  <c:v>201.3629778328168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F0-4FD4-94EE-A156A98B5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055999"/>
        <c:axId val="733067231"/>
      </c:lineChart>
      <c:catAx>
        <c:axId val="73305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067231"/>
        <c:crosses val="autoZero"/>
        <c:auto val="1"/>
        <c:lblAlgn val="ctr"/>
        <c:lblOffset val="100"/>
        <c:noMultiLvlLbl val="0"/>
      </c:catAx>
      <c:valAx>
        <c:axId val="73306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05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AirPassengers!$R$83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AirPassengers!$R$84:$R$123</c:f>
              <c:numCache>
                <c:formatCode>General</c:formatCode>
                <c:ptCount val="40"/>
                <c:pt idx="0">
                  <c:v>-3.4731707317072846</c:v>
                </c:pt>
                <c:pt idx="1">
                  <c:v>0.80365853658538811</c:v>
                </c:pt>
                <c:pt idx="2">
                  <c:v>13.080487804878075</c:v>
                </c:pt>
                <c:pt idx="3">
                  <c:v>8.357317073170762</c:v>
                </c:pt>
                <c:pt idx="4">
                  <c:v>-1.3658536585365653</c:v>
                </c:pt>
                <c:pt idx="5">
                  <c:v>10.910975609756122</c:v>
                </c:pt>
                <c:pt idx="6">
                  <c:v>22.187804878048809</c:v>
                </c:pt>
                <c:pt idx="7">
                  <c:v>20.464634146341481</c:v>
                </c:pt>
                <c:pt idx="8">
                  <c:v>6.7414634146341541</c:v>
                </c:pt>
                <c:pt idx="9">
                  <c:v>-11.981707317073159</c:v>
                </c:pt>
                <c:pt idx="10">
                  <c:v>-28.704878048780472</c:v>
                </c:pt>
                <c:pt idx="11">
                  <c:v>-16.428048780487785</c:v>
                </c:pt>
                <c:pt idx="12">
                  <c:v>-21.151219512195098</c:v>
                </c:pt>
                <c:pt idx="13">
                  <c:v>-11.874390243902411</c:v>
                </c:pt>
                <c:pt idx="14">
                  <c:v>1.4024390243902758</c:v>
                </c:pt>
                <c:pt idx="15">
                  <c:v>-6.3207317073170657</c:v>
                </c:pt>
                <c:pt idx="16">
                  <c:v>-18.043902439024379</c:v>
                </c:pt>
                <c:pt idx="17">
                  <c:v>4.2329268292683082</c:v>
                </c:pt>
                <c:pt idx="18">
                  <c:v>23.509756097560995</c:v>
                </c:pt>
                <c:pt idx="19">
                  <c:v>21.786585365853682</c:v>
                </c:pt>
                <c:pt idx="20">
                  <c:v>8.0634146341463406</c:v>
                </c:pt>
                <c:pt idx="21">
                  <c:v>-18.659756097560944</c:v>
                </c:pt>
                <c:pt idx="22">
                  <c:v>-39.382926829268285</c:v>
                </c:pt>
                <c:pt idx="23">
                  <c:v>-15.106097560975599</c:v>
                </c:pt>
                <c:pt idx="24">
                  <c:v>-11.829268292682912</c:v>
                </c:pt>
                <c:pt idx="25">
                  <c:v>-8.5524390243902246</c:v>
                </c:pt>
                <c:pt idx="26">
                  <c:v>17.724390243902462</c:v>
                </c:pt>
                <c:pt idx="27">
                  <c:v>1.0012195121951208</c:v>
                </c:pt>
                <c:pt idx="28">
                  <c:v>8.2780487804878078</c:v>
                </c:pt>
                <c:pt idx="29">
                  <c:v>12.554878048780495</c:v>
                </c:pt>
                <c:pt idx="30">
                  <c:v>31.831707317073182</c:v>
                </c:pt>
                <c:pt idx="31">
                  <c:v>30.108536585365869</c:v>
                </c:pt>
                <c:pt idx="32">
                  <c:v>13.385365853658527</c:v>
                </c:pt>
                <c:pt idx="33">
                  <c:v>-10.337804878048757</c:v>
                </c:pt>
                <c:pt idx="34">
                  <c:v>-28.060975609756099</c:v>
                </c:pt>
                <c:pt idx="35">
                  <c:v>-9.784146341463412</c:v>
                </c:pt>
                <c:pt idx="36">
                  <c:v>-6.5073170731707251</c:v>
                </c:pt>
                <c:pt idx="37">
                  <c:v>0.76951219512196189</c:v>
                </c:pt>
                <c:pt idx="38">
                  <c:v>12.046341463414649</c:v>
                </c:pt>
                <c:pt idx="39">
                  <c:v>-1.6768292682926926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3E-40F4-B36A-177C99525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9967"/>
        <c:axId val="3108735"/>
      </c:scatterChart>
      <c:valAx>
        <c:axId val="311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8735"/>
        <c:crosses val="autoZero"/>
        <c:crossBetween val="midCat"/>
      </c:valAx>
      <c:valAx>
        <c:axId val="310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AirPassengers!$U$83</c:f>
              <c:strCache>
                <c:ptCount val="1"/>
                <c:pt idx="0">
                  <c:v>(et-(et-1))^2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AirPassengers!$U$84:$U$123</c:f>
              <c:numCache>
                <c:formatCode>General</c:formatCode>
                <c:ptCount val="40"/>
                <c:pt idx="1">
                  <c:v>18.29126859012484</c:v>
                </c:pt>
                <c:pt idx="2">
                  <c:v>150.72053688280795</c:v>
                </c:pt>
                <c:pt idx="3">
                  <c:v>22.308341760856596</c:v>
                </c:pt>
                <c:pt idx="4">
                  <c:v>94.540049077930007</c:v>
                </c:pt>
                <c:pt idx="5">
                  <c:v>150.72053688280795</c:v>
                </c:pt>
                <c:pt idx="6">
                  <c:v>127.16687834622257</c:v>
                </c:pt>
                <c:pt idx="7">
                  <c:v>2.9693173706127656</c:v>
                </c:pt>
                <c:pt idx="8">
                  <c:v>188.32541493158863</c:v>
                </c:pt>
                <c:pt idx="9">
                  <c:v>350.55712224866136</c:v>
                </c:pt>
                <c:pt idx="10">
                  <c:v>279.66443932183211</c:v>
                </c:pt>
                <c:pt idx="11">
                  <c:v>150.72053688280795</c:v>
                </c:pt>
                <c:pt idx="12">
                  <c:v>22.308341760856596</c:v>
                </c:pt>
                <c:pt idx="13">
                  <c:v>86.059561273051827</c:v>
                </c:pt>
                <c:pt idx="14">
                  <c:v>176.27419541939332</c:v>
                </c:pt>
                <c:pt idx="15">
                  <c:v>59.647366151100911</c:v>
                </c:pt>
                <c:pt idx="16">
                  <c:v>137.43273200475898</c:v>
                </c:pt>
                <c:pt idx="17">
                  <c:v>496.25712224866169</c:v>
                </c:pt>
                <c:pt idx="18">
                  <c:v>371.59614663890557</c:v>
                </c:pt>
                <c:pt idx="19">
                  <c:v>2.9693173706127167</c:v>
                </c:pt>
                <c:pt idx="20">
                  <c:v>188.32541493158902</c:v>
                </c:pt>
                <c:pt idx="21">
                  <c:v>714.12785395597689</c:v>
                </c:pt>
                <c:pt idx="22">
                  <c:v>429.4498051754918</c:v>
                </c:pt>
                <c:pt idx="23">
                  <c:v>589.36443932183249</c:v>
                </c:pt>
                <c:pt idx="24">
                  <c:v>10.737610053539585</c:v>
                </c:pt>
                <c:pt idx="25">
                  <c:v>10.737610053539585</c:v>
                </c:pt>
                <c:pt idx="26">
                  <c:v>690.47175639500324</c:v>
                </c:pt>
                <c:pt idx="27">
                  <c:v>279.66443932183307</c:v>
                </c:pt>
                <c:pt idx="28">
                  <c:v>52.952244199881079</c:v>
                </c:pt>
                <c:pt idx="29">
                  <c:v>18.291268590124961</c:v>
                </c:pt>
                <c:pt idx="30">
                  <c:v>371.59614663890557</c:v>
                </c:pt>
                <c:pt idx="31">
                  <c:v>2.9693173706127167</c:v>
                </c:pt>
                <c:pt idx="32">
                  <c:v>279.66443932183307</c:v>
                </c:pt>
                <c:pt idx="33">
                  <c:v>562.78882956573318</c:v>
                </c:pt>
                <c:pt idx="34">
                  <c:v>314.11078078524775</c:v>
                </c:pt>
                <c:pt idx="35">
                  <c:v>334.04248810232019</c:v>
                </c:pt>
                <c:pt idx="36">
                  <c:v>10.737610053539585</c:v>
                </c:pt>
                <c:pt idx="37">
                  <c:v>52.952244199881079</c:v>
                </c:pt>
                <c:pt idx="38">
                  <c:v>127.16687834622257</c:v>
                </c:pt>
                <c:pt idx="39">
                  <c:v>188.32541493158902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0E-4F24-9BDF-76AB66565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932351"/>
        <c:axId val="2059930687"/>
      </c:scatterChart>
      <c:valAx>
        <c:axId val="205993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930687"/>
        <c:crosses val="autoZero"/>
        <c:crossBetween val="midCat"/>
      </c:valAx>
      <c:valAx>
        <c:axId val="205993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932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AirPassengers!$S$83</c:f>
              <c:strCache>
                <c:ptCount val="1"/>
                <c:pt idx="0">
                  <c:v>e^2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AirPassengers!$S$84:$S$123</c:f>
              <c:numCache>
                <c:formatCode>General</c:formatCode>
                <c:ptCount val="40"/>
                <c:pt idx="0">
                  <c:v>12.062914931588114</c:v>
                </c:pt>
                <c:pt idx="1">
                  <c:v>0.64586704342656764</c:v>
                </c:pt>
                <c:pt idx="2">
                  <c:v>171.09916121356403</c:v>
                </c:pt>
                <c:pt idx="3">
                  <c:v>69.844748661511517</c:v>
                </c:pt>
                <c:pt idx="4">
                  <c:v>1.8655562165377202</c:v>
                </c:pt>
                <c:pt idx="5">
                  <c:v>119.04938875669298</c:v>
                </c:pt>
                <c:pt idx="6">
                  <c:v>492.29868530636651</c:v>
                </c:pt>
                <c:pt idx="7">
                  <c:v>418.80125074360575</c:v>
                </c:pt>
                <c:pt idx="8">
                  <c:v>45.447328970850791</c:v>
                </c:pt>
                <c:pt idx="9">
                  <c:v>143.56131023200447</c:v>
                </c:pt>
                <c:pt idx="10">
                  <c:v>823.970023795359</c:v>
                </c:pt>
                <c:pt idx="11">
                  <c:v>269.8807867340862</c:v>
                </c:pt>
                <c:pt idx="12">
                  <c:v>447.37408685306264</c:v>
                </c:pt>
                <c:pt idx="13">
                  <c:v>141.00114366448477</c:v>
                </c:pt>
                <c:pt idx="14">
                  <c:v>1.9668352171327486</c:v>
                </c:pt>
                <c:pt idx="15">
                  <c:v>39.951649315883309</c:v>
                </c:pt>
                <c:pt idx="16">
                  <c:v>325.58241522902995</c:v>
                </c:pt>
                <c:pt idx="17">
                  <c:v>17.917669541939453</c:v>
                </c:pt>
                <c:pt idx="18">
                  <c:v>552.70863176680643</c:v>
                </c:pt>
                <c:pt idx="19">
                  <c:v>474.65530190362983</c:v>
                </c:pt>
                <c:pt idx="20">
                  <c:v>65.018655562165364</c:v>
                </c:pt>
                <c:pt idx="21">
                  <c:v>348.18649762046283</c:v>
                </c:pt>
                <c:pt idx="22">
                  <c:v>1551.0149256394998</c:v>
                </c:pt>
                <c:pt idx="23">
                  <c:v>228.19418352171292</c:v>
                </c:pt>
                <c:pt idx="24">
                  <c:v>139.93158834027329</c:v>
                </c:pt>
                <c:pt idx="25">
                  <c:v>73.144213265912811</c:v>
                </c:pt>
                <c:pt idx="26">
                  <c:v>314.15400951814479</c:v>
                </c:pt>
                <c:pt idx="27">
                  <c:v>1.0024405116002357</c:v>
                </c:pt>
                <c:pt idx="28">
                  <c:v>68.526091612135687</c:v>
                </c:pt>
                <c:pt idx="29">
                  <c:v>157.62496281975032</c:v>
                </c:pt>
                <c:pt idx="30">
                  <c:v>1013.2575907198103</c:v>
                </c:pt>
                <c:pt idx="31">
                  <c:v>906.52397531231497</c:v>
                </c:pt>
                <c:pt idx="32">
                  <c:v>179.16801903628766</c:v>
                </c:pt>
                <c:pt idx="33">
                  <c:v>106.87020969660868</c:v>
                </c:pt>
                <c:pt idx="34">
                  <c:v>787.41835217132666</c:v>
                </c:pt>
                <c:pt idx="35">
                  <c:v>95.729519631171868</c:v>
                </c:pt>
                <c:pt idx="36">
                  <c:v>42.345175490779212</c:v>
                </c:pt>
                <c:pt idx="37">
                  <c:v>0.59214901844142032</c:v>
                </c:pt>
                <c:pt idx="38">
                  <c:v>145.11434265318297</c:v>
                </c:pt>
                <c:pt idx="39">
                  <c:v>2.8117563950030071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2B-40EF-8522-2920D87EE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3359"/>
        <c:axId val="16377951"/>
      </c:scatterChart>
      <c:valAx>
        <c:axId val="1638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7951"/>
        <c:crosses val="autoZero"/>
        <c:crossBetween val="midCat"/>
      </c:valAx>
      <c:valAx>
        <c:axId val="1637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3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 Passengers 10-year</a:t>
            </a:r>
            <a:br>
              <a:rPr lang="en-US"/>
            </a:br>
            <a:r>
              <a:rPr lang="en-US"/>
              <a:t>Trimester</a:t>
            </a:r>
            <a:r>
              <a:rPr lang="en-US" baseline="0"/>
              <a:t> lag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AirPassengers!$D$3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AirPassengers!$B$4:$C$43</c:f>
              <c:multiLvlStrCache>
                <c:ptCount val="4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  <c:pt idx="20">
                    <c:v>Year 6</c:v>
                  </c:pt>
                  <c:pt idx="24">
                    <c:v>Year 7</c:v>
                  </c:pt>
                  <c:pt idx="28">
                    <c:v>Year 8</c:v>
                  </c:pt>
                  <c:pt idx="32">
                    <c:v>Year 9</c:v>
                  </c:pt>
                  <c:pt idx="36">
                    <c:v>Year 10</c:v>
                  </c:pt>
                </c:lvl>
              </c:multiLvlStrCache>
            </c:multiLvlStrRef>
          </c:cat>
          <c:val>
            <c:numRef>
              <c:f>AirPassengers!$D$4:$D$42</c:f>
              <c:numCache>
                <c:formatCode>General</c:formatCode>
                <c:ptCount val="39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>
                  <c:v>115</c:v>
                </c:pt>
                <c:pt idx="13">
                  <c:v>126</c:v>
                </c:pt>
                <c:pt idx="14">
                  <c:v>141</c:v>
                </c:pt>
                <c:pt idx="15">
                  <c:v>135</c:v>
                </c:pt>
                <c:pt idx="16">
                  <c:v>125</c:v>
                </c:pt>
                <c:pt idx="17">
                  <c:v>149</c:v>
                </c:pt>
                <c:pt idx="18">
                  <c:v>170</c:v>
                </c:pt>
                <c:pt idx="19">
                  <c:v>170</c:v>
                </c:pt>
                <c:pt idx="20">
                  <c:v>158</c:v>
                </c:pt>
                <c:pt idx="21">
                  <c:v>133</c:v>
                </c:pt>
                <c:pt idx="22">
                  <c:v>114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178</c:v>
                </c:pt>
                <c:pt idx="27">
                  <c:v>163</c:v>
                </c:pt>
                <c:pt idx="28">
                  <c:v>172</c:v>
                </c:pt>
                <c:pt idx="29">
                  <c:v>178</c:v>
                </c:pt>
                <c:pt idx="30">
                  <c:v>199</c:v>
                </c:pt>
                <c:pt idx="31">
                  <c:v>199</c:v>
                </c:pt>
                <c:pt idx="32">
                  <c:v>184</c:v>
                </c:pt>
                <c:pt idx="33">
                  <c:v>162</c:v>
                </c:pt>
                <c:pt idx="34">
                  <c:v>146</c:v>
                </c:pt>
                <c:pt idx="35">
                  <c:v>166</c:v>
                </c:pt>
                <c:pt idx="36">
                  <c:v>171</c:v>
                </c:pt>
                <c:pt idx="37">
                  <c:v>180</c:v>
                </c:pt>
                <c:pt idx="38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D2B-4474-8658-ABD3B922CB02}"/>
            </c:ext>
          </c:extLst>
        </c:ser>
        <c:ser>
          <c:idx val="1"/>
          <c:order val="1"/>
          <c:tx>
            <c:strRef>
              <c:f>AirPassengers!$F$3</c:f>
              <c:strCache>
                <c:ptCount val="1"/>
                <c:pt idx="0">
                  <c:v>CenterMA(4)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AirPassengers!$F$4:$F$41</c:f>
              <c:numCache>
                <c:formatCode>General</c:formatCode>
                <c:ptCount val="38"/>
                <c:pt idx="2">
                  <c:v>123.875</c:v>
                </c:pt>
                <c:pt idx="3">
                  <c:v>127.125</c:v>
                </c:pt>
                <c:pt idx="4">
                  <c:v>131.25</c:v>
                </c:pt>
                <c:pt idx="5">
                  <c:v>135.625</c:v>
                </c:pt>
                <c:pt idx="6">
                  <c:v>139.875</c:v>
                </c:pt>
                <c:pt idx="7">
                  <c:v>139.75</c:v>
                </c:pt>
                <c:pt idx="8">
                  <c:v>132.25</c:v>
                </c:pt>
                <c:pt idx="9">
                  <c:v>123</c:v>
                </c:pt>
                <c:pt idx="10">
                  <c:v>116.625</c:v>
                </c:pt>
                <c:pt idx="11">
                  <c:v>114.875</c:v>
                </c:pt>
                <c:pt idx="12">
                  <c:v>120.375</c:v>
                </c:pt>
                <c:pt idx="13">
                  <c:v>127.125</c:v>
                </c:pt>
                <c:pt idx="14">
                  <c:v>130.5</c:v>
                </c:pt>
                <c:pt idx="15">
                  <c:v>134.625</c:v>
                </c:pt>
                <c:pt idx="16">
                  <c:v>141.125</c:v>
                </c:pt>
                <c:pt idx="17">
                  <c:v>149.125</c:v>
                </c:pt>
                <c:pt idx="18">
                  <c:v>157.625</c:v>
                </c:pt>
                <c:pt idx="19">
                  <c:v>159.75</c:v>
                </c:pt>
                <c:pt idx="20">
                  <c:v>150.75</c:v>
                </c:pt>
                <c:pt idx="21">
                  <c:v>140</c:v>
                </c:pt>
                <c:pt idx="22">
                  <c:v>134.625</c:v>
                </c:pt>
                <c:pt idx="23">
                  <c:v>135.125</c:v>
                </c:pt>
                <c:pt idx="24">
                  <c:v>145.25</c:v>
                </c:pt>
                <c:pt idx="25">
                  <c:v>156.125</c:v>
                </c:pt>
                <c:pt idx="26">
                  <c:v>162.375</c:v>
                </c:pt>
                <c:pt idx="27">
                  <c:v>169.25</c:v>
                </c:pt>
                <c:pt idx="28">
                  <c:v>175.375</c:v>
                </c:pt>
                <c:pt idx="29">
                  <c:v>182.5</c:v>
                </c:pt>
                <c:pt idx="30">
                  <c:v>188.5</c:v>
                </c:pt>
                <c:pt idx="31">
                  <c:v>188</c:v>
                </c:pt>
                <c:pt idx="32">
                  <c:v>179.375</c:v>
                </c:pt>
                <c:pt idx="33">
                  <c:v>168.625</c:v>
                </c:pt>
                <c:pt idx="34">
                  <c:v>162.875</c:v>
                </c:pt>
                <c:pt idx="35">
                  <c:v>163.5</c:v>
                </c:pt>
                <c:pt idx="36">
                  <c:v>171.625</c:v>
                </c:pt>
                <c:pt idx="37">
                  <c:v>179.375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D2B-4474-8658-ABD3B922C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7089503"/>
        <c:axId val="1637084095"/>
      </c:lineChart>
      <c:catAx>
        <c:axId val="163708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084095"/>
        <c:crosses val="autoZero"/>
        <c:auto val="1"/>
        <c:lblAlgn val="ctr"/>
        <c:lblOffset val="100"/>
        <c:noMultiLvlLbl val="0"/>
      </c:catAx>
      <c:valAx>
        <c:axId val="163708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08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AirPassengers!$D$3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AirPassengers!$B$4:$C$51</c:f>
              <c:multiLvlStrCache>
                <c:ptCount val="4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  <c:pt idx="20">
                    <c:v>Year 6</c:v>
                  </c:pt>
                  <c:pt idx="24">
                    <c:v>Year 7</c:v>
                  </c:pt>
                  <c:pt idx="28">
                    <c:v>Year 8</c:v>
                  </c:pt>
                  <c:pt idx="32">
                    <c:v>Year 9</c:v>
                  </c:pt>
                  <c:pt idx="36">
                    <c:v>Year 10</c:v>
                  </c:pt>
                  <c:pt idx="40">
                    <c:v>Year 11</c:v>
                  </c:pt>
                  <c:pt idx="44">
                    <c:v>Year 12</c:v>
                  </c:pt>
                </c:lvl>
              </c:multiLvlStrCache>
            </c:multiLvlStrRef>
          </c:cat>
          <c:val>
            <c:numRef>
              <c:f>AirPassengers!$D$4:$D$43</c:f>
              <c:numCache>
                <c:formatCode>General</c:formatCode>
                <c:ptCount val="40"/>
                <c:pt idx="0">
                  <c:v>112</c:v>
                </c:pt>
                <c:pt idx="1">
                  <c:v>118</c:v>
                </c:pt>
                <c:pt idx="2">
                  <c:v>132</c:v>
                </c:pt>
                <c:pt idx="3">
                  <c:v>129</c:v>
                </c:pt>
                <c:pt idx="4">
                  <c:v>121</c:v>
                </c:pt>
                <c:pt idx="5">
                  <c:v>135</c:v>
                </c:pt>
                <c:pt idx="6">
                  <c:v>148</c:v>
                </c:pt>
                <c:pt idx="7">
                  <c:v>148</c:v>
                </c:pt>
                <c:pt idx="8">
                  <c:v>136</c:v>
                </c:pt>
                <c:pt idx="9">
                  <c:v>119</c:v>
                </c:pt>
                <c:pt idx="10">
                  <c:v>104</c:v>
                </c:pt>
                <c:pt idx="11">
                  <c:v>118</c:v>
                </c:pt>
                <c:pt idx="12">
                  <c:v>115</c:v>
                </c:pt>
                <c:pt idx="13">
                  <c:v>126</c:v>
                </c:pt>
                <c:pt idx="14">
                  <c:v>141</c:v>
                </c:pt>
                <c:pt idx="15">
                  <c:v>135</c:v>
                </c:pt>
                <c:pt idx="16">
                  <c:v>125</c:v>
                </c:pt>
                <c:pt idx="17">
                  <c:v>149</c:v>
                </c:pt>
                <c:pt idx="18">
                  <c:v>170</c:v>
                </c:pt>
                <c:pt idx="19">
                  <c:v>170</c:v>
                </c:pt>
                <c:pt idx="20">
                  <c:v>158</c:v>
                </c:pt>
                <c:pt idx="21">
                  <c:v>133</c:v>
                </c:pt>
                <c:pt idx="22">
                  <c:v>114</c:v>
                </c:pt>
                <c:pt idx="23">
                  <c:v>140</c:v>
                </c:pt>
                <c:pt idx="24">
                  <c:v>145</c:v>
                </c:pt>
                <c:pt idx="25">
                  <c:v>150</c:v>
                </c:pt>
                <c:pt idx="26">
                  <c:v>178</c:v>
                </c:pt>
                <c:pt idx="27">
                  <c:v>163</c:v>
                </c:pt>
                <c:pt idx="28">
                  <c:v>172</c:v>
                </c:pt>
                <c:pt idx="29">
                  <c:v>178</c:v>
                </c:pt>
                <c:pt idx="30">
                  <c:v>199</c:v>
                </c:pt>
                <c:pt idx="31">
                  <c:v>199</c:v>
                </c:pt>
                <c:pt idx="32">
                  <c:v>184</c:v>
                </c:pt>
                <c:pt idx="33">
                  <c:v>162</c:v>
                </c:pt>
                <c:pt idx="34">
                  <c:v>146</c:v>
                </c:pt>
                <c:pt idx="35">
                  <c:v>166</c:v>
                </c:pt>
                <c:pt idx="36">
                  <c:v>171</c:v>
                </c:pt>
                <c:pt idx="37">
                  <c:v>180</c:v>
                </c:pt>
                <c:pt idx="38">
                  <c:v>193</c:v>
                </c:pt>
                <c:pt idx="39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3E-4F28-979C-54F5904F951A}"/>
            </c:ext>
          </c:extLst>
        </c:ser>
        <c:ser>
          <c:idx val="1"/>
          <c:order val="1"/>
          <c:tx>
            <c:strRef>
              <c:f>AirPassengers!$J$3</c:f>
              <c:strCache>
                <c:ptCount val="1"/>
                <c:pt idx="0">
                  <c:v>Trend 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AirPassengers!$B$4:$C$51</c:f>
              <c:multiLvlStrCache>
                <c:ptCount val="4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1</c:v>
                  </c:pt>
                  <c:pt idx="41">
                    <c:v>2</c:v>
                  </c:pt>
                  <c:pt idx="42">
                    <c:v>3</c:v>
                  </c:pt>
                  <c:pt idx="43">
                    <c:v>4</c:v>
                  </c:pt>
                  <c:pt idx="44">
                    <c:v>1</c:v>
                  </c:pt>
                  <c:pt idx="45">
                    <c:v>2</c:v>
                  </c:pt>
                  <c:pt idx="46">
                    <c:v>3</c:v>
                  </c:pt>
                  <c:pt idx="47">
                    <c:v>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  <c:pt idx="20">
                    <c:v>Year 6</c:v>
                  </c:pt>
                  <c:pt idx="24">
                    <c:v>Year 7</c:v>
                  </c:pt>
                  <c:pt idx="28">
                    <c:v>Year 8</c:v>
                  </c:pt>
                  <c:pt idx="32">
                    <c:v>Year 9</c:v>
                  </c:pt>
                  <c:pt idx="36">
                    <c:v>Year 10</c:v>
                  </c:pt>
                  <c:pt idx="40">
                    <c:v>Year 11</c:v>
                  </c:pt>
                  <c:pt idx="44">
                    <c:v>Year 12</c:v>
                  </c:pt>
                </c:lvl>
              </c:multiLvlStrCache>
            </c:multiLvlStrRef>
          </c:cat>
          <c:val>
            <c:numRef>
              <c:f>AirPassengers!$J$4:$J$51</c:f>
              <c:numCache>
                <c:formatCode>General</c:formatCode>
                <c:ptCount val="48"/>
                <c:pt idx="0">
                  <c:v>115.98682739680001</c:v>
                </c:pt>
                <c:pt idx="1">
                  <c:v>117.69166001679467</c:v>
                </c:pt>
                <c:pt idx="2">
                  <c:v>119.39649263678932</c:v>
                </c:pt>
                <c:pt idx="3">
                  <c:v>121.10132525678397</c:v>
                </c:pt>
                <c:pt idx="4">
                  <c:v>122.80615787677861</c:v>
                </c:pt>
                <c:pt idx="5">
                  <c:v>124.51099049677327</c:v>
                </c:pt>
                <c:pt idx="6">
                  <c:v>126.21582311676792</c:v>
                </c:pt>
                <c:pt idx="7">
                  <c:v>127.92065573676257</c:v>
                </c:pt>
                <c:pt idx="8">
                  <c:v>129.62548835675722</c:v>
                </c:pt>
                <c:pt idx="9">
                  <c:v>131.33032097675186</c:v>
                </c:pt>
                <c:pt idx="10">
                  <c:v>133.03515359674651</c:v>
                </c:pt>
                <c:pt idx="11">
                  <c:v>134.73998621674119</c:v>
                </c:pt>
                <c:pt idx="12">
                  <c:v>136.44481883673583</c:v>
                </c:pt>
                <c:pt idx="13">
                  <c:v>138.14965145673048</c:v>
                </c:pt>
                <c:pt idx="14">
                  <c:v>139.85448407672513</c:v>
                </c:pt>
                <c:pt idx="15">
                  <c:v>141.55931669671978</c:v>
                </c:pt>
                <c:pt idx="16">
                  <c:v>143.26414931671442</c:v>
                </c:pt>
                <c:pt idx="17">
                  <c:v>144.9689819367091</c:v>
                </c:pt>
                <c:pt idx="18">
                  <c:v>146.67381455670375</c:v>
                </c:pt>
                <c:pt idx="19">
                  <c:v>148.37864717669839</c:v>
                </c:pt>
                <c:pt idx="20">
                  <c:v>150.08347979669304</c:v>
                </c:pt>
                <c:pt idx="21">
                  <c:v>151.78831241668769</c:v>
                </c:pt>
                <c:pt idx="22">
                  <c:v>153.49314503668234</c:v>
                </c:pt>
                <c:pt idx="23">
                  <c:v>155.19797765667698</c:v>
                </c:pt>
                <c:pt idx="24">
                  <c:v>156.90281027667163</c:v>
                </c:pt>
                <c:pt idx="25">
                  <c:v>158.60764289666631</c:v>
                </c:pt>
                <c:pt idx="26">
                  <c:v>160.31247551666095</c:v>
                </c:pt>
                <c:pt idx="27">
                  <c:v>162.0173081366556</c:v>
                </c:pt>
                <c:pt idx="28">
                  <c:v>163.72214075665025</c:v>
                </c:pt>
                <c:pt idx="29">
                  <c:v>165.4269733766449</c:v>
                </c:pt>
                <c:pt idx="30">
                  <c:v>167.13180599663954</c:v>
                </c:pt>
                <c:pt idx="31">
                  <c:v>168.83663861663422</c:v>
                </c:pt>
                <c:pt idx="32">
                  <c:v>170.54147123662887</c:v>
                </c:pt>
                <c:pt idx="33">
                  <c:v>172.24630385662351</c:v>
                </c:pt>
                <c:pt idx="34">
                  <c:v>173.95113647661816</c:v>
                </c:pt>
                <c:pt idx="35">
                  <c:v>175.65596909661281</c:v>
                </c:pt>
                <c:pt idx="36">
                  <c:v>177.36080171660745</c:v>
                </c:pt>
                <c:pt idx="37">
                  <c:v>179.0656343366021</c:v>
                </c:pt>
                <c:pt idx="38">
                  <c:v>180.77046695659675</c:v>
                </c:pt>
                <c:pt idx="39">
                  <c:v>182.4752995765914</c:v>
                </c:pt>
                <c:pt idx="40">
                  <c:v>184.18013219658607</c:v>
                </c:pt>
                <c:pt idx="41">
                  <c:v>185.88496481658072</c:v>
                </c:pt>
                <c:pt idx="42">
                  <c:v>187.58979743657537</c:v>
                </c:pt>
                <c:pt idx="43">
                  <c:v>189.29463005657001</c:v>
                </c:pt>
                <c:pt idx="44">
                  <c:v>190.99946267656469</c:v>
                </c:pt>
                <c:pt idx="45">
                  <c:v>192.70429529655934</c:v>
                </c:pt>
                <c:pt idx="46">
                  <c:v>194.40912791655398</c:v>
                </c:pt>
                <c:pt idx="47">
                  <c:v>196.11396053654863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3E-4F28-979C-54F5904F951A}"/>
            </c:ext>
          </c:extLst>
        </c:ser>
        <c:ser>
          <c:idx val="2"/>
          <c:order val="2"/>
          <c:tx>
            <c:strRef>
              <c:f>AirPassengers!$K$3</c:f>
              <c:strCache>
                <c:ptCount val="1"/>
                <c:pt idx="0">
                  <c:v>Forecasting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AirPassengers!$K$4:$K$51</c:f>
              <c:numCache>
                <c:formatCode>General</c:formatCode>
                <c:ptCount val="48"/>
                <c:pt idx="0">
                  <c:v>113.93279279289249</c:v>
                </c:pt>
                <c:pt idx="1">
                  <c:v>115.12193635846603</c:v>
                </c:pt>
                <c:pt idx="2">
                  <c:v>120.3186874723073</c:v>
                </c:pt>
                <c:pt idx="3">
                  <c:v>124.34261898791226</c:v>
                </c:pt>
                <c:pt idx="4">
                  <c:v>120.63135834554501</c:v>
                </c:pt>
                <c:pt idx="5">
                  <c:v>121.79237102997476</c:v>
                </c:pt>
                <c:pt idx="6">
                  <c:v>127.19068910879514</c:v>
                </c:pt>
                <c:pt idx="7">
                  <c:v>131.3444697919945</c:v>
                </c:pt>
                <c:pt idx="8">
                  <c:v>127.32992389819752</c:v>
                </c:pt>
                <c:pt idx="9">
                  <c:v>128.46280570148346</c:v>
                </c:pt>
                <c:pt idx="10">
                  <c:v>134.06269074528296</c:v>
                </c:pt>
                <c:pt idx="11">
                  <c:v>138.34632059607674</c:v>
                </c:pt>
                <c:pt idx="12">
                  <c:v>134.02848945085006</c:v>
                </c:pt>
                <c:pt idx="13">
                  <c:v>135.13324037299219</c:v>
                </c:pt>
                <c:pt idx="14">
                  <c:v>140.93469238177084</c:v>
                </c:pt>
                <c:pt idx="15">
                  <c:v>145.34817140015895</c:v>
                </c:pt>
                <c:pt idx="16">
                  <c:v>140.72705500350256</c:v>
                </c:pt>
                <c:pt idx="17">
                  <c:v>141.80367504450095</c:v>
                </c:pt>
                <c:pt idx="18">
                  <c:v>147.8066940182587</c:v>
                </c:pt>
                <c:pt idx="19">
                  <c:v>152.35002220424118</c:v>
                </c:pt>
                <c:pt idx="20">
                  <c:v>147.42562055615511</c:v>
                </c:pt>
                <c:pt idx="21">
                  <c:v>148.47410971600965</c:v>
                </c:pt>
                <c:pt idx="22">
                  <c:v>154.67869565474652</c:v>
                </c:pt>
                <c:pt idx="23">
                  <c:v>159.35187300832339</c:v>
                </c:pt>
                <c:pt idx="24">
                  <c:v>154.12418610880761</c:v>
                </c:pt>
                <c:pt idx="25">
                  <c:v>155.14454438751841</c:v>
                </c:pt>
                <c:pt idx="26">
                  <c:v>161.55069729123437</c:v>
                </c:pt>
                <c:pt idx="27">
                  <c:v>166.35372381240566</c:v>
                </c:pt>
                <c:pt idx="28">
                  <c:v>160.82275166146016</c:v>
                </c:pt>
                <c:pt idx="29">
                  <c:v>161.81497905902711</c:v>
                </c:pt>
                <c:pt idx="30">
                  <c:v>168.42269892772219</c:v>
                </c:pt>
                <c:pt idx="31">
                  <c:v>173.3555746164879</c:v>
                </c:pt>
                <c:pt idx="32">
                  <c:v>167.52131721411268</c:v>
                </c:pt>
                <c:pt idx="33">
                  <c:v>168.48541373053584</c:v>
                </c:pt>
                <c:pt idx="34">
                  <c:v>175.29470056421007</c:v>
                </c:pt>
                <c:pt idx="35">
                  <c:v>180.35742542057011</c:v>
                </c:pt>
                <c:pt idx="36">
                  <c:v>174.21988276676518</c:v>
                </c:pt>
                <c:pt idx="37">
                  <c:v>175.15584840204457</c:v>
                </c:pt>
                <c:pt idx="38">
                  <c:v>182.1667022006979</c:v>
                </c:pt>
                <c:pt idx="39">
                  <c:v>187.35927622465232</c:v>
                </c:pt>
                <c:pt idx="40">
                  <c:v>180.91844831941773</c:v>
                </c:pt>
                <c:pt idx="41">
                  <c:v>181.8262830735533</c:v>
                </c:pt>
                <c:pt idx="42">
                  <c:v>189.03870383718575</c:v>
                </c:pt>
                <c:pt idx="43">
                  <c:v>194.36112702873456</c:v>
                </c:pt>
                <c:pt idx="44">
                  <c:v>187.61701387207026</c:v>
                </c:pt>
                <c:pt idx="45">
                  <c:v>188.49671774506203</c:v>
                </c:pt>
                <c:pt idx="46">
                  <c:v>195.9107054736736</c:v>
                </c:pt>
                <c:pt idx="47">
                  <c:v>201.3629778328168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3E-4F28-979C-54F5904F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398015"/>
        <c:axId val="1783389279"/>
      </c:lineChart>
      <c:catAx>
        <c:axId val="178339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389279"/>
        <c:crosses val="autoZero"/>
        <c:auto val="1"/>
        <c:lblAlgn val="ctr"/>
        <c:lblOffset val="100"/>
        <c:noMultiLvlLbl val="0"/>
      </c:catAx>
      <c:valAx>
        <c:axId val="178338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39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163830</xdr:colOff>
      <xdr:row>4</xdr:row>
      <xdr:rowOff>148590</xdr:rowOff>
    </xdr:from>
    <xdr:to>
      <xdr:col>19</xdr:col>
      <xdr:colOff>68580</xdr:colOff>
      <xdr:row>23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D4CCE3-5D90-4BF8-8245-EF6EA16C28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0.20186</cdr:x>
      <cdr:y>0.03199</cdr:y>
    </cdr:from>
    <cdr:to>
      <cdr:x>0.68606</cdr:x>
      <cdr:y>0.11668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B88C76BD-550D-4CD5-8979-E1B7323F9AE7}"/>
            </a:ext>
          </a:extLst>
        </cdr:cNvPr>
        <cdr:cNvSpPr/>
      </cdr:nvSpPr>
      <cdr:spPr>
        <a:xfrm xmlns:a="http://schemas.openxmlformats.org/drawingml/2006/main">
          <a:off x="965200" y="111760"/>
          <a:ext cx="2315210" cy="2959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>
              <a:solidFill>
                <a:schemeClr val="tx1"/>
              </a:solidFill>
            </a:rPr>
            <a:t>Sales prediciton for Years 11 and 12</a:t>
          </a:r>
          <a:endParaRPr lang="en-US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262890</xdr:colOff>
      <xdr:row>1</xdr:row>
      <xdr:rowOff>15240</xdr:rowOff>
    </xdr:from>
    <xdr:to>
      <xdr:col>27</xdr:col>
      <xdr:colOff>327660</xdr:colOff>
      <xdr:row>18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238414-63D0-42F0-AD6D-EA0B09FC7A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121920</xdr:colOff>
      <xdr:row>19</xdr:row>
      <xdr:rowOff>0</xdr:rowOff>
    </xdr:from>
    <xdr:to>
      <xdr:col>20</xdr:col>
      <xdr:colOff>121920</xdr:colOff>
      <xdr:row>19</xdr:row>
      <xdr:rowOff>7620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C7A5A73-D9D4-453E-A174-1D97C3215391}"/>
            </a:ext>
          </a:extLst>
        </xdr:cNvPr>
        <xdr:cNvCxnSpPr/>
      </xdr:nvCxnSpPr>
      <xdr:spPr>
        <a:xfrm flipV="1">
          <a:off x="7642860" y="3474720"/>
          <a:ext cx="5486400" cy="762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91440</xdr:colOff>
      <xdr:row>21</xdr:row>
      <xdr:rowOff>76200</xdr:rowOff>
    </xdr:from>
    <xdr:to>
      <xdr:col>17</xdr:col>
      <xdr:colOff>434340</xdr:colOff>
      <xdr:row>21</xdr:row>
      <xdr:rowOff>91440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20A16E11-5222-4E99-9314-743A6DF86A8F}"/>
            </a:ext>
          </a:extLst>
        </xdr:cNvPr>
        <xdr:cNvCxnSpPr/>
      </xdr:nvCxnSpPr>
      <xdr:spPr>
        <a:xfrm>
          <a:off x="9441180" y="3916680"/>
          <a:ext cx="2171700" cy="1524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449580</xdr:colOff>
      <xdr:row>21</xdr:row>
      <xdr:rowOff>68580</xdr:rowOff>
    </xdr:from>
    <xdr:to>
      <xdr:col>14</xdr:col>
      <xdr:colOff>106680</xdr:colOff>
      <xdr:row>21</xdr:row>
      <xdr:rowOff>76200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8B911F6E-D244-42AA-8210-2E9CA9E40A98}"/>
            </a:ext>
          </a:extLst>
        </xdr:cNvPr>
        <xdr:cNvCxnSpPr/>
      </xdr:nvCxnSpPr>
      <xdr:spPr>
        <a:xfrm>
          <a:off x="8580120" y="3909060"/>
          <a:ext cx="876300" cy="7620"/>
        </a:xfrm>
        <a:prstGeom prst="line">
          <a:avLst/>
        </a:prstGeom>
        <a:ln w="3810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434340</xdr:colOff>
      <xdr:row>21</xdr:row>
      <xdr:rowOff>91440</xdr:rowOff>
    </xdr:from>
    <xdr:to>
      <xdr:col>19</xdr:col>
      <xdr:colOff>91440</xdr:colOff>
      <xdr:row>21</xdr:row>
      <xdr:rowOff>99060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A23EB1E8-AA3A-4515-AF2B-0DB055AA07BB}"/>
            </a:ext>
          </a:extLst>
        </xdr:cNvPr>
        <xdr:cNvCxnSpPr/>
      </xdr:nvCxnSpPr>
      <xdr:spPr>
        <a:xfrm>
          <a:off x="11612880" y="3931920"/>
          <a:ext cx="876300" cy="7620"/>
        </a:xfrm>
        <a:prstGeom prst="line">
          <a:avLst/>
        </a:prstGeom>
        <a:ln w="3810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182880</xdr:colOff>
      <xdr:row>21</xdr:row>
      <xdr:rowOff>60960</xdr:rowOff>
    </xdr:from>
    <xdr:to>
      <xdr:col>12</xdr:col>
      <xdr:colOff>449580</xdr:colOff>
      <xdr:row>21</xdr:row>
      <xdr:rowOff>68580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D2C11BEC-E76D-4869-9F2C-81F7E7FE5F89}"/>
            </a:ext>
          </a:extLst>
        </xdr:cNvPr>
        <xdr:cNvCxnSpPr/>
      </xdr:nvCxnSpPr>
      <xdr:spPr>
        <a:xfrm>
          <a:off x="7703820" y="3901440"/>
          <a:ext cx="876300" cy="7620"/>
        </a:xfrm>
        <a:prstGeom prst="line">
          <a:avLst/>
        </a:prstGeom>
        <a:ln w="38100">
          <a:solidFill>
            <a:schemeClr val="tx1">
              <a:lumMod val="75000"/>
              <a:lumOff val="2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60960</xdr:colOff>
      <xdr:row>21</xdr:row>
      <xdr:rowOff>106680</xdr:rowOff>
    </xdr:from>
    <xdr:to>
      <xdr:col>20</xdr:col>
      <xdr:colOff>327660</xdr:colOff>
      <xdr:row>21</xdr:row>
      <xdr:rowOff>114300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9AEBDC43-E232-4E72-A502-16DF4E7DAF72}"/>
            </a:ext>
          </a:extLst>
        </xdr:cNvPr>
        <xdr:cNvCxnSpPr/>
      </xdr:nvCxnSpPr>
      <xdr:spPr>
        <a:xfrm>
          <a:off x="13487400" y="3947160"/>
          <a:ext cx="876300" cy="7620"/>
        </a:xfrm>
        <a:prstGeom prst="line">
          <a:avLst/>
        </a:prstGeom>
        <a:ln w="38100">
          <a:solidFill>
            <a:schemeClr val="tx1">
              <a:lumMod val="75000"/>
              <a:lumOff val="2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342900</xdr:colOff>
      <xdr:row>74</xdr:row>
      <xdr:rowOff>144780</xdr:rowOff>
    </xdr:from>
    <xdr:to>
      <xdr:col>14</xdr:col>
      <xdr:colOff>125730</xdr:colOff>
      <xdr:row>98</xdr:row>
      <xdr:rowOff>30480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258FED2-B4F3-429D-BC9C-F4DCC6EBD3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651510</xdr:colOff>
      <xdr:row>98</xdr:row>
      <xdr:rowOff>34290</xdr:rowOff>
    </xdr:from>
    <xdr:to>
      <xdr:col>13</xdr:col>
      <xdr:colOff>308610</xdr:colOff>
      <xdr:row>113</xdr:row>
      <xdr:rowOff>34290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E9ADD51-ECA9-4DE8-A717-3362564C9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87630</xdr:colOff>
      <xdr:row>112</xdr:row>
      <xdr:rowOff>87630</xdr:rowOff>
    </xdr:from>
    <xdr:to>
      <xdr:col>13</xdr:col>
      <xdr:colOff>521970</xdr:colOff>
      <xdr:row>127</xdr:row>
      <xdr:rowOff>80010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FBCB72E-2D8C-4562-BBD4-5E7298D55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53340</xdr:colOff>
      <xdr:row>2</xdr:row>
      <xdr:rowOff>137160</xdr:rowOff>
    </xdr:from>
    <xdr:to>
      <xdr:col>24</xdr:col>
      <xdr:colOff>213360</xdr:colOff>
      <xdr:row>4</xdr:row>
      <xdr:rowOff>45720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8FD0CDC2-0F79-41A8-B5A7-17C51719C5BB}"/>
            </a:ext>
          </a:extLst>
        </xdr:cNvPr>
        <xdr:cNvSpPr/>
      </xdr:nvSpPr>
      <xdr:spPr>
        <a:xfrm>
          <a:off x="14698980" y="502920"/>
          <a:ext cx="1988820" cy="27432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Air Passengers Time</a:t>
          </a:r>
          <a:r>
            <a:rPr lang="en-US" sz="1100" baseline="0">
              <a:solidFill>
                <a:schemeClr val="tx1"/>
              </a:solidFill>
            </a:rPr>
            <a:t> Series Data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434340</xdr:colOff>
      <xdr:row>4</xdr:row>
      <xdr:rowOff>60960</xdr:rowOff>
    </xdr:from>
    <xdr:to>
      <xdr:col>23</xdr:col>
      <xdr:colOff>274320</xdr:colOff>
      <xdr:row>5</xdr:row>
      <xdr:rowOff>175260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F2F541A4-2244-4828-B268-1C960E238642}"/>
            </a:ext>
          </a:extLst>
        </xdr:cNvPr>
        <xdr:cNvCxnSpPr/>
      </xdr:nvCxnSpPr>
      <xdr:spPr>
        <a:xfrm>
          <a:off x="15689580" y="792480"/>
          <a:ext cx="449580" cy="29718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118110</xdr:colOff>
      <xdr:row>30</xdr:row>
      <xdr:rowOff>68580</xdr:rowOff>
    </xdr:from>
    <xdr:to>
      <xdr:col>19</xdr:col>
      <xdr:colOff>99060</xdr:colOff>
      <xdr:row>56</xdr:row>
      <xdr:rowOff>60960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94CA077-6747-4833-AAAA-39A09A33CF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41910</xdr:colOff>
      <xdr:row>7</xdr:row>
      <xdr:rowOff>99060</xdr:rowOff>
    </xdr:from>
    <xdr:to>
      <xdr:col>10</xdr:col>
      <xdr:colOff>693420</xdr:colOff>
      <xdr:row>34</xdr:row>
      <xdr:rowOff>160020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BBA2272-809C-4664-A32B-99E6B99B1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0.09059</cdr:x>
      <cdr:y>0.6121</cdr:y>
    </cdr:from>
    <cdr:to>
      <cdr:x>0.45339</cdr:x>
      <cdr:y>0.74202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8FD0CDC2-0F79-41A8-B5A7-17C51719C5BB}"/>
            </a:ext>
          </a:extLst>
        </cdr:cNvPr>
        <cdr:cNvSpPr/>
      </cdr:nvSpPr>
      <cdr:spPr>
        <a:xfrm xmlns:a="http://schemas.openxmlformats.org/drawingml/2006/main">
          <a:off x="392430" y="1898335"/>
          <a:ext cx="1571627" cy="40290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>
              <a:solidFill>
                <a:schemeClr val="tx1"/>
              </a:solidFill>
            </a:rPr>
            <a:t>Air Passengers Trending</a:t>
          </a:r>
          <a:r>
            <a:rPr lang="en-US" sz="1100" baseline="0">
              <a:solidFill>
                <a:schemeClr val="tx1"/>
              </a:solidFill>
            </a:rPr>
            <a:t> Line from Regression</a:t>
          </a:r>
          <a:endParaRPr lang="en-US" sz="1100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0.36675</cdr:x>
      <cdr:y>0.37592</cdr:y>
    </cdr:from>
    <cdr:to>
      <cdr:x>0.42815</cdr:x>
      <cdr:y>0.61048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F2F541A4-2244-4828-B268-1C960E238642}"/>
            </a:ext>
          </a:extLst>
        </cdr:cNvPr>
        <cdr:cNvCxnSpPr/>
      </cdr:nvCxnSpPr>
      <cdr:spPr>
        <a:xfrm xmlns:a="http://schemas.openxmlformats.org/drawingml/2006/main" flipH="1" flipV="1">
          <a:off x="1588770" y="1165860"/>
          <a:ext cx="265981" cy="727449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0.65764</cdr:x>
      <cdr:y>0.51648</cdr:y>
    </cdr:from>
    <cdr:to>
      <cdr:x>0.92351</cdr:x>
      <cdr:y>0.75676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2AB2D059-F937-4F17-9BC0-4F249DCA36B4}"/>
            </a:ext>
          </a:extLst>
        </cdr:cNvPr>
        <cdr:cNvSpPr/>
      </cdr:nvSpPr>
      <cdr:spPr>
        <a:xfrm xmlns:a="http://schemas.openxmlformats.org/drawingml/2006/main">
          <a:off x="2848860" y="1601773"/>
          <a:ext cx="1151740" cy="7451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100">
              <a:solidFill>
                <a:srgbClr val="FF0000"/>
              </a:solidFill>
            </a:rPr>
            <a:t>Air Passengers Forecast from Time Series for years 11 and 12</a:t>
          </a:r>
        </a:p>
      </cdr:txBody>
    </cdr:sp>
  </cdr:relSizeAnchor>
  <cdr:relSizeAnchor xmlns:cdr="http://schemas.openxmlformats.org/drawingml/2006/chartDrawing">
    <cdr:from>
      <cdr:x>0.81408</cdr:x>
      <cdr:y>0.22528</cdr:y>
    </cdr:from>
    <cdr:to>
      <cdr:x>0.93147</cdr:x>
      <cdr:y>0.51756</cdr:y>
    </cdr:to>
    <cdr:cxnSp macro="">
      <cdr:nvCxnSpPr>
        <cdr:cNvPr id="6" name="Straight Arrow Connector 5">
          <a:extLst xmlns:a="http://schemas.openxmlformats.org/drawingml/2006/main">
            <a:ext uri="{FF2B5EF4-FFF2-40B4-BE49-F238E27FC236}">
              <a16:creationId xmlns:a16="http://schemas.microsoft.com/office/drawing/2014/main" id="{201E317B-C523-48C6-801E-1DECF9E1DA7E}"/>
            </a:ext>
          </a:extLst>
        </cdr:cNvPr>
        <cdr:cNvCxnSpPr/>
      </cdr:nvCxnSpPr>
      <cdr:spPr>
        <a:xfrm xmlns:a="http://schemas.openxmlformats.org/drawingml/2006/main" flipV="1">
          <a:off x="3892550" y="1059180"/>
          <a:ext cx="561340" cy="137414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0.82234</cdr:x>
      <cdr:y>0.76167</cdr:y>
    </cdr:from>
    <cdr:to>
      <cdr:x>0.82234</cdr:x>
      <cdr:y>0.88943</cdr:y>
    </cdr:to>
    <cdr:cxnSp macro="">
      <cdr:nvCxnSpPr>
        <cdr:cNvPr id="8" name="Straight Arrow Connector 7">
          <a:extLst xmlns:a="http://schemas.openxmlformats.org/drawingml/2006/main">
            <a:ext uri="{FF2B5EF4-FFF2-40B4-BE49-F238E27FC236}">
              <a16:creationId xmlns:a16="http://schemas.microsoft.com/office/drawing/2014/main" id="{E87343B3-8B25-418D-973C-12F97F2E2300}"/>
            </a:ext>
          </a:extLst>
        </cdr:cNvPr>
        <cdr:cNvCxnSpPr/>
      </cdr:nvCxnSpPr>
      <cdr:spPr>
        <a:xfrm xmlns:a="http://schemas.openxmlformats.org/drawingml/2006/main">
          <a:off x="3562350" y="2362200"/>
          <a:ext cx="0" cy="396240"/>
        </a:xfrm>
        <a:prstGeom xmlns:a="http://schemas.openxmlformats.org/drawingml/2006/main" prst="straightConnector1">
          <a:avLst/>
        </a:prstGeom>
        <a:ln xmlns:a="http://schemas.openxmlformats.org/drawingml/2006/main" w="6350">
          <a:solidFill>
            <a:srgbClr val="FF0000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0.82319</cdr:x>
      <cdr:y>0.88452</cdr:y>
    </cdr:from>
    <cdr:to>
      <cdr:x>0.98165</cdr:x>
      <cdr:y>0.98703</cdr:y>
    </cdr:to>
    <cdr:sp macro="" textlink="">
      <cdr:nvSpPr>
        <cdr:cNvPr id="13" name="Rectangle 12">
          <a:extLst xmlns:a="http://schemas.openxmlformats.org/drawingml/2006/main">
            <a:ext uri="{FF2B5EF4-FFF2-40B4-BE49-F238E27FC236}">
              <a16:creationId xmlns:a16="http://schemas.microsoft.com/office/drawing/2014/main" id="{04660E29-0063-4D58-A43A-3162A37736DD}"/>
            </a:ext>
          </a:extLst>
        </cdr:cNvPr>
        <cdr:cNvSpPr/>
      </cdr:nvSpPr>
      <cdr:spPr>
        <a:xfrm xmlns:a="http://schemas.openxmlformats.org/drawingml/2006/main">
          <a:off x="3566036" y="2743200"/>
          <a:ext cx="686444" cy="31792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>
            <a:solidFill>
              <a:srgbClr val="FF0000"/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0.34898</cdr:x>
      <cdr:y>0.53365</cdr:y>
    </cdr:from>
    <cdr:to>
      <cdr:x>0.49771</cdr:x>
      <cdr:y>0.59247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A36FBAB9-BB35-4396-A9D3-98B13EB118D5}"/>
            </a:ext>
          </a:extLst>
        </cdr:cNvPr>
        <cdr:cNvSpPr/>
      </cdr:nvSpPr>
      <cdr:spPr>
        <a:xfrm xmlns:a="http://schemas.openxmlformats.org/drawingml/2006/main">
          <a:off x="1841500" y="2557780"/>
          <a:ext cx="784860" cy="2819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>
              <a:solidFill>
                <a:schemeClr val="tx1"/>
              </a:solidFill>
            </a:rPr>
            <a:t>CMA=157</a:t>
          </a:r>
        </a:p>
      </cdr:txBody>
    </cdr:sp>
  </cdr:relSizeAnchor>
  <cdr:relSizeAnchor xmlns:cdr="http://schemas.openxmlformats.org/drawingml/2006/chartDrawing">
    <cdr:from>
      <cdr:x>0.3432</cdr:x>
      <cdr:y>0.20138</cdr:y>
    </cdr:from>
    <cdr:to>
      <cdr:x>0.49194</cdr:x>
      <cdr:y>0.2602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5E8B89CF-D1A5-46CA-AD3F-73D902ED1FED}"/>
            </a:ext>
          </a:extLst>
        </cdr:cNvPr>
        <cdr:cNvSpPr/>
      </cdr:nvSpPr>
      <cdr:spPr>
        <a:xfrm xmlns:a="http://schemas.openxmlformats.org/drawingml/2006/main">
          <a:off x="1811020" y="965200"/>
          <a:ext cx="784860" cy="2819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>
              <a:solidFill>
                <a:schemeClr val="tx1"/>
              </a:solidFill>
            </a:rPr>
            <a:t>Sales=170</a:t>
          </a:r>
        </a:p>
      </cdr:txBody>
    </cdr:sp>
  </cdr:relSizeAnchor>
  <cdr:relSizeAnchor xmlns:cdr="http://schemas.openxmlformats.org/drawingml/2006/chartDrawing">
    <cdr:from>
      <cdr:x>0.06715</cdr:x>
      <cdr:y>0.28458</cdr:y>
    </cdr:from>
    <cdr:to>
      <cdr:x>0.40794</cdr:x>
      <cdr:y>0.38103</cdr:y>
    </cdr:to>
    <cdr:sp macro="" textlink="">
      <cdr:nvSpPr>
        <cdr:cNvPr id="7" name="Rectangle 6">
          <a:extLst xmlns:a="http://schemas.openxmlformats.org/drawingml/2006/main">
            <a:ext uri="{FF2B5EF4-FFF2-40B4-BE49-F238E27FC236}">
              <a16:creationId xmlns:a16="http://schemas.microsoft.com/office/drawing/2014/main" id="{25DCFA1F-33BB-472C-9AA3-1ECD8F276D59}"/>
            </a:ext>
          </a:extLst>
        </cdr:cNvPr>
        <cdr:cNvSpPr/>
      </cdr:nvSpPr>
      <cdr:spPr>
        <a:xfrm xmlns:a="http://schemas.openxmlformats.org/drawingml/2006/main">
          <a:off x="354330" y="1363980"/>
          <a:ext cx="1798320" cy="4622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>
              <a:solidFill>
                <a:schemeClr val="tx1"/>
              </a:solidFill>
            </a:rPr>
            <a:t>Season Iregularity 1 </a:t>
          </a:r>
          <a:r>
            <a:rPr lang="en-US">
              <a:solidFill>
                <a:schemeClr val="tx1"/>
              </a:solidFill>
            </a:rPr>
            <a:t>=170/157=1.07</a:t>
          </a:r>
        </a:p>
      </cdr:txBody>
    </cdr:sp>
  </cdr:relSizeAnchor>
  <cdr:relSizeAnchor xmlns:cdr="http://schemas.openxmlformats.org/drawingml/2006/chartDrawing">
    <cdr:from>
      <cdr:x>0.49603</cdr:x>
      <cdr:y>0.36407</cdr:y>
    </cdr:from>
    <cdr:to>
      <cdr:x>0.49603</cdr:x>
      <cdr:y>0.39587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51CAD3AA-E03F-4437-A645-67B5C4BE5EF3}"/>
            </a:ext>
          </a:extLst>
        </cdr:cNvPr>
        <cdr:cNvCxnSpPr/>
      </cdr:nvCxnSpPr>
      <cdr:spPr>
        <a:xfrm xmlns:a="http://schemas.openxmlformats.org/drawingml/2006/main">
          <a:off x="2617470" y="1744980"/>
          <a:ext cx="0" cy="15240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0.49025</cdr:x>
      <cdr:y>0.26073</cdr:y>
    </cdr:from>
    <cdr:to>
      <cdr:x>0.49603</cdr:x>
      <cdr:y>0.36566</cdr:y>
    </cdr:to>
    <cdr:cxnSp macro="">
      <cdr:nvCxnSpPr>
        <cdr:cNvPr id="11" name="Straight Arrow Connector 10">
          <a:extLst xmlns:a="http://schemas.openxmlformats.org/drawingml/2006/main">
            <a:ext uri="{FF2B5EF4-FFF2-40B4-BE49-F238E27FC236}">
              <a16:creationId xmlns:a16="http://schemas.microsoft.com/office/drawing/2014/main" id="{18DDA4EA-FD7F-4325-9455-5D8F597AA06D}"/>
            </a:ext>
          </a:extLst>
        </cdr:cNvPr>
        <cdr:cNvCxnSpPr/>
      </cdr:nvCxnSpPr>
      <cdr:spPr>
        <a:xfrm xmlns:a="http://schemas.openxmlformats.org/drawingml/2006/main">
          <a:off x="2586990" y="1249680"/>
          <a:ext cx="30480" cy="50292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0.49627</cdr:x>
      <cdr:y>0.39746</cdr:y>
    </cdr:from>
    <cdr:to>
      <cdr:x>0.49892</cdr:x>
      <cdr:y>0.52888</cdr:y>
    </cdr:to>
    <cdr:cxnSp macro="">
      <cdr:nvCxnSpPr>
        <cdr:cNvPr id="12" name="Straight Arrow Connector 11">
          <a:extLst xmlns:a="http://schemas.openxmlformats.org/drawingml/2006/main">
            <a:ext uri="{FF2B5EF4-FFF2-40B4-BE49-F238E27FC236}">
              <a16:creationId xmlns:a16="http://schemas.microsoft.com/office/drawing/2014/main" id="{764B266B-EC20-4FD0-860E-DB1E78DBAB67}"/>
            </a:ext>
          </a:extLst>
        </cdr:cNvPr>
        <cdr:cNvCxnSpPr/>
      </cdr:nvCxnSpPr>
      <cdr:spPr>
        <a:xfrm xmlns:a="http://schemas.openxmlformats.org/drawingml/2006/main" flipV="1">
          <a:off x="2618740" y="1905000"/>
          <a:ext cx="13970" cy="62992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0.40818</cdr:x>
      <cdr:y>0.34764</cdr:y>
    </cdr:from>
    <cdr:to>
      <cdr:x>0.49747</cdr:x>
      <cdr:y>0.38474</cdr:y>
    </cdr:to>
    <cdr:cxnSp macro="">
      <cdr:nvCxnSpPr>
        <cdr:cNvPr id="14" name="Straight Arrow Connector 13">
          <a:extLst xmlns:a="http://schemas.openxmlformats.org/drawingml/2006/main">
            <a:ext uri="{FF2B5EF4-FFF2-40B4-BE49-F238E27FC236}">
              <a16:creationId xmlns:a16="http://schemas.microsoft.com/office/drawing/2014/main" id="{5A32E6C9-B344-4F16-B03E-2D2E9751B101}"/>
            </a:ext>
          </a:extLst>
        </cdr:cNvPr>
        <cdr:cNvCxnSpPr/>
      </cdr:nvCxnSpPr>
      <cdr:spPr>
        <a:xfrm xmlns:a="http://schemas.openxmlformats.org/drawingml/2006/main">
          <a:off x="2153920" y="1666240"/>
          <a:ext cx="471170" cy="1778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0.63057</cdr:x>
      <cdr:y>0.60837</cdr:y>
    </cdr:from>
    <cdr:to>
      <cdr:x>0.7793</cdr:x>
      <cdr:y>0.6672</cdr:y>
    </cdr:to>
    <cdr:sp macro="" textlink="">
      <cdr:nvSpPr>
        <cdr:cNvPr id="16" name="Rectangle 15">
          <a:extLst xmlns:a="http://schemas.openxmlformats.org/drawingml/2006/main">
            <a:ext uri="{FF2B5EF4-FFF2-40B4-BE49-F238E27FC236}">
              <a16:creationId xmlns:a16="http://schemas.microsoft.com/office/drawing/2014/main" id="{ACB185CB-1EF3-4D12-AAF4-6D8D23275F1F}"/>
            </a:ext>
          </a:extLst>
        </cdr:cNvPr>
        <cdr:cNvSpPr/>
      </cdr:nvSpPr>
      <cdr:spPr>
        <a:xfrm xmlns:a="http://schemas.openxmlformats.org/drawingml/2006/main">
          <a:off x="3327400" y="2915920"/>
          <a:ext cx="784860" cy="2819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>
              <a:solidFill>
                <a:schemeClr val="tx1"/>
              </a:solidFill>
            </a:rPr>
            <a:t>Sales=114</a:t>
          </a:r>
        </a:p>
      </cdr:txBody>
    </cdr:sp>
  </cdr:relSizeAnchor>
  <cdr:relSizeAnchor xmlns:cdr="http://schemas.openxmlformats.org/drawingml/2006/chartDrawing">
    <cdr:from>
      <cdr:x>0.60168</cdr:x>
      <cdr:y>0.20933</cdr:y>
    </cdr:from>
    <cdr:to>
      <cdr:x>0.75042</cdr:x>
      <cdr:y>0.26815</cdr:y>
    </cdr:to>
    <cdr:sp macro="" textlink="">
      <cdr:nvSpPr>
        <cdr:cNvPr id="17" name="Rectangle 16">
          <a:extLst xmlns:a="http://schemas.openxmlformats.org/drawingml/2006/main">
            <a:ext uri="{FF2B5EF4-FFF2-40B4-BE49-F238E27FC236}">
              <a16:creationId xmlns:a16="http://schemas.microsoft.com/office/drawing/2014/main" id="{20B1A070-0BC2-4DCF-BAE2-1FF5F6931CD9}"/>
            </a:ext>
          </a:extLst>
        </cdr:cNvPr>
        <cdr:cNvSpPr/>
      </cdr:nvSpPr>
      <cdr:spPr>
        <a:xfrm xmlns:a="http://schemas.openxmlformats.org/drawingml/2006/main">
          <a:off x="3175000" y="1003300"/>
          <a:ext cx="784860" cy="2819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>
              <a:solidFill>
                <a:schemeClr val="tx1"/>
              </a:solidFill>
            </a:rPr>
            <a:t>CMA=134</a:t>
          </a:r>
        </a:p>
      </cdr:txBody>
    </cdr:sp>
  </cdr:relSizeAnchor>
  <cdr:relSizeAnchor xmlns:cdr="http://schemas.openxmlformats.org/drawingml/2006/chartDrawing">
    <cdr:from>
      <cdr:x>0.58941</cdr:x>
      <cdr:y>0.4637</cdr:y>
    </cdr:from>
    <cdr:to>
      <cdr:x>0.58989</cdr:x>
      <cdr:y>0.51669</cdr:y>
    </cdr:to>
    <cdr:cxnSp macro="">
      <cdr:nvCxnSpPr>
        <cdr:cNvPr id="18" name="Straight Connector 17">
          <a:extLst xmlns:a="http://schemas.openxmlformats.org/drawingml/2006/main">
            <a:ext uri="{FF2B5EF4-FFF2-40B4-BE49-F238E27FC236}">
              <a16:creationId xmlns:a16="http://schemas.microsoft.com/office/drawing/2014/main" id="{B987C108-9FF3-4A97-BF8C-721C316F8D42}"/>
            </a:ext>
          </a:extLst>
        </cdr:cNvPr>
        <cdr:cNvCxnSpPr/>
      </cdr:nvCxnSpPr>
      <cdr:spPr>
        <a:xfrm xmlns:a="http://schemas.openxmlformats.org/drawingml/2006/main">
          <a:off x="3110230" y="2222500"/>
          <a:ext cx="2540" cy="25400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0.65945</cdr:x>
      <cdr:y>0.46529</cdr:y>
    </cdr:from>
    <cdr:to>
      <cdr:x>0.99422</cdr:x>
      <cdr:y>0.56174</cdr:y>
    </cdr:to>
    <cdr:sp macro="" textlink="">
      <cdr:nvSpPr>
        <cdr:cNvPr id="20" name="Rectangle 19">
          <a:extLst xmlns:a="http://schemas.openxmlformats.org/drawingml/2006/main">
            <a:ext uri="{FF2B5EF4-FFF2-40B4-BE49-F238E27FC236}">
              <a16:creationId xmlns:a16="http://schemas.microsoft.com/office/drawing/2014/main" id="{ABEB1B16-C712-4A8F-BA05-1B7520ABE61B}"/>
            </a:ext>
          </a:extLst>
        </cdr:cNvPr>
        <cdr:cNvSpPr/>
      </cdr:nvSpPr>
      <cdr:spPr>
        <a:xfrm xmlns:a="http://schemas.openxmlformats.org/drawingml/2006/main">
          <a:off x="3479800" y="2230120"/>
          <a:ext cx="1766570" cy="4622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>
              <a:solidFill>
                <a:schemeClr val="tx1"/>
              </a:solidFill>
            </a:rPr>
            <a:t>Season Iregularity 2 </a:t>
          </a:r>
          <a:r>
            <a:rPr lang="en-US">
              <a:solidFill>
                <a:schemeClr val="tx1"/>
              </a:solidFill>
            </a:rPr>
            <a:t>=114/134=0.34</a:t>
          </a:r>
        </a:p>
      </cdr:txBody>
    </cdr:sp>
  </cdr:relSizeAnchor>
  <cdr:relSizeAnchor xmlns:cdr="http://schemas.openxmlformats.org/drawingml/2006/chartDrawing">
    <cdr:from>
      <cdr:x>0.58989</cdr:x>
      <cdr:y>0.48172</cdr:y>
    </cdr:from>
    <cdr:to>
      <cdr:x>0.658</cdr:x>
      <cdr:y>0.50503</cdr:y>
    </cdr:to>
    <cdr:cxnSp macro="">
      <cdr:nvCxnSpPr>
        <cdr:cNvPr id="21" name="Straight Arrow Connector 20">
          <a:extLst xmlns:a="http://schemas.openxmlformats.org/drawingml/2006/main">
            <a:ext uri="{FF2B5EF4-FFF2-40B4-BE49-F238E27FC236}">
              <a16:creationId xmlns:a16="http://schemas.microsoft.com/office/drawing/2014/main" id="{FFB02174-2F79-45F7-A467-A3EE346C6F62}"/>
            </a:ext>
          </a:extLst>
        </cdr:cNvPr>
        <cdr:cNvCxnSpPr/>
      </cdr:nvCxnSpPr>
      <cdr:spPr>
        <a:xfrm xmlns:a="http://schemas.openxmlformats.org/drawingml/2006/main" flipH="1" flipV="1">
          <a:off x="3112770" y="2308860"/>
          <a:ext cx="359410" cy="11176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0.58989</cdr:x>
      <cdr:y>0.26974</cdr:y>
    </cdr:from>
    <cdr:to>
      <cdr:x>0.64212</cdr:x>
      <cdr:y>0.46582</cdr:y>
    </cdr:to>
    <cdr:cxnSp macro="">
      <cdr:nvCxnSpPr>
        <cdr:cNvPr id="23" name="Straight Arrow Connector 22">
          <a:extLst xmlns:a="http://schemas.openxmlformats.org/drawingml/2006/main">
            <a:ext uri="{FF2B5EF4-FFF2-40B4-BE49-F238E27FC236}">
              <a16:creationId xmlns:a16="http://schemas.microsoft.com/office/drawing/2014/main" id="{C652037C-12FF-4EE7-8E99-C64B070D2F7F}"/>
            </a:ext>
          </a:extLst>
        </cdr:cNvPr>
        <cdr:cNvCxnSpPr/>
      </cdr:nvCxnSpPr>
      <cdr:spPr>
        <a:xfrm xmlns:a="http://schemas.openxmlformats.org/drawingml/2006/main" flipH="1">
          <a:off x="3112770" y="1292860"/>
          <a:ext cx="275590" cy="9398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0.58845</cdr:x>
      <cdr:y>0.51828</cdr:y>
    </cdr:from>
    <cdr:to>
      <cdr:x>0.63201</cdr:x>
      <cdr:y>0.61102</cdr:y>
    </cdr:to>
    <cdr:cxnSp macro="">
      <cdr:nvCxnSpPr>
        <cdr:cNvPr id="25" name="Straight Arrow Connector 24">
          <a:extLst xmlns:a="http://schemas.openxmlformats.org/drawingml/2006/main">
            <a:ext uri="{FF2B5EF4-FFF2-40B4-BE49-F238E27FC236}">
              <a16:creationId xmlns:a16="http://schemas.microsoft.com/office/drawing/2014/main" id="{E2E5BF31-E044-4974-9BBD-A7B8C10E2403}"/>
            </a:ext>
          </a:extLst>
        </cdr:cNvPr>
        <cdr:cNvCxnSpPr/>
      </cdr:nvCxnSpPr>
      <cdr:spPr>
        <a:xfrm xmlns:a="http://schemas.openxmlformats.org/drawingml/2006/main" flipH="1" flipV="1">
          <a:off x="3105150" y="2484120"/>
          <a:ext cx="229870" cy="4445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0.39611</cdr:x>
      <cdr:y>0.52963</cdr:y>
    </cdr:from>
    <cdr:to>
      <cdr:x>0.61917</cdr:x>
      <cdr:y>0.57774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A1BDA34-6751-4236-B740-DB32D4A8708B}"/>
            </a:ext>
          </a:extLst>
        </cdr:cNvPr>
        <cdr:cNvSpPr/>
      </cdr:nvSpPr>
      <cdr:spPr>
        <a:xfrm xmlns:a="http://schemas.openxmlformats.org/drawingml/2006/main">
          <a:off x="2232082" y="2647471"/>
          <a:ext cx="1256916" cy="2405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>
              <a:solidFill>
                <a:schemeClr val="tx1"/>
              </a:solidFill>
            </a:rPr>
            <a:t>Trending</a:t>
          </a:r>
          <a:r>
            <a:rPr lang="en-US" b="1" baseline="0">
              <a:solidFill>
                <a:schemeClr val="tx1"/>
              </a:solidFill>
            </a:rPr>
            <a:t> line</a:t>
          </a:r>
          <a:endParaRPr lang="en-US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0.27924</cdr:x>
      <cdr:y>0.15244</cdr:y>
    </cdr:from>
    <cdr:to>
      <cdr:x>0.4325</cdr:x>
      <cdr:y>0.20139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0FBADA84-1ECA-4C08-9734-B07C4A1C70EA}"/>
            </a:ext>
          </a:extLst>
        </cdr:cNvPr>
        <cdr:cNvSpPr/>
      </cdr:nvSpPr>
      <cdr:spPr>
        <a:xfrm xmlns:a="http://schemas.openxmlformats.org/drawingml/2006/main">
          <a:off x="1573529" y="762000"/>
          <a:ext cx="863603" cy="2446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>
              <a:solidFill>
                <a:schemeClr val="tx1"/>
              </a:solidFill>
            </a:rPr>
            <a:t>Data</a:t>
          </a:r>
          <a:endParaRPr lang="en-US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0.39278</cdr:x>
      <cdr:y>0.20185</cdr:y>
    </cdr:from>
    <cdr:to>
      <cdr:x>0.56728</cdr:x>
      <cdr:y>0.28049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185F88EE-3A6E-448C-A788-B13C1D04BD18}"/>
            </a:ext>
          </a:extLst>
        </cdr:cNvPr>
        <cdr:cNvCxnSpPr/>
      </cdr:nvCxnSpPr>
      <cdr:spPr>
        <a:xfrm xmlns:a="http://schemas.openxmlformats.org/drawingml/2006/main">
          <a:off x="2213299" y="1009001"/>
          <a:ext cx="983291" cy="393079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0.50444</cdr:x>
      <cdr:y>0.35694</cdr:y>
    </cdr:from>
    <cdr:to>
      <cdr:x>0.50583</cdr:x>
      <cdr:y>0.53241</cdr:y>
    </cdr:to>
    <cdr:cxnSp macro="">
      <cdr:nvCxnSpPr>
        <cdr:cNvPr id="6" name="Straight Arrow Connector 5">
          <a:extLst xmlns:a="http://schemas.openxmlformats.org/drawingml/2006/main">
            <a:ext uri="{FF2B5EF4-FFF2-40B4-BE49-F238E27FC236}">
              <a16:creationId xmlns:a16="http://schemas.microsoft.com/office/drawing/2014/main" id="{D2B37ADD-8031-4926-A1F9-9F841D0C08E5}"/>
            </a:ext>
          </a:extLst>
        </cdr:cNvPr>
        <cdr:cNvCxnSpPr/>
      </cdr:nvCxnSpPr>
      <cdr:spPr>
        <a:xfrm xmlns:a="http://schemas.openxmlformats.org/drawingml/2006/main" flipV="1">
          <a:off x="2306320" y="979170"/>
          <a:ext cx="6350" cy="48133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0.73518</cdr:x>
      <cdr:y>0.47205</cdr:y>
    </cdr:from>
    <cdr:to>
      <cdr:x>0.95824</cdr:x>
      <cdr:y>0.52017</cdr:y>
    </cdr:to>
    <cdr:sp macro="" textlink="">
      <cdr:nvSpPr>
        <cdr:cNvPr id="9" name="Rectangle 8">
          <a:extLst xmlns:a="http://schemas.openxmlformats.org/drawingml/2006/main">
            <a:ext uri="{FF2B5EF4-FFF2-40B4-BE49-F238E27FC236}">
              <a16:creationId xmlns:a16="http://schemas.microsoft.com/office/drawing/2014/main" id="{E4E6FDF5-21B1-498D-948E-901F6F467F92}"/>
            </a:ext>
          </a:extLst>
        </cdr:cNvPr>
        <cdr:cNvSpPr/>
      </cdr:nvSpPr>
      <cdr:spPr>
        <a:xfrm xmlns:a="http://schemas.openxmlformats.org/drawingml/2006/main">
          <a:off x="4142740" y="2359660"/>
          <a:ext cx="1256916" cy="2405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>
              <a:solidFill>
                <a:schemeClr val="tx1"/>
              </a:solidFill>
            </a:rPr>
            <a:t>Regression: 189</a:t>
          </a:r>
          <a:r>
            <a:rPr lang="en-US" b="1" baseline="0">
              <a:solidFill>
                <a:schemeClr val="tx1"/>
              </a:solidFill>
            </a:rPr>
            <a:t> </a:t>
          </a:r>
          <a:endParaRPr lang="en-US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0.38089</cdr:x>
      <cdr:y>0.04065</cdr:y>
    </cdr:from>
    <cdr:to>
      <cdr:x>0.69574</cdr:x>
      <cdr:y>0.08841</cdr:y>
    </cdr:to>
    <cdr:sp macro="" textlink="">
      <cdr:nvSpPr>
        <cdr:cNvPr id="10" name="Rectangle 9">
          <a:extLst xmlns:a="http://schemas.openxmlformats.org/drawingml/2006/main">
            <a:ext uri="{FF2B5EF4-FFF2-40B4-BE49-F238E27FC236}">
              <a16:creationId xmlns:a16="http://schemas.microsoft.com/office/drawing/2014/main" id="{CFBE47BE-1AED-40CB-9CD8-C08BD3A1CD5E}"/>
            </a:ext>
          </a:extLst>
        </cdr:cNvPr>
        <cdr:cNvSpPr/>
      </cdr:nvSpPr>
      <cdr:spPr>
        <a:xfrm xmlns:a="http://schemas.openxmlformats.org/drawingml/2006/main">
          <a:off x="2146300" y="203200"/>
          <a:ext cx="1774190" cy="2387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>
              <a:solidFill>
                <a:schemeClr val="tx1"/>
              </a:solidFill>
            </a:rPr>
            <a:t>Season Irregularity: 1.02</a:t>
          </a:r>
          <a:endParaRPr lang="en-US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0.84671</cdr:x>
      <cdr:y>0.23933</cdr:y>
    </cdr:from>
    <cdr:to>
      <cdr:x>0.89047</cdr:x>
      <cdr:y>0.47205</cdr:y>
    </cdr:to>
    <cdr:cxnSp macro="">
      <cdr:nvCxnSpPr>
        <cdr:cNvPr id="11" name="Straight Arrow Connector 10">
          <a:extLst xmlns:a="http://schemas.openxmlformats.org/drawingml/2006/main">
            <a:ext uri="{FF2B5EF4-FFF2-40B4-BE49-F238E27FC236}">
              <a16:creationId xmlns:a16="http://schemas.microsoft.com/office/drawing/2014/main" id="{2533FE07-3B13-4546-97F8-96E0FAD2635E}"/>
            </a:ext>
          </a:extLst>
        </cdr:cNvPr>
        <cdr:cNvCxnSpPr>
          <a:stCxn xmlns:a="http://schemas.openxmlformats.org/drawingml/2006/main" id="9" idx="0"/>
        </cdr:cNvCxnSpPr>
      </cdr:nvCxnSpPr>
      <cdr:spPr>
        <a:xfrm xmlns:a="http://schemas.openxmlformats.org/drawingml/2006/main" flipV="1">
          <a:off x="4771198" y="1196340"/>
          <a:ext cx="246572" cy="116332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0.53831</cdr:x>
      <cdr:y>0.08841</cdr:y>
    </cdr:from>
    <cdr:to>
      <cdr:x>0.88776</cdr:x>
      <cdr:y>0.22866</cdr:y>
    </cdr:to>
    <cdr:cxnSp macro="">
      <cdr:nvCxnSpPr>
        <cdr:cNvPr id="14" name="Straight Arrow Connector 13">
          <a:extLst xmlns:a="http://schemas.openxmlformats.org/drawingml/2006/main">
            <a:ext uri="{FF2B5EF4-FFF2-40B4-BE49-F238E27FC236}">
              <a16:creationId xmlns:a16="http://schemas.microsoft.com/office/drawing/2014/main" id="{EE8D4E25-AFE2-4B64-AFBF-D84C3DF99682}"/>
            </a:ext>
          </a:extLst>
        </cdr:cNvPr>
        <cdr:cNvCxnSpPr>
          <a:stCxn xmlns:a="http://schemas.openxmlformats.org/drawingml/2006/main" id="10" idx="2"/>
        </cdr:cNvCxnSpPr>
      </cdr:nvCxnSpPr>
      <cdr:spPr>
        <a:xfrm xmlns:a="http://schemas.openxmlformats.org/drawingml/2006/main">
          <a:off x="3033395" y="441960"/>
          <a:ext cx="1969135" cy="70104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0.73383</cdr:x>
      <cdr:y>0.01982</cdr:y>
    </cdr:from>
    <cdr:to>
      <cdr:x>0.95688</cdr:x>
      <cdr:y>0.15244</cdr:y>
    </cdr:to>
    <cdr:sp macro="" textlink="">
      <cdr:nvSpPr>
        <cdr:cNvPr id="18" name="Rectangle 17">
          <a:extLst xmlns:a="http://schemas.openxmlformats.org/drawingml/2006/main">
            <a:ext uri="{FF2B5EF4-FFF2-40B4-BE49-F238E27FC236}">
              <a16:creationId xmlns:a16="http://schemas.microsoft.com/office/drawing/2014/main" id="{DB45DD2D-2247-4B49-A61F-8F0F4FE07670}"/>
            </a:ext>
          </a:extLst>
        </cdr:cNvPr>
        <cdr:cNvSpPr/>
      </cdr:nvSpPr>
      <cdr:spPr>
        <a:xfrm xmlns:a="http://schemas.openxmlformats.org/drawingml/2006/main">
          <a:off x="4135120" y="99060"/>
          <a:ext cx="1256916" cy="6629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b="1">
              <a:solidFill>
                <a:schemeClr val="tx1"/>
              </a:solidFill>
            </a:rPr>
            <a:t>Forecast 4th.</a:t>
          </a:r>
          <a:r>
            <a:rPr lang="en-US" b="1" baseline="0">
              <a:solidFill>
                <a:schemeClr val="tx1"/>
              </a:solidFill>
            </a:rPr>
            <a:t> Trimester</a:t>
          </a:r>
          <a:r>
            <a:rPr lang="en-US" b="1">
              <a:solidFill>
                <a:schemeClr val="tx1"/>
              </a:solidFill>
            </a:rPr>
            <a:t>: 189*1.02 = 194.36</a:t>
          </a:r>
          <a:r>
            <a:rPr lang="en-US" b="1" baseline="0">
              <a:solidFill>
                <a:schemeClr val="tx1"/>
              </a:solidFill>
            </a:rPr>
            <a:t> </a:t>
          </a:r>
          <a:endParaRPr lang="en-US">
            <a:solidFill>
              <a:schemeClr val="tx1"/>
            </a:solidFill>
          </a:endParaRPr>
        </a:p>
      </cdr:txBody>
    </cdr:sp>
  </cdr:relSizeAnchor>
  <cdr:relSizeAnchor xmlns:cdr="http://schemas.openxmlformats.org/drawingml/2006/chartDrawing">
    <cdr:from>
      <cdr:x>0.84536</cdr:x>
      <cdr:y>0.15244</cdr:y>
    </cdr:from>
    <cdr:to>
      <cdr:x>0.89317</cdr:x>
      <cdr:y>0.22713</cdr:y>
    </cdr:to>
    <cdr:cxnSp macro="">
      <cdr:nvCxnSpPr>
        <cdr:cNvPr id="20" name="Straight Arrow Connector 19">
          <a:extLst xmlns:a="http://schemas.openxmlformats.org/drawingml/2006/main">
            <a:ext uri="{FF2B5EF4-FFF2-40B4-BE49-F238E27FC236}">
              <a16:creationId xmlns:a16="http://schemas.microsoft.com/office/drawing/2014/main" id="{588A4B22-A3A0-43FD-A92F-73EDD25994E9}"/>
            </a:ext>
          </a:extLst>
        </cdr:cNvPr>
        <cdr:cNvCxnSpPr>
          <a:stCxn xmlns:a="http://schemas.openxmlformats.org/drawingml/2006/main" id="18" idx="2"/>
        </cdr:cNvCxnSpPr>
      </cdr:nvCxnSpPr>
      <cdr:spPr>
        <a:xfrm xmlns:a="http://schemas.openxmlformats.org/drawingml/2006/main">
          <a:off x="4763578" y="762000"/>
          <a:ext cx="269432" cy="37338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1">
              <a:lumMod val="7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real-statistics.com/statistics-tables/durbin-watson-tab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8EE4C-335D-4B45-B736-7AC0912DA5FB}">
  <dimension ref="A1:X56"/>
  <sheetViews>
    <sheetView workbookViewId="0">
      <selection activeCell="R2" sqref="R2"/>
    </sheetView>
  </sheetViews>
  <sheetFormatPr defaultRowHeight="14.4"/>
  <cols>
    <col min="6" max="7" width="11.33203125" bestFit="1" customWidth="1"/>
    <col min="9" max="10" width="11.6640625" bestFit="1" customWidth="1"/>
    <col min="11" max="11" width="10.33203125" bestFit="1" customWidth="1"/>
  </cols>
  <sheetData>
    <row r="1" spans="1:20">
      <c r="H1" t="s">
        <v>12</v>
      </c>
    </row>
    <row r="2" spans="1:20">
      <c r="E2" t="s">
        <v>14</v>
      </c>
      <c r="H2" t="s">
        <v>11</v>
      </c>
      <c r="J2" t="s">
        <v>18</v>
      </c>
    </row>
    <row r="3" spans="1:20">
      <c r="A3" t="s">
        <v>7</v>
      </c>
      <c r="B3" t="s">
        <v>0</v>
      </c>
      <c r="C3" t="s">
        <v>1</v>
      </c>
      <c r="D3" t="s">
        <v>2</v>
      </c>
      <c r="E3" t="s">
        <v>8</v>
      </c>
      <c r="F3" t="s">
        <v>10</v>
      </c>
      <c r="G3" t="s">
        <v>13</v>
      </c>
      <c r="H3" t="s">
        <v>15</v>
      </c>
      <c r="I3" t="s">
        <v>17</v>
      </c>
      <c r="J3" t="s">
        <v>19</v>
      </c>
      <c r="K3" t="s">
        <v>44</v>
      </c>
    </row>
    <row r="4" spans="1:20">
      <c r="A4">
        <v>1</v>
      </c>
      <c r="B4" t="s">
        <v>3</v>
      </c>
      <c r="C4">
        <v>1</v>
      </c>
      <c r="D4" s="6">
        <v>1664.81</v>
      </c>
      <c r="H4">
        <f>T9</f>
        <v>0.75910443967056307</v>
      </c>
      <c r="I4">
        <f>D4/H4</f>
        <v>2193.1237824435539</v>
      </c>
      <c r="J4">
        <f>$Q$55+($Q$56*A4)</f>
        <v>3695.8751097442469</v>
      </c>
      <c r="K4">
        <f>H4*J4</f>
        <v>2805.5552042747872</v>
      </c>
    </row>
    <row r="5" spans="1:20">
      <c r="A5">
        <v>2</v>
      </c>
      <c r="C5">
        <v>2</v>
      </c>
      <c r="D5" s="6">
        <v>2397.5300000000002</v>
      </c>
      <c r="H5">
        <f>T10</f>
        <v>0.76354745843277727</v>
      </c>
      <c r="I5">
        <f t="shared" ref="I5:I43" si="0">D5/H5</f>
        <v>3139.9881874023404</v>
      </c>
      <c r="J5">
        <f t="shared" ref="J5:J51" si="1">$Q$55+($Q$56*A5)</f>
        <v>3901.732402815484</v>
      </c>
      <c r="K5">
        <f t="shared" ref="K5:K51" si="2">H5*J5</f>
        <v>2979.157859654576</v>
      </c>
    </row>
    <row r="6" spans="1:20">
      <c r="A6">
        <v>3</v>
      </c>
      <c r="C6">
        <v>3</v>
      </c>
      <c r="D6" s="6">
        <v>2840.71</v>
      </c>
      <c r="E6">
        <f>AVERAGE(D4:D7)</f>
        <v>2612.585</v>
      </c>
      <c r="F6">
        <f>AVERAGE(E6:E7)</f>
        <v>2873.6037499999998</v>
      </c>
      <c r="G6">
        <f>D6/F6</f>
        <v>0.98855313645801035</v>
      </c>
      <c r="H6">
        <f>T11</f>
        <v>1.0835136874065083</v>
      </c>
      <c r="I6">
        <f t="shared" si="0"/>
        <v>2621.7573741957112</v>
      </c>
      <c r="J6">
        <f t="shared" si="1"/>
        <v>4107.5896958867215</v>
      </c>
      <c r="K6">
        <f t="shared" si="2"/>
        <v>4450.6296577431995</v>
      </c>
    </row>
    <row r="7" spans="1:20">
      <c r="A7">
        <v>4</v>
      </c>
      <c r="C7">
        <v>4</v>
      </c>
      <c r="D7" s="6">
        <v>3547.29</v>
      </c>
      <c r="E7">
        <f t="shared" ref="E7:E42" si="3">AVERAGE(D5:D8)</f>
        <v>3134.6224999999995</v>
      </c>
      <c r="F7">
        <f t="shared" ref="F7:F41" si="4">AVERAGE(E7:E8)</f>
        <v>3299.2737499999994</v>
      </c>
      <c r="G7">
        <f t="shared" ref="G7:G41" si="5">D7/F7</f>
        <v>1.0751729831451544</v>
      </c>
      <c r="H7">
        <f>T12</f>
        <v>1.3268157750513225</v>
      </c>
      <c r="I7">
        <f t="shared" si="0"/>
        <v>2673.5361959822849</v>
      </c>
      <c r="J7">
        <f t="shared" si="1"/>
        <v>4313.4469889579586</v>
      </c>
      <c r="K7">
        <f t="shared" si="2"/>
        <v>5723.1495097970474</v>
      </c>
    </row>
    <row r="8" spans="1:20">
      <c r="A8">
        <v>5</v>
      </c>
      <c r="B8" t="s">
        <v>4</v>
      </c>
      <c r="C8">
        <v>1</v>
      </c>
      <c r="D8" s="6">
        <v>3752.96</v>
      </c>
      <c r="E8">
        <f t="shared" si="3"/>
        <v>3463.9249999999997</v>
      </c>
      <c r="F8">
        <f t="shared" si="4"/>
        <v>3652.5374999999995</v>
      </c>
      <c r="G8">
        <f t="shared" si="5"/>
        <v>1.0274938997888456</v>
      </c>
      <c r="H8">
        <v>0.75910443967056307</v>
      </c>
      <c r="I8">
        <f t="shared" si="0"/>
        <v>4943.9310375114046</v>
      </c>
      <c r="J8">
        <f t="shared" si="1"/>
        <v>4519.3042820291967</v>
      </c>
      <c r="K8">
        <f t="shared" si="2"/>
        <v>3430.6239447105495</v>
      </c>
      <c r="S8" s="1" t="s">
        <v>16</v>
      </c>
      <c r="T8" s="1" t="s">
        <v>15</v>
      </c>
    </row>
    <row r="9" spans="1:20">
      <c r="A9">
        <v>6</v>
      </c>
      <c r="C9">
        <v>2</v>
      </c>
      <c r="D9" s="6">
        <v>3714.74</v>
      </c>
      <c r="E9">
        <f t="shared" si="3"/>
        <v>3841.1499999999996</v>
      </c>
      <c r="F9">
        <f t="shared" si="4"/>
        <v>3843.53125</v>
      </c>
      <c r="G9">
        <f t="shared" si="5"/>
        <v>0.96649142634133645</v>
      </c>
      <c r="H9">
        <v>0.76354745843277727</v>
      </c>
      <c r="I9">
        <f t="shared" si="0"/>
        <v>4865.1068888693653</v>
      </c>
      <c r="J9">
        <f t="shared" si="1"/>
        <v>4725.1615751004338</v>
      </c>
      <c r="K9">
        <f t="shared" si="2"/>
        <v>3607.885111352155</v>
      </c>
      <c r="S9" s="1">
        <v>1</v>
      </c>
      <c r="T9" s="1">
        <f>AVERAGE(G8,G12,G16,G20,G24,G28,G32,G36,G40)</f>
        <v>0.75910443967056307</v>
      </c>
    </row>
    <row r="10" spans="1:20">
      <c r="A10">
        <v>7</v>
      </c>
      <c r="C10">
        <v>3</v>
      </c>
      <c r="D10" s="6">
        <v>4349.6099999999997</v>
      </c>
      <c r="E10">
        <f t="shared" si="3"/>
        <v>3845.9124999999999</v>
      </c>
      <c r="F10">
        <f t="shared" si="4"/>
        <v>4004.5199999999995</v>
      </c>
      <c r="G10">
        <f t="shared" si="5"/>
        <v>1.0861751221120135</v>
      </c>
      <c r="H10">
        <v>1.0835136874065083</v>
      </c>
      <c r="I10">
        <f t="shared" si="0"/>
        <v>4014.35630260583</v>
      </c>
      <c r="J10">
        <f t="shared" si="1"/>
        <v>4931.0188681716718</v>
      </c>
      <c r="K10">
        <f t="shared" si="2"/>
        <v>5342.8264365237555</v>
      </c>
      <c r="S10" s="1">
        <v>2</v>
      </c>
      <c r="T10" s="1">
        <f>AVERAGE(G9,G13,G17,G21,G25,G29,G33,G37,G41)</f>
        <v>0.76354745843277727</v>
      </c>
    </row>
    <row r="11" spans="1:20">
      <c r="A11">
        <v>8</v>
      </c>
      <c r="C11">
        <v>4</v>
      </c>
      <c r="D11" s="6">
        <v>3566.34</v>
      </c>
      <c r="E11">
        <f t="shared" si="3"/>
        <v>4163.1274999999996</v>
      </c>
      <c r="F11">
        <f t="shared" si="4"/>
        <v>4501.7199999999993</v>
      </c>
      <c r="G11">
        <f t="shared" si="5"/>
        <v>0.79221719698248683</v>
      </c>
      <c r="H11">
        <v>1.3268157750513225</v>
      </c>
      <c r="I11">
        <f t="shared" si="0"/>
        <v>2687.8938787579991</v>
      </c>
      <c r="J11">
        <f t="shared" si="1"/>
        <v>5136.8761612429089</v>
      </c>
      <c r="K11">
        <f t="shared" si="2"/>
        <v>6815.6883252221724</v>
      </c>
      <c r="S11" s="1">
        <v>3</v>
      </c>
      <c r="T11" s="1">
        <f>AVERAGE(G6,G10,G14,G18,G22,G26,G30,G34,G38)</f>
        <v>1.0835136874065083</v>
      </c>
    </row>
    <row r="12" spans="1:20">
      <c r="A12">
        <v>9</v>
      </c>
      <c r="B12" t="s">
        <v>5</v>
      </c>
      <c r="C12">
        <v>1</v>
      </c>
      <c r="D12" s="6">
        <v>5021.82</v>
      </c>
      <c r="E12">
        <f t="shared" si="3"/>
        <v>4840.3125</v>
      </c>
      <c r="F12">
        <f t="shared" si="4"/>
        <v>5246.6862499999997</v>
      </c>
      <c r="G12">
        <f t="shared" si="5"/>
        <v>0.95714128131827969</v>
      </c>
      <c r="H12">
        <v>0.75910443967056307</v>
      </c>
      <c r="I12">
        <f t="shared" si="0"/>
        <v>6615.4533389099588</v>
      </c>
      <c r="J12">
        <f t="shared" si="1"/>
        <v>5342.733454314146</v>
      </c>
      <c r="K12">
        <f t="shared" si="2"/>
        <v>4055.6926851463118</v>
      </c>
      <c r="S12" s="1">
        <v>4</v>
      </c>
      <c r="T12" s="1">
        <f>AVERAGE(G7,G11,G15,G19,G23,G27,G31,G35,G39)</f>
        <v>1.3268157750513225</v>
      </c>
    </row>
    <row r="13" spans="1:20">
      <c r="A13">
        <v>10</v>
      </c>
      <c r="C13">
        <v>2</v>
      </c>
      <c r="D13" s="6">
        <v>6423.48</v>
      </c>
      <c r="E13">
        <f t="shared" si="3"/>
        <v>5653.0599999999995</v>
      </c>
      <c r="F13">
        <f t="shared" si="4"/>
        <v>7676.7937499999998</v>
      </c>
      <c r="G13">
        <f t="shared" si="5"/>
        <v>0.83673994758553982</v>
      </c>
      <c r="H13">
        <v>0.76354745843277727</v>
      </c>
      <c r="I13">
        <f t="shared" si="0"/>
        <v>8412.6794334232236</v>
      </c>
      <c r="J13">
        <f t="shared" si="1"/>
        <v>5548.590747385384</v>
      </c>
      <c r="K13">
        <f t="shared" si="2"/>
        <v>4236.6123630497341</v>
      </c>
    </row>
    <row r="14" spans="1:20">
      <c r="A14">
        <v>11</v>
      </c>
      <c r="C14">
        <v>3</v>
      </c>
      <c r="D14" s="6">
        <v>7600.6</v>
      </c>
      <c r="E14">
        <f t="shared" si="3"/>
        <v>9700.5275000000001</v>
      </c>
      <c r="F14">
        <f t="shared" si="4"/>
        <v>9385.276249999999</v>
      </c>
      <c r="G14">
        <f t="shared" si="5"/>
        <v>0.80984297079161638</v>
      </c>
      <c r="H14">
        <v>1.0835136874065083</v>
      </c>
      <c r="I14">
        <f t="shared" si="0"/>
        <v>7014.7706377320892</v>
      </c>
      <c r="J14">
        <f t="shared" si="1"/>
        <v>5754.4480404566211</v>
      </c>
      <c r="K14">
        <f t="shared" si="2"/>
        <v>6235.0232153043098</v>
      </c>
    </row>
    <row r="15" spans="1:20">
      <c r="A15">
        <v>12</v>
      </c>
      <c r="C15">
        <v>4</v>
      </c>
      <c r="D15" s="6">
        <v>19756.21</v>
      </c>
      <c r="E15">
        <f t="shared" si="3"/>
        <v>9070.0249999999996</v>
      </c>
      <c r="F15">
        <f t="shared" si="4"/>
        <v>8916.869999999999</v>
      </c>
      <c r="G15">
        <f t="shared" si="5"/>
        <v>2.215599195681893</v>
      </c>
      <c r="H15">
        <v>1.3268157750513225</v>
      </c>
      <c r="I15">
        <f t="shared" si="0"/>
        <v>14889.942048839304</v>
      </c>
      <c r="J15">
        <f t="shared" si="1"/>
        <v>5960.3053335278582</v>
      </c>
      <c r="K15">
        <f t="shared" si="2"/>
        <v>7908.2271406472964</v>
      </c>
    </row>
    <row r="16" spans="1:20">
      <c r="A16">
        <v>13</v>
      </c>
      <c r="B16" t="s">
        <v>6</v>
      </c>
      <c r="C16">
        <v>1</v>
      </c>
      <c r="D16" s="6">
        <v>2499.81</v>
      </c>
      <c r="E16">
        <f t="shared" si="3"/>
        <v>8763.7150000000001</v>
      </c>
      <c r="F16">
        <f t="shared" si="4"/>
        <v>8716.7825000000012</v>
      </c>
      <c r="G16">
        <f t="shared" si="5"/>
        <v>0.28678127508630619</v>
      </c>
      <c r="H16">
        <v>0.75910443967056307</v>
      </c>
      <c r="I16">
        <f t="shared" si="0"/>
        <v>3293.1041756057575</v>
      </c>
      <c r="J16">
        <f t="shared" si="1"/>
        <v>6166.1626265990963</v>
      </c>
      <c r="K16">
        <f t="shared" si="2"/>
        <v>4680.7614255820745</v>
      </c>
    </row>
    <row r="17" spans="1:11">
      <c r="A17">
        <v>14</v>
      </c>
      <c r="C17">
        <v>2</v>
      </c>
      <c r="D17" s="6">
        <v>5198.24</v>
      </c>
      <c r="E17">
        <f t="shared" si="3"/>
        <v>8669.85</v>
      </c>
      <c r="F17">
        <f t="shared" si="4"/>
        <v>6801.0774999999994</v>
      </c>
      <c r="G17">
        <f t="shared" si="5"/>
        <v>0.76432594688121114</v>
      </c>
      <c r="H17">
        <v>0.76354745843277727</v>
      </c>
      <c r="I17">
        <f t="shared" si="0"/>
        <v>6808.0116600344272</v>
      </c>
      <c r="J17">
        <f t="shared" si="1"/>
        <v>6372.0199196703334</v>
      </c>
      <c r="K17">
        <f t="shared" si="2"/>
        <v>4865.3396147473122</v>
      </c>
    </row>
    <row r="18" spans="1:11">
      <c r="A18">
        <v>15</v>
      </c>
      <c r="C18">
        <v>3</v>
      </c>
      <c r="D18" s="6">
        <v>7225.14</v>
      </c>
      <c r="E18">
        <f t="shared" si="3"/>
        <v>4932.3049999999994</v>
      </c>
      <c r="F18">
        <f t="shared" si="4"/>
        <v>5357.4387499999993</v>
      </c>
      <c r="G18">
        <f t="shared" si="5"/>
        <v>1.3486183113152719</v>
      </c>
      <c r="H18">
        <v>1.0835136874065083</v>
      </c>
      <c r="I18">
        <f t="shared" si="0"/>
        <v>6668.2498652084878</v>
      </c>
      <c r="J18">
        <f t="shared" si="1"/>
        <v>6577.8772127415705</v>
      </c>
      <c r="K18">
        <f t="shared" si="2"/>
        <v>7127.2199940848641</v>
      </c>
    </row>
    <row r="19" spans="1:11">
      <c r="A19">
        <v>16</v>
      </c>
      <c r="C19">
        <v>4</v>
      </c>
      <c r="D19" s="6">
        <v>4806.03</v>
      </c>
      <c r="E19">
        <f t="shared" si="3"/>
        <v>5782.5725000000002</v>
      </c>
      <c r="F19">
        <f t="shared" si="4"/>
        <v>5751.71</v>
      </c>
      <c r="G19">
        <f t="shared" si="5"/>
        <v>0.83558280928628181</v>
      </c>
      <c r="H19">
        <v>1.3268157750513225</v>
      </c>
      <c r="I19">
        <f t="shared" si="0"/>
        <v>3622.2285643341088</v>
      </c>
      <c r="J19">
        <f t="shared" si="1"/>
        <v>6783.7345058128085</v>
      </c>
      <c r="K19">
        <f t="shared" si="2"/>
        <v>9000.7659560724223</v>
      </c>
    </row>
    <row r="20" spans="1:11">
      <c r="A20">
        <v>17</v>
      </c>
      <c r="B20" t="s">
        <v>45</v>
      </c>
      <c r="C20">
        <v>1</v>
      </c>
      <c r="D20" s="6">
        <v>5900.88</v>
      </c>
      <c r="E20">
        <f t="shared" si="3"/>
        <v>5720.8474999999999</v>
      </c>
      <c r="F20">
        <f t="shared" si="4"/>
        <v>5590.0949999999993</v>
      </c>
      <c r="G20">
        <f t="shared" si="5"/>
        <v>1.055595656245556</v>
      </c>
      <c r="H20">
        <v>0.75910443967056307</v>
      </c>
      <c r="I20">
        <f t="shared" si="0"/>
        <v>7773.4758112610571</v>
      </c>
      <c r="J20">
        <f t="shared" si="1"/>
        <v>6989.5917988840456</v>
      </c>
      <c r="K20">
        <f t="shared" si="2"/>
        <v>5305.8301660178367</v>
      </c>
    </row>
    <row r="21" spans="1:11">
      <c r="A21">
        <v>18</v>
      </c>
      <c r="C21">
        <v>2</v>
      </c>
      <c r="D21" s="6">
        <v>4951.34</v>
      </c>
      <c r="E21">
        <f t="shared" si="3"/>
        <v>5459.3424999999997</v>
      </c>
      <c r="F21">
        <f t="shared" si="4"/>
        <v>5452.6075000000001</v>
      </c>
      <c r="G21">
        <f t="shared" si="5"/>
        <v>0.90806829576491621</v>
      </c>
      <c r="H21">
        <v>0.76354745843277727</v>
      </c>
      <c r="I21">
        <f t="shared" si="0"/>
        <v>6484.6525848738929</v>
      </c>
      <c r="J21">
        <f t="shared" si="1"/>
        <v>7195.4490919552827</v>
      </c>
      <c r="K21">
        <f t="shared" si="2"/>
        <v>5494.0668664448913</v>
      </c>
    </row>
    <row r="22" spans="1:11">
      <c r="A22">
        <v>19</v>
      </c>
      <c r="C22">
        <v>3</v>
      </c>
      <c r="D22" s="6">
        <v>6179.12</v>
      </c>
      <c r="E22">
        <f t="shared" si="3"/>
        <v>5445.8724999999995</v>
      </c>
      <c r="F22">
        <f t="shared" si="4"/>
        <v>5395.3162499999999</v>
      </c>
      <c r="G22">
        <f t="shared" si="5"/>
        <v>1.145274848346471</v>
      </c>
      <c r="H22">
        <v>1.0835136874065083</v>
      </c>
      <c r="I22">
        <f t="shared" si="0"/>
        <v>5702.8536619507813</v>
      </c>
      <c r="J22">
        <f t="shared" si="1"/>
        <v>7401.3063850265207</v>
      </c>
      <c r="K22">
        <f t="shared" si="2"/>
        <v>8019.4167728654202</v>
      </c>
    </row>
    <row r="23" spans="1:11">
      <c r="A23">
        <v>20</v>
      </c>
      <c r="C23">
        <v>4</v>
      </c>
      <c r="D23" s="6">
        <v>4752.1499999999996</v>
      </c>
      <c r="E23">
        <f t="shared" si="3"/>
        <v>5344.76</v>
      </c>
      <c r="F23">
        <f t="shared" si="4"/>
        <v>5455.2300000000005</v>
      </c>
      <c r="G23">
        <f t="shared" si="5"/>
        <v>0.87111817466907893</v>
      </c>
      <c r="H23">
        <v>1.3268157750513225</v>
      </c>
      <c r="I23">
        <f t="shared" si="0"/>
        <v>3581.6200631290972</v>
      </c>
      <c r="J23">
        <f t="shared" si="1"/>
        <v>7607.1636780977578</v>
      </c>
      <c r="K23">
        <f t="shared" si="2"/>
        <v>10093.304771497546</v>
      </c>
    </row>
    <row r="24" spans="1:11">
      <c r="A24">
        <v>21</v>
      </c>
      <c r="B24" t="s">
        <v>46</v>
      </c>
      <c r="C24">
        <v>1</v>
      </c>
      <c r="D24" s="6">
        <v>5496.43</v>
      </c>
      <c r="E24">
        <f t="shared" si="3"/>
        <v>5565.7000000000007</v>
      </c>
      <c r="F24">
        <f t="shared" si="4"/>
        <v>6368.3200000000006</v>
      </c>
      <c r="G24">
        <f t="shared" si="5"/>
        <v>0.86308948042811917</v>
      </c>
      <c r="H24">
        <v>0.75910443967056307</v>
      </c>
      <c r="I24">
        <f t="shared" si="0"/>
        <v>7240.6769250162033</v>
      </c>
      <c r="J24">
        <f t="shared" si="1"/>
        <v>7813.0209711689949</v>
      </c>
      <c r="K24">
        <f t="shared" si="2"/>
        <v>5930.8989064535981</v>
      </c>
    </row>
    <row r="25" spans="1:11">
      <c r="A25">
        <v>22</v>
      </c>
      <c r="C25">
        <v>2</v>
      </c>
      <c r="D25" s="6">
        <v>5835.1</v>
      </c>
      <c r="E25">
        <f t="shared" si="3"/>
        <v>7170.9400000000005</v>
      </c>
      <c r="F25">
        <f t="shared" si="4"/>
        <v>10144.63625</v>
      </c>
      <c r="G25">
        <f t="shared" si="5"/>
        <v>0.57519065801891134</v>
      </c>
      <c r="H25">
        <v>0.76354745843277727</v>
      </c>
      <c r="I25">
        <f t="shared" si="0"/>
        <v>7642.0920999159116</v>
      </c>
      <c r="J25">
        <f t="shared" si="1"/>
        <v>8018.878264240233</v>
      </c>
      <c r="K25">
        <f t="shared" si="2"/>
        <v>6122.7941181424703</v>
      </c>
    </row>
    <row r="26" spans="1:11">
      <c r="A26">
        <v>23</v>
      </c>
      <c r="C26">
        <v>3</v>
      </c>
      <c r="D26" s="6">
        <v>12600.08</v>
      </c>
      <c r="E26">
        <f t="shared" si="3"/>
        <v>13118.3325</v>
      </c>
      <c r="F26">
        <f t="shared" si="4"/>
        <v>13020.90625</v>
      </c>
      <c r="G26">
        <f t="shared" si="5"/>
        <v>0.96768072498794011</v>
      </c>
      <c r="H26">
        <v>1.0835136874065083</v>
      </c>
      <c r="I26">
        <f t="shared" si="0"/>
        <v>11628.90708852924</v>
      </c>
      <c r="J26">
        <f t="shared" si="1"/>
        <v>8224.7355573114692</v>
      </c>
      <c r="K26">
        <f t="shared" si="2"/>
        <v>8911.6135516459726</v>
      </c>
    </row>
    <row r="27" spans="1:11">
      <c r="A27">
        <v>24</v>
      </c>
      <c r="C27">
        <v>4</v>
      </c>
      <c r="D27" s="6">
        <v>28541.72</v>
      </c>
      <c r="E27">
        <f t="shared" si="3"/>
        <v>12923.48</v>
      </c>
      <c r="F27">
        <f t="shared" si="4"/>
        <v>12906.921249999999</v>
      </c>
      <c r="G27">
        <f t="shared" si="5"/>
        <v>2.2113499762772633</v>
      </c>
      <c r="H27">
        <v>1.3268157750513225</v>
      </c>
      <c r="I27">
        <f t="shared" si="0"/>
        <v>21511.441555551282</v>
      </c>
      <c r="J27">
        <f t="shared" si="1"/>
        <v>8430.5928503827072</v>
      </c>
      <c r="K27">
        <f t="shared" si="2"/>
        <v>11185.843586922671</v>
      </c>
    </row>
    <row r="28" spans="1:11">
      <c r="A28">
        <v>25</v>
      </c>
      <c r="B28" t="s">
        <v>48</v>
      </c>
      <c r="C28">
        <v>1</v>
      </c>
      <c r="D28" s="6">
        <v>4717.0200000000004</v>
      </c>
      <c r="E28">
        <f t="shared" si="3"/>
        <v>12890.362500000001</v>
      </c>
      <c r="F28">
        <f t="shared" si="4"/>
        <v>12560.050000000001</v>
      </c>
      <c r="G28">
        <f t="shared" si="5"/>
        <v>0.3755574221440201</v>
      </c>
      <c r="H28">
        <v>0.75910443967056307</v>
      </c>
      <c r="I28">
        <f t="shared" si="0"/>
        <v>6213.92756186105</v>
      </c>
      <c r="J28">
        <f t="shared" si="1"/>
        <v>8636.4501434539452</v>
      </c>
      <c r="K28">
        <f t="shared" si="2"/>
        <v>6555.9676468893613</v>
      </c>
    </row>
    <row r="29" spans="1:11">
      <c r="A29">
        <v>26</v>
      </c>
      <c r="C29">
        <v>2</v>
      </c>
      <c r="D29" s="6">
        <v>5702.63</v>
      </c>
      <c r="E29">
        <f t="shared" si="3"/>
        <v>12229.737500000001</v>
      </c>
      <c r="F29">
        <f t="shared" si="4"/>
        <v>9325.1200000000008</v>
      </c>
      <c r="G29">
        <f t="shared" si="5"/>
        <v>0.61153422154352965</v>
      </c>
      <c r="H29">
        <v>0.76354745843277727</v>
      </c>
      <c r="I29">
        <f t="shared" si="0"/>
        <v>7468.5992822305489</v>
      </c>
      <c r="J29">
        <f t="shared" si="1"/>
        <v>8842.3074365251814</v>
      </c>
      <c r="K29">
        <f t="shared" si="2"/>
        <v>6751.5213698400485</v>
      </c>
    </row>
    <row r="30" spans="1:11">
      <c r="A30">
        <v>27</v>
      </c>
      <c r="C30">
        <v>3</v>
      </c>
      <c r="D30" s="6">
        <v>9957.58</v>
      </c>
      <c r="E30">
        <f t="shared" si="3"/>
        <v>6420.5025000000005</v>
      </c>
      <c r="F30">
        <f t="shared" si="4"/>
        <v>6642.42875</v>
      </c>
      <c r="G30">
        <f t="shared" si="5"/>
        <v>1.4990872126404065</v>
      </c>
      <c r="H30">
        <v>1.0835136874065083</v>
      </c>
      <c r="I30">
        <f t="shared" si="0"/>
        <v>9190.0823365087363</v>
      </c>
      <c r="J30">
        <f t="shared" si="1"/>
        <v>9048.1647295964194</v>
      </c>
      <c r="K30">
        <f t="shared" si="2"/>
        <v>9803.8103304265296</v>
      </c>
    </row>
    <row r="31" spans="1:11">
      <c r="A31">
        <v>28</v>
      </c>
      <c r="C31">
        <v>4</v>
      </c>
      <c r="D31" s="6">
        <v>5304.78</v>
      </c>
      <c r="E31">
        <f t="shared" si="3"/>
        <v>6864.3549999999996</v>
      </c>
      <c r="F31">
        <f t="shared" si="4"/>
        <v>6980.3762499999993</v>
      </c>
      <c r="G31">
        <f t="shared" si="5"/>
        <v>0.7599561699843902</v>
      </c>
      <c r="H31">
        <v>1.3268157750513225</v>
      </c>
      <c r="I31">
        <f t="shared" si="0"/>
        <v>3998.1285267691405</v>
      </c>
      <c r="J31">
        <f t="shared" si="1"/>
        <v>9254.0220226676574</v>
      </c>
      <c r="K31">
        <f t="shared" si="2"/>
        <v>12278.382402347796</v>
      </c>
    </row>
    <row r="32" spans="1:11">
      <c r="A32">
        <v>29</v>
      </c>
      <c r="B32" t="s">
        <v>49</v>
      </c>
      <c r="C32">
        <v>1</v>
      </c>
      <c r="D32" s="6">
        <v>6492.43</v>
      </c>
      <c r="E32">
        <f t="shared" si="3"/>
        <v>7096.3975</v>
      </c>
      <c r="F32">
        <f t="shared" si="4"/>
        <v>6770.4025000000001</v>
      </c>
      <c r="G32">
        <f t="shared" si="5"/>
        <v>0.95894298751071305</v>
      </c>
      <c r="H32">
        <v>0.75910443967056307</v>
      </c>
      <c r="I32">
        <f t="shared" si="0"/>
        <v>8552.7493460815367</v>
      </c>
      <c r="J32">
        <f t="shared" si="1"/>
        <v>9459.8793157388936</v>
      </c>
      <c r="K32">
        <f t="shared" si="2"/>
        <v>7181.0363873251226</v>
      </c>
    </row>
    <row r="33" spans="1:17">
      <c r="A33">
        <v>30</v>
      </c>
      <c r="C33">
        <v>2</v>
      </c>
      <c r="D33" s="6">
        <v>6630.8</v>
      </c>
      <c r="E33">
        <f t="shared" si="3"/>
        <v>6444.4074999999993</v>
      </c>
      <c r="F33">
        <f t="shared" si="4"/>
        <v>6803.3874999999989</v>
      </c>
      <c r="G33">
        <f t="shared" si="5"/>
        <v>0.97463212260068988</v>
      </c>
      <c r="H33">
        <v>0.76354745843277727</v>
      </c>
      <c r="I33">
        <f t="shared" si="0"/>
        <v>8684.2015211602939</v>
      </c>
      <c r="J33">
        <f t="shared" si="1"/>
        <v>9665.7366088101317</v>
      </c>
      <c r="K33">
        <f t="shared" si="2"/>
        <v>7380.2486215376275</v>
      </c>
    </row>
    <row r="34" spans="1:17">
      <c r="A34">
        <v>31</v>
      </c>
      <c r="C34">
        <v>3</v>
      </c>
      <c r="D34" s="6">
        <v>7349.62</v>
      </c>
      <c r="E34">
        <f t="shared" si="3"/>
        <v>7162.3674999999994</v>
      </c>
      <c r="F34">
        <f t="shared" si="4"/>
        <v>7422.4599999999991</v>
      </c>
      <c r="G34">
        <f t="shared" si="5"/>
        <v>0.99018654192814792</v>
      </c>
      <c r="H34">
        <v>1.0835136874065083</v>
      </c>
      <c r="I34">
        <f t="shared" si="0"/>
        <v>6783.1353543784062</v>
      </c>
      <c r="J34">
        <f t="shared" si="1"/>
        <v>9871.5939018813697</v>
      </c>
      <c r="K34">
        <f t="shared" si="2"/>
        <v>10696.007109207085</v>
      </c>
    </row>
    <row r="35" spans="1:17">
      <c r="A35">
        <v>32</v>
      </c>
      <c r="C35">
        <v>4</v>
      </c>
      <c r="D35" s="6">
        <v>8176.62</v>
      </c>
      <c r="E35">
        <f t="shared" si="3"/>
        <v>7682.5524999999998</v>
      </c>
      <c r="F35">
        <f t="shared" si="4"/>
        <v>8065.0150000000003</v>
      </c>
      <c r="G35">
        <f t="shared" si="5"/>
        <v>1.0138381639711767</v>
      </c>
      <c r="H35">
        <v>1.3268157750513225</v>
      </c>
      <c r="I35">
        <f t="shared" si="0"/>
        <v>6162.5887736251252</v>
      </c>
      <c r="J35">
        <f t="shared" si="1"/>
        <v>10077.451194952606</v>
      </c>
      <c r="K35">
        <f t="shared" si="2"/>
        <v>13370.921217772919</v>
      </c>
    </row>
    <row r="36" spans="1:17">
      <c r="A36">
        <v>33</v>
      </c>
      <c r="B36" t="s">
        <v>47</v>
      </c>
      <c r="C36">
        <v>1</v>
      </c>
      <c r="D36" s="6">
        <v>8573.17</v>
      </c>
      <c r="E36">
        <f t="shared" si="3"/>
        <v>8447.4775000000009</v>
      </c>
      <c r="F36">
        <f t="shared" si="4"/>
        <v>9422.755000000001</v>
      </c>
      <c r="G36">
        <f t="shared" si="5"/>
        <v>0.90983687891704701</v>
      </c>
      <c r="H36">
        <v>0.75910443967056307</v>
      </c>
      <c r="I36">
        <f t="shared" si="0"/>
        <v>11293.795098498691</v>
      </c>
      <c r="J36">
        <f t="shared" si="1"/>
        <v>10283.308488023844</v>
      </c>
      <c r="K36">
        <f t="shared" si="2"/>
        <v>7806.1051277608849</v>
      </c>
    </row>
    <row r="37" spans="1:17">
      <c r="A37">
        <v>34</v>
      </c>
      <c r="C37">
        <v>2</v>
      </c>
      <c r="D37" s="6">
        <v>9690.5</v>
      </c>
      <c r="E37">
        <f t="shared" si="3"/>
        <v>10398.032500000001</v>
      </c>
      <c r="F37">
        <f t="shared" si="4"/>
        <v>13633.581249999999</v>
      </c>
      <c r="G37">
        <f t="shared" si="5"/>
        <v>0.71078169574850336</v>
      </c>
      <c r="H37">
        <v>0.76354745843277727</v>
      </c>
      <c r="I37">
        <f t="shared" si="0"/>
        <v>12691.41805525786</v>
      </c>
      <c r="J37">
        <f t="shared" si="1"/>
        <v>10489.165781095082</v>
      </c>
      <c r="K37">
        <f t="shared" si="2"/>
        <v>8008.9758732352066</v>
      </c>
    </row>
    <row r="38" spans="1:17">
      <c r="A38">
        <v>35</v>
      </c>
      <c r="C38">
        <v>3</v>
      </c>
      <c r="D38" s="6">
        <v>15151.84</v>
      </c>
      <c r="E38">
        <f t="shared" si="3"/>
        <v>16869.129999999997</v>
      </c>
      <c r="F38">
        <f t="shared" si="4"/>
        <v>16537.62125</v>
      </c>
      <c r="G38">
        <f t="shared" si="5"/>
        <v>0.91620431807869585</v>
      </c>
      <c r="H38">
        <v>1.0835136874065083</v>
      </c>
      <c r="I38">
        <f t="shared" si="0"/>
        <v>13983.985782650656</v>
      </c>
      <c r="J38">
        <f t="shared" si="1"/>
        <v>10695.023074166318</v>
      </c>
      <c r="K38">
        <f t="shared" si="2"/>
        <v>11588.203887987638</v>
      </c>
    </row>
    <row r="39" spans="1:17">
      <c r="A39">
        <v>36</v>
      </c>
      <c r="C39">
        <v>4</v>
      </c>
      <c r="D39" s="6">
        <v>34061.01</v>
      </c>
      <c r="E39">
        <f t="shared" si="3"/>
        <v>16206.112500000001</v>
      </c>
      <c r="F39">
        <f t="shared" si="4"/>
        <v>15721.622500000001</v>
      </c>
      <c r="G39">
        <f t="shared" si="5"/>
        <v>2.1665073054641781</v>
      </c>
      <c r="H39">
        <v>1.3268157750513225</v>
      </c>
      <c r="I39">
        <f t="shared" si="0"/>
        <v>25671.24286616391</v>
      </c>
      <c r="J39">
        <f t="shared" si="1"/>
        <v>10900.880367237556</v>
      </c>
      <c r="K39">
        <f t="shared" si="2"/>
        <v>14463.460033198044</v>
      </c>
      <c r="P39" t="s">
        <v>20</v>
      </c>
    </row>
    <row r="40" spans="1:17" ht="15" thickBot="1">
      <c r="A40">
        <v>37</v>
      </c>
      <c r="B40" t="s">
        <v>50</v>
      </c>
      <c r="C40">
        <v>1</v>
      </c>
      <c r="D40" s="6">
        <v>5921.1</v>
      </c>
      <c r="E40">
        <f t="shared" si="3"/>
        <v>15237.132500000002</v>
      </c>
      <c r="F40">
        <f t="shared" si="4"/>
        <v>14895.80875</v>
      </c>
      <c r="G40">
        <f t="shared" si="5"/>
        <v>0.3975010755961807</v>
      </c>
      <c r="H40">
        <v>0.75910443967056307</v>
      </c>
      <c r="I40">
        <f t="shared" si="0"/>
        <v>7800.112462218829</v>
      </c>
      <c r="J40">
        <f t="shared" si="1"/>
        <v>11106.737660308794</v>
      </c>
      <c r="K40">
        <f t="shared" si="2"/>
        <v>8431.1738681966472</v>
      </c>
    </row>
    <row r="41" spans="1:17">
      <c r="A41">
        <v>38</v>
      </c>
      <c r="C41">
        <v>2</v>
      </c>
      <c r="D41" s="6">
        <v>5814.58</v>
      </c>
      <c r="E41">
        <f t="shared" si="3"/>
        <v>14554.485000000001</v>
      </c>
      <c r="F41">
        <f t="shared" si="4"/>
        <v>11093.08</v>
      </c>
      <c r="G41">
        <f t="shared" si="5"/>
        <v>0.5241628114103567</v>
      </c>
      <c r="H41">
        <v>0.76354745843277727</v>
      </c>
      <c r="I41">
        <f t="shared" si="0"/>
        <v>7615.2175425149626</v>
      </c>
      <c r="J41">
        <f t="shared" si="1"/>
        <v>11312.59495338003</v>
      </c>
      <c r="K41">
        <f t="shared" si="2"/>
        <v>8637.7031249327847</v>
      </c>
      <c r="P41" s="5" t="s">
        <v>21</v>
      </c>
      <c r="Q41" s="5"/>
    </row>
    <row r="42" spans="1:17">
      <c r="A42">
        <v>39</v>
      </c>
      <c r="C42">
        <v>3</v>
      </c>
      <c r="D42" s="6">
        <v>12421.25</v>
      </c>
      <c r="E42">
        <f t="shared" si="3"/>
        <v>7631.6750000000002</v>
      </c>
      <c r="F42" t="s">
        <v>9</v>
      </c>
      <c r="H42">
        <v>1.0835136874065083</v>
      </c>
      <c r="I42">
        <f t="shared" si="0"/>
        <v>11463.860719407641</v>
      </c>
      <c r="J42">
        <f t="shared" si="1"/>
        <v>11518.452246451268</v>
      </c>
      <c r="K42">
        <f t="shared" si="2"/>
        <v>12480.400666768193</v>
      </c>
      <c r="P42" s="2" t="s">
        <v>22</v>
      </c>
      <c r="Q42" s="2">
        <v>0.49466847064415409</v>
      </c>
    </row>
    <row r="43" spans="1:17">
      <c r="A43">
        <v>40</v>
      </c>
      <c r="C43">
        <v>4</v>
      </c>
      <c r="D43" s="6">
        <v>6369.77</v>
      </c>
      <c r="E43" t="s">
        <v>9</v>
      </c>
      <c r="F43" t="s">
        <v>9</v>
      </c>
      <c r="H43">
        <v>1.3268157750513225</v>
      </c>
      <c r="I43">
        <f t="shared" si="0"/>
        <v>4800.7945939243991</v>
      </c>
      <c r="J43">
        <f t="shared" si="1"/>
        <v>11724.309539522506</v>
      </c>
      <c r="K43">
        <f t="shared" si="2"/>
        <v>15555.998848623169</v>
      </c>
      <c r="P43" s="2" t="s">
        <v>23</v>
      </c>
      <c r="Q43" s="2">
        <v>0.24469689584942633</v>
      </c>
    </row>
    <row r="44" spans="1:17">
      <c r="A44">
        <v>41</v>
      </c>
      <c r="B44" t="s">
        <v>51</v>
      </c>
      <c r="C44">
        <v>1</v>
      </c>
      <c r="H44">
        <v>0.75910443967056307</v>
      </c>
      <c r="J44">
        <f t="shared" si="1"/>
        <v>11930.166832593744</v>
      </c>
      <c r="K44">
        <f t="shared" si="2"/>
        <v>9056.2426086324103</v>
      </c>
      <c r="P44" s="2" t="s">
        <v>24</v>
      </c>
      <c r="Q44" s="2">
        <v>0.22482049837177964</v>
      </c>
    </row>
    <row r="45" spans="1:17">
      <c r="A45">
        <v>42</v>
      </c>
      <c r="C45">
        <v>2</v>
      </c>
      <c r="H45">
        <v>0.76354745843277727</v>
      </c>
      <c r="J45">
        <f t="shared" si="1"/>
        <v>12136.024125664981</v>
      </c>
      <c r="K45">
        <f t="shared" si="2"/>
        <v>9266.4303766303638</v>
      </c>
      <c r="P45" s="2" t="s">
        <v>25</v>
      </c>
      <c r="Q45" s="2">
        <v>4283.3589342834975</v>
      </c>
    </row>
    <row r="46" spans="1:17" ht="15" thickBot="1">
      <c r="A46">
        <v>43</v>
      </c>
      <c r="C46">
        <v>3</v>
      </c>
      <c r="H46">
        <v>1.0835136874065083</v>
      </c>
      <c r="J46">
        <f t="shared" si="1"/>
        <v>12341.881418736219</v>
      </c>
      <c r="K46">
        <f t="shared" si="2"/>
        <v>13372.597445548749</v>
      </c>
      <c r="P46" s="3" t="s">
        <v>26</v>
      </c>
      <c r="Q46" s="3">
        <v>40</v>
      </c>
    </row>
    <row r="47" spans="1:17">
      <c r="A47">
        <v>44</v>
      </c>
      <c r="C47">
        <v>4</v>
      </c>
      <c r="H47">
        <v>1.3268157750513225</v>
      </c>
      <c r="J47">
        <f t="shared" si="1"/>
        <v>12547.738711807457</v>
      </c>
      <c r="K47">
        <f t="shared" si="2"/>
        <v>16648.537664048294</v>
      </c>
    </row>
    <row r="48" spans="1:17" ht="15" thickBot="1">
      <c r="A48">
        <v>45</v>
      </c>
      <c r="B48" t="s">
        <v>52</v>
      </c>
      <c r="C48">
        <v>1</v>
      </c>
      <c r="H48">
        <v>0.75910443967056307</v>
      </c>
      <c r="J48">
        <f t="shared" si="1"/>
        <v>12753.596004878693</v>
      </c>
      <c r="K48">
        <f t="shared" si="2"/>
        <v>9681.3113490681717</v>
      </c>
      <c r="P48" t="s">
        <v>27</v>
      </c>
    </row>
    <row r="49" spans="1:24">
      <c r="A49">
        <v>46</v>
      </c>
      <c r="C49">
        <v>2</v>
      </c>
      <c r="H49">
        <v>0.76354745843277727</v>
      </c>
      <c r="J49">
        <f t="shared" si="1"/>
        <v>12959.453297949931</v>
      </c>
      <c r="K49">
        <f t="shared" si="2"/>
        <v>9895.1576283279428</v>
      </c>
      <c r="P49" s="4"/>
      <c r="Q49" s="4" t="s">
        <v>32</v>
      </c>
      <c r="R49" s="4" t="s">
        <v>33</v>
      </c>
      <c r="S49" s="4" t="s">
        <v>34</v>
      </c>
      <c r="T49" s="4" t="s">
        <v>35</v>
      </c>
      <c r="U49" s="4" t="s">
        <v>36</v>
      </c>
    </row>
    <row r="50" spans="1:24">
      <c r="A50">
        <v>47</v>
      </c>
      <c r="C50">
        <v>3</v>
      </c>
      <c r="H50">
        <v>1.0835136874065083</v>
      </c>
      <c r="J50">
        <f t="shared" si="1"/>
        <v>13165.310591021169</v>
      </c>
      <c r="K50">
        <f t="shared" si="2"/>
        <v>14264.794224329304</v>
      </c>
      <c r="P50" s="2" t="s">
        <v>28</v>
      </c>
      <c r="Q50" s="2">
        <v>1</v>
      </c>
      <c r="R50" s="2">
        <v>225870609.83959043</v>
      </c>
      <c r="S50" s="2">
        <v>225870609.83959043</v>
      </c>
      <c r="T50" s="2">
        <v>12.310927879391448</v>
      </c>
      <c r="U50" s="2">
        <v>1.1757508977843132E-3</v>
      </c>
    </row>
    <row r="51" spans="1:24">
      <c r="A51">
        <v>48</v>
      </c>
      <c r="C51">
        <v>4</v>
      </c>
      <c r="H51">
        <v>1.3268157750513225</v>
      </c>
      <c r="J51">
        <f t="shared" si="1"/>
        <v>13371.167884092405</v>
      </c>
      <c r="K51">
        <f t="shared" si="2"/>
        <v>17741.076479473417</v>
      </c>
      <c r="P51" s="2" t="s">
        <v>29</v>
      </c>
      <c r="Q51" s="2">
        <v>38</v>
      </c>
      <c r="R51" s="2">
        <v>697192222.8764379</v>
      </c>
      <c r="S51" s="2">
        <v>18347163.759906262</v>
      </c>
      <c r="T51" s="2"/>
      <c r="U51" s="2"/>
    </row>
    <row r="52" spans="1:24" ht="15" thickBot="1">
      <c r="P52" s="3" t="s">
        <v>30</v>
      </c>
      <c r="Q52" s="3">
        <v>39</v>
      </c>
      <c r="R52" s="3">
        <v>923062832.71602833</v>
      </c>
      <c r="S52" s="3"/>
      <c r="T52" s="3"/>
      <c r="U52" s="3"/>
    </row>
    <row r="53" spans="1:24" ht="15" thickBot="1"/>
    <row r="54" spans="1:24">
      <c r="P54" s="4"/>
      <c r="Q54" s="4" t="s">
        <v>37</v>
      </c>
      <c r="R54" s="4" t="s">
        <v>25</v>
      </c>
      <c r="S54" s="4" t="s">
        <v>38</v>
      </c>
      <c r="T54" s="4" t="s">
        <v>39</v>
      </c>
      <c r="U54" s="4" t="s">
        <v>40</v>
      </c>
      <c r="V54" s="4" t="s">
        <v>41</v>
      </c>
      <c r="W54" s="4" t="s">
        <v>42</v>
      </c>
      <c r="X54" s="4" t="s">
        <v>43</v>
      </c>
    </row>
    <row r="55" spans="1:24">
      <c r="P55" s="2" t="s">
        <v>31</v>
      </c>
      <c r="Q55" s="2">
        <v>3490.0178166730093</v>
      </c>
      <c r="R55" s="2">
        <v>1380.3196696605478</v>
      </c>
      <c r="S55" s="2">
        <v>2.5284127245185779</v>
      </c>
      <c r="T55" s="2">
        <v>1.5732730595721181E-2</v>
      </c>
      <c r="U55" s="2">
        <v>695.70673307929746</v>
      </c>
      <c r="V55" s="2">
        <v>6284.3289002667207</v>
      </c>
      <c r="W55" s="2">
        <v>695.70673307929746</v>
      </c>
      <c r="X55" s="2">
        <v>6284.3289002667207</v>
      </c>
    </row>
    <row r="56" spans="1:24" ht="15" thickBot="1">
      <c r="P56" s="3" t="s">
        <v>7</v>
      </c>
      <c r="Q56" s="3">
        <v>205.85729307123742</v>
      </c>
      <c r="R56" s="3">
        <v>58.670645197256334</v>
      </c>
      <c r="S56" s="3">
        <v>3.5086931868419966</v>
      </c>
      <c r="T56" s="3">
        <v>1.1757508977843132E-3</v>
      </c>
      <c r="U56" s="3">
        <v>87.084781340961825</v>
      </c>
      <c r="V56" s="3">
        <v>324.62980480151305</v>
      </c>
      <c r="W56" s="3">
        <v>87.084781340961825</v>
      </c>
      <c r="X56" s="3">
        <v>324.62980480151305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420F9-81A4-4093-A918-D26F161CAF1B}">
  <dimension ref="A1:X153"/>
  <sheetViews>
    <sheetView tabSelected="1" topLeftCell="A6" workbookViewId="0">
      <selection activeCell="K47" sqref="K47"/>
    </sheetView>
  </sheetViews>
  <sheetFormatPr defaultRowHeight="14.4"/>
  <cols>
    <col min="6" max="7" width="11.33203125" bestFit="1" customWidth="1"/>
    <col min="9" max="10" width="11.6640625" bestFit="1" customWidth="1"/>
    <col min="11" max="11" width="10.33203125" bestFit="1" customWidth="1"/>
    <col min="18" max="18" width="23.88671875" customWidth="1"/>
  </cols>
  <sheetData>
    <row r="1" spans="1:20">
      <c r="H1" t="s">
        <v>12</v>
      </c>
    </row>
    <row r="2" spans="1:20">
      <c r="E2" t="s">
        <v>14</v>
      </c>
      <c r="H2" t="s">
        <v>11</v>
      </c>
      <c r="J2" t="s">
        <v>18</v>
      </c>
    </row>
    <row r="3" spans="1:20">
      <c r="A3" t="s">
        <v>7</v>
      </c>
      <c r="B3" t="s">
        <v>0</v>
      </c>
      <c r="C3" t="s">
        <v>1</v>
      </c>
      <c r="D3" t="s">
        <v>2</v>
      </c>
      <c r="E3" t="s">
        <v>8</v>
      </c>
      <c r="F3" t="s">
        <v>10</v>
      </c>
      <c r="G3" t="s">
        <v>13</v>
      </c>
      <c r="H3" t="s">
        <v>15</v>
      </c>
      <c r="I3" t="s">
        <v>17</v>
      </c>
      <c r="J3" t="s">
        <v>19</v>
      </c>
      <c r="K3" t="s">
        <v>44</v>
      </c>
    </row>
    <row r="4" spans="1:20">
      <c r="A4">
        <v>1</v>
      </c>
      <c r="B4" t="s">
        <v>3</v>
      </c>
      <c r="C4">
        <v>1</v>
      </c>
      <c r="D4">
        <v>112</v>
      </c>
      <c r="H4">
        <f>T9</f>
        <v>0.98229079413578135</v>
      </c>
      <c r="I4">
        <f>D4/H4</f>
        <v>114.01918929570903</v>
      </c>
      <c r="J4">
        <f>$P$152+($P$153*A4)</f>
        <v>115.98682739680001</v>
      </c>
      <c r="K4">
        <f>H4*J4</f>
        <v>113.93279279289249</v>
      </c>
    </row>
    <row r="5" spans="1:20">
      <c r="A5">
        <v>2</v>
      </c>
      <c r="C5">
        <v>2</v>
      </c>
      <c r="D5">
        <v>118</v>
      </c>
      <c r="H5">
        <f>T10</f>
        <v>0.97816562653664718</v>
      </c>
      <c r="I5">
        <f t="shared" ref="I5:I43" si="0">D5/H5</f>
        <v>120.63396708980461</v>
      </c>
      <c r="J5">
        <f t="shared" ref="J5:J51" si="1">$P$152+($P$153*A5)</f>
        <v>117.69166001679467</v>
      </c>
      <c r="K5">
        <f t="shared" ref="K5:K51" si="2">H5*J5</f>
        <v>115.12193635846603</v>
      </c>
    </row>
    <row r="6" spans="1:20">
      <c r="A6">
        <v>3</v>
      </c>
      <c r="C6">
        <v>3</v>
      </c>
      <c r="D6">
        <v>132</v>
      </c>
      <c r="E6">
        <f>AVERAGE(D4:D7)</f>
        <v>122.75</v>
      </c>
      <c r="F6">
        <f>AVERAGE(E6:E7)</f>
        <v>123.875</v>
      </c>
      <c r="G6">
        <f>D6/F6</f>
        <v>1.0655903128153381</v>
      </c>
      <c r="H6">
        <f>T11</f>
        <v>1.007723801722747</v>
      </c>
      <c r="I6">
        <f t="shared" si="0"/>
        <v>130.98827255478173</v>
      </c>
      <c r="J6">
        <f t="shared" si="1"/>
        <v>119.39649263678932</v>
      </c>
      <c r="K6">
        <f t="shared" si="2"/>
        <v>120.3186874723073</v>
      </c>
    </row>
    <row r="7" spans="1:20">
      <c r="A7">
        <v>4</v>
      </c>
      <c r="C7">
        <v>4</v>
      </c>
      <c r="D7">
        <v>129</v>
      </c>
      <c r="E7">
        <f t="shared" ref="E7:E42" si="3">AVERAGE(D5:D8)</f>
        <v>125</v>
      </c>
      <c r="F7">
        <f t="shared" ref="F7:F41" si="4">AVERAGE(E7:E8)</f>
        <v>127.125</v>
      </c>
      <c r="G7">
        <f t="shared" ref="G7:G41" si="5">D7/F7</f>
        <v>1.0147492625368733</v>
      </c>
      <c r="H7">
        <f>T12</f>
        <v>1.0267651384017098</v>
      </c>
      <c r="I7">
        <f t="shared" si="0"/>
        <v>125.63730026986002</v>
      </c>
      <c r="J7">
        <f t="shared" si="1"/>
        <v>121.10132525678397</v>
      </c>
      <c r="K7">
        <f t="shared" si="2"/>
        <v>124.34261898791226</v>
      </c>
    </row>
    <row r="8" spans="1:20">
      <c r="A8">
        <v>5</v>
      </c>
      <c r="B8" t="s">
        <v>4</v>
      </c>
      <c r="C8">
        <v>1</v>
      </c>
      <c r="D8">
        <v>121</v>
      </c>
      <c r="E8">
        <f t="shared" si="3"/>
        <v>129.25</v>
      </c>
      <c r="F8">
        <f t="shared" si="4"/>
        <v>131.25</v>
      </c>
      <c r="G8">
        <f t="shared" si="5"/>
        <v>0.92190476190476189</v>
      </c>
      <c r="H8">
        <v>0.98229079413578135</v>
      </c>
      <c r="I8">
        <f t="shared" si="0"/>
        <v>123.18144557839993</v>
      </c>
      <c r="J8">
        <f t="shared" si="1"/>
        <v>122.80615787677861</v>
      </c>
      <c r="K8">
        <f t="shared" si="2"/>
        <v>120.63135834554501</v>
      </c>
      <c r="S8" s="1" t="s">
        <v>16</v>
      </c>
      <c r="T8" s="1" t="s">
        <v>15</v>
      </c>
    </row>
    <row r="9" spans="1:20">
      <c r="A9">
        <v>6</v>
      </c>
      <c r="C9">
        <v>2</v>
      </c>
      <c r="D9">
        <v>135</v>
      </c>
      <c r="E9">
        <f t="shared" si="3"/>
        <v>133.25</v>
      </c>
      <c r="F9">
        <f t="shared" si="4"/>
        <v>135.625</v>
      </c>
      <c r="G9">
        <f t="shared" si="5"/>
        <v>0.99539170506912444</v>
      </c>
      <c r="H9">
        <v>0.97816562653664718</v>
      </c>
      <c r="I9">
        <f t="shared" si="0"/>
        <v>138.01343692477647</v>
      </c>
      <c r="J9">
        <f t="shared" si="1"/>
        <v>124.51099049677327</v>
      </c>
      <c r="K9">
        <f t="shared" si="2"/>
        <v>121.79237102997476</v>
      </c>
      <c r="M9" t="s">
        <v>66</v>
      </c>
      <c r="O9">
        <f>U124/S124</f>
        <v>0.75183125060781197</v>
      </c>
      <c r="P9" t="s">
        <v>70</v>
      </c>
      <c r="S9" s="1">
        <v>1</v>
      </c>
      <c r="T9" s="1">
        <f>AVERAGE(G8,G12,G16,G20,G24,G28,G32,G36,G40)</f>
        <v>0.98229079413578135</v>
      </c>
    </row>
    <row r="10" spans="1:20">
      <c r="A10">
        <v>7</v>
      </c>
      <c r="C10">
        <v>3</v>
      </c>
      <c r="D10">
        <v>148</v>
      </c>
      <c r="E10">
        <f t="shared" si="3"/>
        <v>138</v>
      </c>
      <c r="F10">
        <f t="shared" si="4"/>
        <v>139.875</v>
      </c>
      <c r="G10">
        <f t="shared" si="5"/>
        <v>1.0580875781948167</v>
      </c>
      <c r="H10">
        <v>1.007723801722747</v>
      </c>
      <c r="I10">
        <f t="shared" si="0"/>
        <v>146.86563892505831</v>
      </c>
      <c r="J10">
        <f t="shared" si="1"/>
        <v>126.21582311676792</v>
      </c>
      <c r="K10">
        <f t="shared" si="2"/>
        <v>127.19068910879514</v>
      </c>
      <c r="P10" t="s">
        <v>71</v>
      </c>
      <c r="S10" s="1">
        <v>2</v>
      </c>
      <c r="T10" s="1">
        <f>AVERAGE(G9,G13,G17,G21,G25,G29,G33,G37,G41)</f>
        <v>0.97816562653664718</v>
      </c>
    </row>
    <row r="11" spans="1:20">
      <c r="A11">
        <v>8</v>
      </c>
      <c r="C11">
        <v>4</v>
      </c>
      <c r="D11">
        <v>148</v>
      </c>
      <c r="E11">
        <f t="shared" si="3"/>
        <v>141.75</v>
      </c>
      <c r="F11">
        <f t="shared" si="4"/>
        <v>139.75</v>
      </c>
      <c r="G11">
        <f t="shared" si="5"/>
        <v>1.0590339892665475</v>
      </c>
      <c r="H11">
        <v>1.0267651384017098</v>
      </c>
      <c r="I11">
        <f t="shared" si="0"/>
        <v>144.14201891425802</v>
      </c>
      <c r="J11">
        <f t="shared" si="1"/>
        <v>127.92065573676257</v>
      </c>
      <c r="K11">
        <f t="shared" si="2"/>
        <v>131.3444697919945</v>
      </c>
      <c r="M11" t="s">
        <v>67</v>
      </c>
      <c r="N11" s="9" t="s">
        <v>60</v>
      </c>
      <c r="S11" s="1">
        <v>3</v>
      </c>
      <c r="T11" s="1">
        <f>AVERAGE(G6,G10,G14,G18,G22,G26,G30,G34,G38)</f>
        <v>1.007723801722747</v>
      </c>
    </row>
    <row r="12" spans="1:20">
      <c r="A12">
        <v>9</v>
      </c>
      <c r="B12" t="s">
        <v>5</v>
      </c>
      <c r="C12">
        <v>1</v>
      </c>
      <c r="D12">
        <v>136</v>
      </c>
      <c r="E12">
        <f t="shared" si="3"/>
        <v>137.75</v>
      </c>
      <c r="F12">
        <f t="shared" si="4"/>
        <v>132.25</v>
      </c>
      <c r="G12">
        <f t="shared" si="5"/>
        <v>1.0283553875236295</v>
      </c>
      <c r="H12">
        <v>0.98229079413578135</v>
      </c>
      <c r="I12">
        <f t="shared" si="0"/>
        <v>138.45187271621811</v>
      </c>
      <c r="J12">
        <f t="shared" si="1"/>
        <v>129.62548835675722</v>
      </c>
      <c r="K12">
        <f t="shared" si="2"/>
        <v>127.32992389819752</v>
      </c>
      <c r="S12" s="1">
        <v>4</v>
      </c>
      <c r="T12" s="1">
        <f>AVERAGE(G7,G11,G15,G19,G23,G27,G31,G35,G39)</f>
        <v>1.0267651384017098</v>
      </c>
    </row>
    <row r="13" spans="1:20">
      <c r="A13">
        <v>10</v>
      </c>
      <c r="C13">
        <v>2</v>
      </c>
      <c r="D13">
        <v>119</v>
      </c>
      <c r="E13">
        <f t="shared" si="3"/>
        <v>126.75</v>
      </c>
      <c r="F13">
        <f t="shared" si="4"/>
        <v>123</v>
      </c>
      <c r="G13">
        <f t="shared" si="5"/>
        <v>0.96747967479674801</v>
      </c>
      <c r="H13">
        <v>0.97816562653664718</v>
      </c>
      <c r="I13">
        <f t="shared" si="0"/>
        <v>121.65628884480294</v>
      </c>
      <c r="J13">
        <f t="shared" si="1"/>
        <v>131.33032097675186</v>
      </c>
      <c r="K13">
        <f t="shared" si="2"/>
        <v>128.46280570148346</v>
      </c>
      <c r="M13" t="s">
        <v>61</v>
      </c>
      <c r="N13">
        <v>1.4419999999999999</v>
      </c>
    </row>
    <row r="14" spans="1:20">
      <c r="A14">
        <v>11</v>
      </c>
      <c r="C14">
        <v>3</v>
      </c>
      <c r="D14">
        <v>104</v>
      </c>
      <c r="E14">
        <f t="shared" si="3"/>
        <v>119.25</v>
      </c>
      <c r="F14">
        <f t="shared" si="4"/>
        <v>116.625</v>
      </c>
      <c r="G14">
        <f t="shared" si="5"/>
        <v>0.89174705251875674</v>
      </c>
      <c r="H14">
        <v>1.007723801722747</v>
      </c>
      <c r="I14">
        <f t="shared" si="0"/>
        <v>103.20288140679772</v>
      </c>
      <c r="J14">
        <f t="shared" si="1"/>
        <v>133.03515359674651</v>
      </c>
      <c r="K14">
        <f t="shared" si="2"/>
        <v>134.06269074528296</v>
      </c>
      <c r="M14" t="s">
        <v>62</v>
      </c>
      <c r="N14">
        <v>1.544</v>
      </c>
    </row>
    <row r="15" spans="1:20">
      <c r="A15">
        <v>12</v>
      </c>
      <c r="C15">
        <v>4</v>
      </c>
      <c r="D15">
        <v>118</v>
      </c>
      <c r="E15">
        <f t="shared" si="3"/>
        <v>114</v>
      </c>
      <c r="F15">
        <f t="shared" si="4"/>
        <v>114.875</v>
      </c>
      <c r="G15">
        <f t="shared" si="5"/>
        <v>1.0272034820457019</v>
      </c>
      <c r="H15">
        <v>1.0267651384017098</v>
      </c>
      <c r="I15">
        <f t="shared" si="0"/>
        <v>114.92404210731382</v>
      </c>
      <c r="J15">
        <f t="shared" si="1"/>
        <v>134.73998621674119</v>
      </c>
      <c r="K15">
        <f t="shared" si="2"/>
        <v>138.34632059607674</v>
      </c>
      <c r="M15" t="s">
        <v>68</v>
      </c>
      <c r="N15">
        <f>4-N13</f>
        <v>2.5579999999999998</v>
      </c>
    </row>
    <row r="16" spans="1:20">
      <c r="A16">
        <v>13</v>
      </c>
      <c r="B16" t="s">
        <v>6</v>
      </c>
      <c r="C16">
        <v>1</v>
      </c>
      <c r="D16">
        <v>115</v>
      </c>
      <c r="E16">
        <f t="shared" si="3"/>
        <v>115.75</v>
      </c>
      <c r="F16">
        <f t="shared" si="4"/>
        <v>120.375</v>
      </c>
      <c r="G16">
        <f t="shared" si="5"/>
        <v>0.95534787123572174</v>
      </c>
      <c r="H16">
        <v>0.98229079413578135</v>
      </c>
      <c r="I16">
        <f t="shared" si="0"/>
        <v>117.07327472327266</v>
      </c>
      <c r="J16">
        <f t="shared" si="1"/>
        <v>136.44481883673583</v>
      </c>
      <c r="K16">
        <f t="shared" si="2"/>
        <v>134.02848945085006</v>
      </c>
      <c r="M16" t="s">
        <v>69</v>
      </c>
      <c r="N16">
        <f>4-N14</f>
        <v>2.456</v>
      </c>
    </row>
    <row r="17" spans="1:20">
      <c r="A17">
        <v>14</v>
      </c>
      <c r="C17">
        <v>2</v>
      </c>
      <c r="D17">
        <v>126</v>
      </c>
      <c r="E17">
        <f t="shared" si="3"/>
        <v>125</v>
      </c>
      <c r="F17">
        <f t="shared" si="4"/>
        <v>127.125</v>
      </c>
      <c r="G17">
        <f t="shared" si="5"/>
        <v>0.99115044247787609</v>
      </c>
      <c r="H17">
        <v>0.97816562653664718</v>
      </c>
      <c r="I17">
        <f t="shared" si="0"/>
        <v>128.81254112979136</v>
      </c>
      <c r="J17">
        <f t="shared" si="1"/>
        <v>138.14965145673048</v>
      </c>
      <c r="K17">
        <f t="shared" si="2"/>
        <v>135.13324037299219</v>
      </c>
    </row>
    <row r="18" spans="1:20">
      <c r="A18">
        <v>15</v>
      </c>
      <c r="C18">
        <v>3</v>
      </c>
      <c r="D18">
        <v>141</v>
      </c>
      <c r="E18">
        <f t="shared" si="3"/>
        <v>129.25</v>
      </c>
      <c r="F18">
        <f t="shared" si="4"/>
        <v>130.5</v>
      </c>
      <c r="G18">
        <f t="shared" si="5"/>
        <v>1.0804597701149425</v>
      </c>
      <c r="H18">
        <v>1.007723801722747</v>
      </c>
      <c r="I18">
        <f t="shared" si="0"/>
        <v>139.91929113806231</v>
      </c>
      <c r="J18">
        <f t="shared" si="1"/>
        <v>139.85448407672513</v>
      </c>
      <c r="K18">
        <f t="shared" si="2"/>
        <v>140.93469238177084</v>
      </c>
    </row>
    <row r="19" spans="1:20">
      <c r="A19">
        <v>16</v>
      </c>
      <c r="C19">
        <v>4</v>
      </c>
      <c r="D19">
        <v>135</v>
      </c>
      <c r="E19">
        <f t="shared" si="3"/>
        <v>131.75</v>
      </c>
      <c r="F19">
        <f t="shared" si="4"/>
        <v>134.625</v>
      </c>
      <c r="G19">
        <f t="shared" si="5"/>
        <v>1.0027855153203342</v>
      </c>
      <c r="H19">
        <v>1.0267651384017098</v>
      </c>
      <c r="I19">
        <f t="shared" si="0"/>
        <v>131.48089563124887</v>
      </c>
      <c r="J19">
        <f t="shared" si="1"/>
        <v>141.55931669671978</v>
      </c>
      <c r="K19">
        <f t="shared" si="2"/>
        <v>145.34817140015895</v>
      </c>
      <c r="L19">
        <v>0.75</v>
      </c>
      <c r="M19" t="s">
        <v>73</v>
      </c>
    </row>
    <row r="20" spans="1:20">
      <c r="A20">
        <v>17</v>
      </c>
      <c r="B20" t="s">
        <v>45</v>
      </c>
      <c r="C20">
        <v>1</v>
      </c>
      <c r="D20">
        <v>125</v>
      </c>
      <c r="E20">
        <f t="shared" si="3"/>
        <v>137.5</v>
      </c>
      <c r="F20">
        <f t="shared" si="4"/>
        <v>141.125</v>
      </c>
      <c r="G20">
        <f t="shared" si="5"/>
        <v>0.8857395925597874</v>
      </c>
      <c r="H20">
        <v>0.98229079413578135</v>
      </c>
      <c r="I20">
        <f t="shared" si="0"/>
        <v>127.25355948181812</v>
      </c>
      <c r="J20">
        <f t="shared" si="1"/>
        <v>143.26414931671442</v>
      </c>
      <c r="K20">
        <f t="shared" si="2"/>
        <v>140.72705500350256</v>
      </c>
      <c r="L20" s="8">
        <v>0</v>
      </c>
      <c r="M20">
        <v>1.4419999999999999</v>
      </c>
      <c r="N20">
        <v>1.544</v>
      </c>
      <c r="P20">
        <v>2</v>
      </c>
      <c r="S20" t="s">
        <v>72</v>
      </c>
    </row>
    <row r="21" spans="1:20">
      <c r="A21">
        <v>18</v>
      </c>
      <c r="C21">
        <v>2</v>
      </c>
      <c r="D21">
        <v>149</v>
      </c>
      <c r="E21">
        <f t="shared" si="3"/>
        <v>144.75</v>
      </c>
      <c r="F21">
        <f t="shared" si="4"/>
        <v>149.125</v>
      </c>
      <c r="G21">
        <f t="shared" si="5"/>
        <v>0.99916177703269071</v>
      </c>
      <c r="H21">
        <v>0.97816562653664718</v>
      </c>
      <c r="I21">
        <f t="shared" si="0"/>
        <v>152.32594149475327</v>
      </c>
      <c r="J21">
        <f t="shared" si="1"/>
        <v>144.9689819367091</v>
      </c>
      <c r="K21">
        <f t="shared" si="2"/>
        <v>141.80367504450095</v>
      </c>
    </row>
    <row r="22" spans="1:20">
      <c r="A22">
        <v>19</v>
      </c>
      <c r="C22">
        <v>3</v>
      </c>
      <c r="D22">
        <v>170</v>
      </c>
      <c r="E22">
        <f t="shared" si="3"/>
        <v>153.5</v>
      </c>
      <c r="F22">
        <f t="shared" si="4"/>
        <v>157.625</v>
      </c>
      <c r="G22">
        <f t="shared" si="5"/>
        <v>1.0785091197462331</v>
      </c>
      <c r="H22">
        <v>1.007723801722747</v>
      </c>
      <c r="I22">
        <f t="shared" si="0"/>
        <v>168.69701768418858</v>
      </c>
      <c r="J22">
        <f t="shared" si="1"/>
        <v>146.67381455670375</v>
      </c>
      <c r="K22">
        <f t="shared" si="2"/>
        <v>147.8066940182587</v>
      </c>
    </row>
    <row r="23" spans="1:20">
      <c r="A23">
        <v>20</v>
      </c>
      <c r="C23">
        <v>4</v>
      </c>
      <c r="D23">
        <v>170</v>
      </c>
      <c r="E23">
        <f t="shared" si="3"/>
        <v>161.75</v>
      </c>
      <c r="F23">
        <f t="shared" si="4"/>
        <v>159.75</v>
      </c>
      <c r="G23">
        <f t="shared" si="5"/>
        <v>1.0641627543035994</v>
      </c>
      <c r="H23">
        <v>1.0267651384017098</v>
      </c>
      <c r="I23">
        <f t="shared" si="0"/>
        <v>165.56853523935041</v>
      </c>
      <c r="J23">
        <f t="shared" si="1"/>
        <v>148.37864717669839</v>
      </c>
      <c r="K23">
        <f t="shared" si="2"/>
        <v>152.35002220424118</v>
      </c>
      <c r="L23" t="s">
        <v>63</v>
      </c>
      <c r="N23" t="s">
        <v>64</v>
      </c>
      <c r="P23" t="s">
        <v>74</v>
      </c>
      <c r="S23" t="s">
        <v>64</v>
      </c>
      <c r="T23" t="s">
        <v>75</v>
      </c>
    </row>
    <row r="24" spans="1:20">
      <c r="A24">
        <v>21</v>
      </c>
      <c r="B24" t="s">
        <v>46</v>
      </c>
      <c r="C24">
        <v>1</v>
      </c>
      <c r="D24">
        <v>158</v>
      </c>
      <c r="E24">
        <f t="shared" si="3"/>
        <v>157.75</v>
      </c>
      <c r="F24">
        <f t="shared" si="4"/>
        <v>150.75</v>
      </c>
      <c r="G24">
        <f t="shared" si="5"/>
        <v>1.0480928689883913</v>
      </c>
      <c r="H24">
        <v>0.98229079413578135</v>
      </c>
      <c r="I24">
        <f t="shared" si="0"/>
        <v>160.84849918501808</v>
      </c>
      <c r="J24">
        <f t="shared" si="1"/>
        <v>150.08347979669304</v>
      </c>
      <c r="K24">
        <f t="shared" si="2"/>
        <v>147.42562055615511</v>
      </c>
    </row>
    <row r="25" spans="1:20">
      <c r="A25">
        <v>22</v>
      </c>
      <c r="C25">
        <v>2</v>
      </c>
      <c r="D25">
        <v>133</v>
      </c>
      <c r="E25">
        <f t="shared" si="3"/>
        <v>143.75</v>
      </c>
      <c r="F25">
        <f t="shared" si="4"/>
        <v>140</v>
      </c>
      <c r="G25">
        <f t="shared" si="5"/>
        <v>0.95</v>
      </c>
      <c r="H25">
        <v>0.97816562653664718</v>
      </c>
      <c r="I25">
        <f t="shared" si="0"/>
        <v>135.96879341477978</v>
      </c>
      <c r="J25">
        <f t="shared" si="1"/>
        <v>151.78831241668769</v>
      </c>
      <c r="K25">
        <f t="shared" si="2"/>
        <v>148.47410971600965</v>
      </c>
    </row>
    <row r="26" spans="1:20">
      <c r="A26">
        <v>23</v>
      </c>
      <c r="C26">
        <v>3</v>
      </c>
      <c r="D26">
        <v>114</v>
      </c>
      <c r="E26">
        <f t="shared" si="3"/>
        <v>136.25</v>
      </c>
      <c r="F26">
        <f t="shared" si="4"/>
        <v>134.625</v>
      </c>
      <c r="G26">
        <f t="shared" si="5"/>
        <v>0.84679665738161558</v>
      </c>
      <c r="H26">
        <v>1.007723801722747</v>
      </c>
      <c r="I26">
        <f t="shared" si="0"/>
        <v>113.12623538822058</v>
      </c>
      <c r="J26">
        <f t="shared" si="1"/>
        <v>153.49314503668234</v>
      </c>
      <c r="K26">
        <f t="shared" si="2"/>
        <v>154.67869565474652</v>
      </c>
    </row>
    <row r="27" spans="1:20">
      <c r="A27">
        <v>24</v>
      </c>
      <c r="C27">
        <v>4</v>
      </c>
      <c r="D27">
        <v>140</v>
      </c>
      <c r="E27">
        <f t="shared" si="3"/>
        <v>133</v>
      </c>
      <c r="F27">
        <f t="shared" si="4"/>
        <v>135.125</v>
      </c>
      <c r="G27">
        <f t="shared" si="5"/>
        <v>1.0360777058279371</v>
      </c>
      <c r="H27">
        <v>1.0267651384017098</v>
      </c>
      <c r="I27">
        <f t="shared" si="0"/>
        <v>136.35055843240622</v>
      </c>
      <c r="J27">
        <f t="shared" si="1"/>
        <v>155.19797765667698</v>
      </c>
      <c r="K27">
        <f t="shared" si="2"/>
        <v>159.35187300832339</v>
      </c>
      <c r="M27" t="s">
        <v>76</v>
      </c>
    </row>
    <row r="28" spans="1:20">
      <c r="A28">
        <v>25</v>
      </c>
      <c r="B28" t="s">
        <v>48</v>
      </c>
      <c r="C28">
        <v>1</v>
      </c>
      <c r="D28">
        <v>145</v>
      </c>
      <c r="E28">
        <f t="shared" si="3"/>
        <v>137.25</v>
      </c>
      <c r="F28">
        <f t="shared" si="4"/>
        <v>145.25</v>
      </c>
      <c r="G28">
        <f t="shared" si="5"/>
        <v>0.99827882960413084</v>
      </c>
      <c r="H28">
        <v>0.98229079413578135</v>
      </c>
      <c r="I28">
        <f t="shared" si="0"/>
        <v>147.614128998909</v>
      </c>
      <c r="J28">
        <f t="shared" si="1"/>
        <v>156.90281027667163</v>
      </c>
      <c r="K28">
        <f t="shared" si="2"/>
        <v>154.12418610880761</v>
      </c>
    </row>
    <row r="29" spans="1:20">
      <c r="A29">
        <v>26</v>
      </c>
      <c r="C29">
        <v>2</v>
      </c>
      <c r="D29">
        <v>150</v>
      </c>
      <c r="E29">
        <f t="shared" si="3"/>
        <v>153.25</v>
      </c>
      <c r="F29">
        <f t="shared" si="4"/>
        <v>156.125</v>
      </c>
      <c r="G29">
        <f t="shared" si="5"/>
        <v>0.96076861489191356</v>
      </c>
      <c r="H29">
        <v>0.97816562653664718</v>
      </c>
      <c r="I29">
        <f t="shared" si="0"/>
        <v>153.34826324975162</v>
      </c>
      <c r="J29">
        <f t="shared" si="1"/>
        <v>158.60764289666631</v>
      </c>
      <c r="K29">
        <f t="shared" si="2"/>
        <v>155.14454438751841</v>
      </c>
    </row>
    <row r="30" spans="1:20">
      <c r="A30">
        <v>27</v>
      </c>
      <c r="C30">
        <v>3</v>
      </c>
      <c r="D30">
        <v>178</v>
      </c>
      <c r="E30">
        <f t="shared" si="3"/>
        <v>159</v>
      </c>
      <c r="F30">
        <f t="shared" si="4"/>
        <v>162.375</v>
      </c>
      <c r="G30">
        <f t="shared" si="5"/>
        <v>1.0962278675904542</v>
      </c>
      <c r="H30">
        <v>1.007723801722747</v>
      </c>
      <c r="I30">
        <f t="shared" si="0"/>
        <v>176.63570086932688</v>
      </c>
      <c r="J30">
        <f t="shared" si="1"/>
        <v>160.31247551666095</v>
      </c>
      <c r="K30">
        <f t="shared" si="2"/>
        <v>161.55069729123437</v>
      </c>
    </row>
    <row r="31" spans="1:20">
      <c r="A31">
        <v>28</v>
      </c>
      <c r="C31">
        <v>4</v>
      </c>
      <c r="D31">
        <v>163</v>
      </c>
      <c r="E31">
        <f t="shared" si="3"/>
        <v>165.75</v>
      </c>
      <c r="F31">
        <f t="shared" si="4"/>
        <v>169.25</v>
      </c>
      <c r="G31">
        <f t="shared" si="5"/>
        <v>0.96307237813884783</v>
      </c>
      <c r="H31">
        <v>1.0267651384017098</v>
      </c>
      <c r="I31">
        <f t="shared" si="0"/>
        <v>158.75100731773011</v>
      </c>
      <c r="J31">
        <f t="shared" si="1"/>
        <v>162.0173081366556</v>
      </c>
      <c r="K31">
        <f t="shared" si="2"/>
        <v>166.35372381240566</v>
      </c>
    </row>
    <row r="32" spans="1:20">
      <c r="A32">
        <v>29</v>
      </c>
      <c r="B32" t="s">
        <v>49</v>
      </c>
      <c r="C32">
        <v>1</v>
      </c>
      <c r="D32">
        <v>172</v>
      </c>
      <c r="E32">
        <f t="shared" si="3"/>
        <v>172.75</v>
      </c>
      <c r="F32">
        <f t="shared" si="4"/>
        <v>175.375</v>
      </c>
      <c r="G32">
        <f t="shared" si="5"/>
        <v>0.98075552387740561</v>
      </c>
      <c r="H32">
        <v>0.98229079413578135</v>
      </c>
      <c r="I32">
        <f t="shared" si="0"/>
        <v>175.10089784698172</v>
      </c>
      <c r="J32">
        <f t="shared" si="1"/>
        <v>163.72214075665025</v>
      </c>
      <c r="K32">
        <f t="shared" si="2"/>
        <v>160.82275166146016</v>
      </c>
    </row>
    <row r="33" spans="1:17">
      <c r="A33">
        <v>30</v>
      </c>
      <c r="C33">
        <v>2</v>
      </c>
      <c r="D33">
        <v>178</v>
      </c>
      <c r="E33">
        <f t="shared" si="3"/>
        <v>178</v>
      </c>
      <c r="F33">
        <f t="shared" si="4"/>
        <v>182.5</v>
      </c>
      <c r="G33">
        <f t="shared" si="5"/>
        <v>0.97534246575342465</v>
      </c>
      <c r="H33">
        <v>0.97816562653664718</v>
      </c>
      <c r="I33">
        <f t="shared" si="0"/>
        <v>181.97327238970524</v>
      </c>
      <c r="J33">
        <f t="shared" si="1"/>
        <v>165.4269733766449</v>
      </c>
      <c r="K33">
        <f t="shared" si="2"/>
        <v>161.81497905902711</v>
      </c>
    </row>
    <row r="34" spans="1:17">
      <c r="A34">
        <v>31</v>
      </c>
      <c r="C34">
        <v>3</v>
      </c>
      <c r="D34">
        <v>199</v>
      </c>
      <c r="E34">
        <f t="shared" si="3"/>
        <v>187</v>
      </c>
      <c r="F34">
        <f t="shared" si="4"/>
        <v>188.5</v>
      </c>
      <c r="G34">
        <f t="shared" si="5"/>
        <v>1.0557029177718833</v>
      </c>
      <c r="H34">
        <v>1.007723801722747</v>
      </c>
      <c r="I34">
        <f t="shared" si="0"/>
        <v>197.47474423031488</v>
      </c>
      <c r="J34">
        <f t="shared" si="1"/>
        <v>167.13180599663954</v>
      </c>
      <c r="K34">
        <f t="shared" si="2"/>
        <v>168.42269892772219</v>
      </c>
    </row>
    <row r="35" spans="1:17">
      <c r="A35">
        <v>32</v>
      </c>
      <c r="C35">
        <v>4</v>
      </c>
      <c r="D35">
        <v>199</v>
      </c>
      <c r="E35">
        <f t="shared" si="3"/>
        <v>190</v>
      </c>
      <c r="F35">
        <f t="shared" si="4"/>
        <v>188</v>
      </c>
      <c r="G35">
        <f t="shared" si="5"/>
        <v>1.0585106382978724</v>
      </c>
      <c r="H35">
        <v>1.0267651384017098</v>
      </c>
      <c r="I35">
        <f t="shared" si="0"/>
        <v>193.81257948606313</v>
      </c>
      <c r="J35">
        <f t="shared" si="1"/>
        <v>168.83663861663422</v>
      </c>
      <c r="K35">
        <f t="shared" si="2"/>
        <v>173.3555746164879</v>
      </c>
    </row>
    <row r="36" spans="1:17">
      <c r="A36">
        <v>33</v>
      </c>
      <c r="B36" t="s">
        <v>47</v>
      </c>
      <c r="C36">
        <v>1</v>
      </c>
      <c r="D36">
        <v>184</v>
      </c>
      <c r="E36">
        <f t="shared" si="3"/>
        <v>186</v>
      </c>
      <c r="F36">
        <f t="shared" si="4"/>
        <v>179.375</v>
      </c>
      <c r="G36">
        <f t="shared" si="5"/>
        <v>1.0257839721254356</v>
      </c>
      <c r="H36">
        <v>0.98229079413578135</v>
      </c>
      <c r="I36">
        <f t="shared" si="0"/>
        <v>187.31723955723626</v>
      </c>
      <c r="J36">
        <f t="shared" si="1"/>
        <v>170.54147123662887</v>
      </c>
      <c r="K36">
        <f t="shared" si="2"/>
        <v>167.52131721411268</v>
      </c>
    </row>
    <row r="37" spans="1:17">
      <c r="A37">
        <v>34</v>
      </c>
      <c r="C37">
        <v>2</v>
      </c>
      <c r="D37">
        <v>162</v>
      </c>
      <c r="E37">
        <f t="shared" si="3"/>
        <v>172.75</v>
      </c>
      <c r="F37">
        <f t="shared" si="4"/>
        <v>168.625</v>
      </c>
      <c r="G37">
        <f t="shared" si="5"/>
        <v>0.96071163825055594</v>
      </c>
      <c r="H37">
        <v>0.97816562653664718</v>
      </c>
      <c r="I37">
        <f t="shared" si="0"/>
        <v>165.61612430973176</v>
      </c>
      <c r="J37">
        <f t="shared" si="1"/>
        <v>172.24630385662351</v>
      </c>
      <c r="K37">
        <f t="shared" si="2"/>
        <v>168.48541373053584</v>
      </c>
    </row>
    <row r="38" spans="1:17">
      <c r="A38">
        <v>35</v>
      </c>
      <c r="C38">
        <v>3</v>
      </c>
      <c r="D38">
        <v>146</v>
      </c>
      <c r="E38">
        <f t="shared" si="3"/>
        <v>164.5</v>
      </c>
      <c r="F38">
        <f t="shared" si="4"/>
        <v>162.875</v>
      </c>
      <c r="G38">
        <f t="shared" si="5"/>
        <v>0.89639293937068298</v>
      </c>
      <c r="H38">
        <v>1.007723801722747</v>
      </c>
      <c r="I38">
        <f t="shared" si="0"/>
        <v>144.88096812877373</v>
      </c>
      <c r="J38">
        <f t="shared" si="1"/>
        <v>173.95113647661816</v>
      </c>
      <c r="K38">
        <f t="shared" si="2"/>
        <v>175.29470056421007</v>
      </c>
    </row>
    <row r="39" spans="1:17">
      <c r="A39">
        <v>36</v>
      </c>
      <c r="C39">
        <v>4</v>
      </c>
      <c r="D39">
        <v>166</v>
      </c>
      <c r="E39">
        <f t="shared" si="3"/>
        <v>161.25</v>
      </c>
      <c r="F39">
        <f t="shared" si="4"/>
        <v>163.5</v>
      </c>
      <c r="G39">
        <f t="shared" si="5"/>
        <v>1.0152905198776758</v>
      </c>
      <c r="H39">
        <v>1.0267651384017098</v>
      </c>
      <c r="I39">
        <f t="shared" si="0"/>
        <v>161.67280499842454</v>
      </c>
      <c r="J39">
        <f t="shared" si="1"/>
        <v>175.65596909661281</v>
      </c>
      <c r="K39">
        <f t="shared" si="2"/>
        <v>180.35742542057011</v>
      </c>
      <c r="P39" t="s">
        <v>20</v>
      </c>
    </row>
    <row r="40" spans="1:17" ht="15" thickBot="1">
      <c r="A40">
        <v>37</v>
      </c>
      <c r="B40" t="s">
        <v>50</v>
      </c>
      <c r="C40">
        <v>1</v>
      </c>
      <c r="D40">
        <v>171</v>
      </c>
      <c r="E40">
        <f t="shared" si="3"/>
        <v>165.75</v>
      </c>
      <c r="F40">
        <f t="shared" si="4"/>
        <v>171.625</v>
      </c>
      <c r="G40">
        <f t="shared" si="5"/>
        <v>0.99635833940276763</v>
      </c>
      <c r="H40">
        <v>0.98229079413578135</v>
      </c>
      <c r="I40">
        <f t="shared" si="0"/>
        <v>174.08286937112717</v>
      </c>
      <c r="J40">
        <f t="shared" si="1"/>
        <v>177.36080171660745</v>
      </c>
      <c r="K40">
        <f t="shared" si="2"/>
        <v>174.21988276676518</v>
      </c>
    </row>
    <row r="41" spans="1:17">
      <c r="A41">
        <v>38</v>
      </c>
      <c r="C41">
        <v>2</v>
      </c>
      <c r="D41">
        <v>180</v>
      </c>
      <c r="E41">
        <f t="shared" si="3"/>
        <v>177.5</v>
      </c>
      <c r="F41">
        <f t="shared" si="4"/>
        <v>179.375</v>
      </c>
      <c r="G41">
        <f t="shared" si="5"/>
        <v>1.0034843205574913</v>
      </c>
      <c r="H41">
        <v>0.97816562653664718</v>
      </c>
      <c r="I41">
        <f t="shared" si="0"/>
        <v>184.01791589970193</v>
      </c>
      <c r="J41">
        <f t="shared" si="1"/>
        <v>179.0656343366021</v>
      </c>
      <c r="K41">
        <f t="shared" si="2"/>
        <v>175.15584840204457</v>
      </c>
      <c r="P41" s="5" t="s">
        <v>21</v>
      </c>
      <c r="Q41" s="5"/>
    </row>
    <row r="42" spans="1:17">
      <c r="A42">
        <v>39</v>
      </c>
      <c r="C42">
        <v>3</v>
      </c>
      <c r="D42">
        <v>193</v>
      </c>
      <c r="E42">
        <f t="shared" si="3"/>
        <v>181.25</v>
      </c>
      <c r="F42" t="s">
        <v>9</v>
      </c>
      <c r="H42">
        <v>1.007723801722747</v>
      </c>
      <c r="I42">
        <f t="shared" si="0"/>
        <v>191.52073184146116</v>
      </c>
      <c r="J42">
        <f t="shared" si="1"/>
        <v>180.77046695659675</v>
      </c>
      <c r="K42">
        <f t="shared" si="2"/>
        <v>182.1667022006979</v>
      </c>
      <c r="P42" s="2" t="s">
        <v>22</v>
      </c>
      <c r="Q42" s="2">
        <v>0.77361082135996628</v>
      </c>
    </row>
    <row r="43" spans="1:17">
      <c r="A43">
        <v>40</v>
      </c>
      <c r="C43">
        <v>4</v>
      </c>
      <c r="D43">
        <v>181</v>
      </c>
      <c r="E43" t="s">
        <v>9</v>
      </c>
      <c r="F43" t="s">
        <v>9</v>
      </c>
      <c r="H43">
        <v>1.0267651384017098</v>
      </c>
      <c r="I43">
        <f t="shared" si="0"/>
        <v>176.28179340189664</v>
      </c>
      <c r="J43">
        <f t="shared" si="1"/>
        <v>182.4752995765914</v>
      </c>
      <c r="K43">
        <f t="shared" si="2"/>
        <v>187.35927622465232</v>
      </c>
      <c r="P43" s="2" t="s">
        <v>23</v>
      </c>
      <c r="Q43" s="2">
        <v>0.5984737029252416</v>
      </c>
    </row>
    <row r="44" spans="1:17">
      <c r="A44">
        <v>41</v>
      </c>
      <c r="B44" t="s">
        <v>51</v>
      </c>
      <c r="C44">
        <v>1</v>
      </c>
      <c r="D44">
        <v>183</v>
      </c>
      <c r="H44">
        <v>0.98229079413578135</v>
      </c>
      <c r="J44">
        <f t="shared" si="1"/>
        <v>184.18013219658607</v>
      </c>
      <c r="K44">
        <f t="shared" si="2"/>
        <v>180.91844831941773</v>
      </c>
      <c r="P44" s="2" t="s">
        <v>24</v>
      </c>
      <c r="Q44" s="2">
        <v>0.58790722142327423</v>
      </c>
    </row>
    <row r="45" spans="1:17">
      <c r="A45">
        <v>42</v>
      </c>
      <c r="C45">
        <v>2</v>
      </c>
      <c r="D45">
        <v>218</v>
      </c>
      <c r="H45">
        <v>0.97816562653664718</v>
      </c>
      <c r="J45">
        <f t="shared" si="1"/>
        <v>185.88496481658072</v>
      </c>
      <c r="K45">
        <f t="shared" si="2"/>
        <v>181.8262830735533</v>
      </c>
      <c r="P45" s="2" t="s">
        <v>25</v>
      </c>
      <c r="Q45" s="2">
        <v>16.538191387692212</v>
      </c>
    </row>
    <row r="46" spans="1:17" ht="15" thickBot="1">
      <c r="A46">
        <v>43</v>
      </c>
      <c r="C46">
        <v>3</v>
      </c>
      <c r="D46">
        <v>230</v>
      </c>
      <c r="H46">
        <v>1.007723801722747</v>
      </c>
      <c r="J46">
        <f t="shared" si="1"/>
        <v>187.58979743657537</v>
      </c>
      <c r="K46">
        <f t="shared" si="2"/>
        <v>189.03870383718575</v>
      </c>
      <c r="P46" s="3" t="s">
        <v>26</v>
      </c>
      <c r="Q46" s="3">
        <v>40</v>
      </c>
    </row>
    <row r="47" spans="1:17">
      <c r="A47">
        <v>44</v>
      </c>
      <c r="C47">
        <v>4</v>
      </c>
      <c r="D47">
        <v>242</v>
      </c>
      <c r="H47">
        <v>1.0267651384017098</v>
      </c>
      <c r="J47">
        <f t="shared" si="1"/>
        <v>189.29463005657001</v>
      </c>
      <c r="K47">
        <f t="shared" si="2"/>
        <v>194.36112702873456</v>
      </c>
    </row>
    <row r="48" spans="1:17" ht="15" thickBot="1">
      <c r="A48">
        <v>45</v>
      </c>
      <c r="B48" t="s">
        <v>52</v>
      </c>
      <c r="C48">
        <v>1</v>
      </c>
      <c r="D48">
        <v>209</v>
      </c>
      <c r="H48">
        <v>0.98229079413578135</v>
      </c>
      <c r="J48">
        <f t="shared" si="1"/>
        <v>190.99946267656469</v>
      </c>
      <c r="K48">
        <f t="shared" si="2"/>
        <v>187.61701387207026</v>
      </c>
      <c r="P48" t="s">
        <v>27</v>
      </c>
    </row>
    <row r="49" spans="1:24">
      <c r="A49">
        <v>46</v>
      </c>
      <c r="C49">
        <v>2</v>
      </c>
      <c r="D49">
        <v>191</v>
      </c>
      <c r="H49">
        <v>0.97816562653664718</v>
      </c>
      <c r="J49">
        <f t="shared" si="1"/>
        <v>192.70429529655934</v>
      </c>
      <c r="K49">
        <f t="shared" si="2"/>
        <v>188.49671774506203</v>
      </c>
      <c r="P49" s="4"/>
      <c r="Q49" s="4" t="s">
        <v>32</v>
      </c>
      <c r="R49" s="4" t="s">
        <v>33</v>
      </c>
      <c r="S49" s="4" t="s">
        <v>34</v>
      </c>
      <c r="T49" s="4" t="s">
        <v>35</v>
      </c>
      <c r="U49" s="4" t="s">
        <v>36</v>
      </c>
    </row>
    <row r="50" spans="1:24">
      <c r="A50">
        <v>47</v>
      </c>
      <c r="C50">
        <v>3</v>
      </c>
      <c r="D50">
        <v>172</v>
      </c>
      <c r="H50">
        <v>1.007723801722747</v>
      </c>
      <c r="J50">
        <f t="shared" si="1"/>
        <v>194.40912791655398</v>
      </c>
      <c r="K50">
        <f t="shared" si="2"/>
        <v>195.9107054736736</v>
      </c>
      <c r="P50" s="2" t="s">
        <v>28</v>
      </c>
      <c r="Q50" s="2">
        <v>1</v>
      </c>
      <c r="R50" s="2">
        <v>15491.401217514409</v>
      </c>
      <c r="S50" s="2">
        <v>15491.401217514409</v>
      </c>
      <c r="T50" s="2">
        <v>56.638882376675198</v>
      </c>
      <c r="U50" s="2">
        <v>4.8330231073110657E-9</v>
      </c>
    </row>
    <row r="51" spans="1:24">
      <c r="A51">
        <v>48</v>
      </c>
      <c r="C51">
        <v>4</v>
      </c>
      <c r="D51">
        <v>194</v>
      </c>
      <c r="H51">
        <v>1.0267651384017098</v>
      </c>
      <c r="J51">
        <f t="shared" si="1"/>
        <v>196.11396053654863</v>
      </c>
      <c r="K51">
        <f t="shared" si="2"/>
        <v>201.3629778328168</v>
      </c>
      <c r="P51" s="2" t="s">
        <v>29</v>
      </c>
      <c r="Q51" s="2">
        <v>38</v>
      </c>
      <c r="R51" s="2">
        <v>10393.447426285598</v>
      </c>
      <c r="S51" s="2">
        <v>273.5117743759368</v>
      </c>
      <c r="T51" s="2"/>
      <c r="U51" s="2"/>
    </row>
    <row r="52" spans="1:24" ht="15" thickBot="1">
      <c r="D52">
        <v>196</v>
      </c>
      <c r="P52" s="3" t="s">
        <v>30</v>
      </c>
      <c r="Q52" s="3">
        <v>39</v>
      </c>
      <c r="R52" s="3">
        <v>25884.848643800007</v>
      </c>
      <c r="S52" s="3"/>
      <c r="T52" s="3"/>
      <c r="U52" s="3"/>
    </row>
    <row r="53" spans="1:24" ht="15" thickBot="1">
      <c r="D53">
        <v>196</v>
      </c>
    </row>
    <row r="54" spans="1:24">
      <c r="D54">
        <v>236</v>
      </c>
      <c r="P54" s="4"/>
      <c r="Q54" s="4" t="s">
        <v>37</v>
      </c>
      <c r="R54" s="4" t="s">
        <v>25</v>
      </c>
      <c r="S54" s="4" t="s">
        <v>38</v>
      </c>
      <c r="T54" s="4" t="s">
        <v>39</v>
      </c>
      <c r="U54" s="4" t="s">
        <v>40</v>
      </c>
      <c r="V54" s="4" t="s">
        <v>41</v>
      </c>
      <c r="W54" s="4" t="s">
        <v>42</v>
      </c>
      <c r="X54" s="4" t="s">
        <v>43</v>
      </c>
    </row>
    <row r="55" spans="1:24">
      <c r="D55">
        <v>235</v>
      </c>
      <c r="P55" s="2" t="s">
        <v>31</v>
      </c>
      <c r="Q55" s="2">
        <v>114.28199477680536</v>
      </c>
      <c r="R55" s="2">
        <v>5.329460179096758</v>
      </c>
      <c r="S55" s="2">
        <v>21.44344660366221</v>
      </c>
      <c r="T55" s="2">
        <v>7.8891693046164906E-23</v>
      </c>
      <c r="U55" s="2">
        <v>103.49306669344064</v>
      </c>
      <c r="V55" s="2">
        <v>125.07092286017009</v>
      </c>
      <c r="W55" s="2">
        <v>103.49306669344064</v>
      </c>
      <c r="X55" s="2">
        <v>125.07092286017009</v>
      </c>
    </row>
    <row r="56" spans="1:24" ht="15" thickBot="1">
      <c r="D56">
        <v>229</v>
      </c>
      <c r="J56" t="s">
        <v>9</v>
      </c>
      <c r="P56" s="3" t="s">
        <v>7</v>
      </c>
      <c r="Q56" s="3">
        <v>1.7048326199946513</v>
      </c>
      <c r="R56" s="3">
        <v>0.22652931355936409</v>
      </c>
      <c r="S56" s="3">
        <v>7.5258808372625214</v>
      </c>
      <c r="T56" s="3">
        <v>4.8330231073110119E-9</v>
      </c>
      <c r="U56" s="3">
        <v>1.2462479996700899</v>
      </c>
      <c r="V56" s="3">
        <v>2.1634172403192129</v>
      </c>
      <c r="W56" s="3">
        <v>1.2462479996700899</v>
      </c>
      <c r="X56" s="3">
        <v>2.1634172403192129</v>
      </c>
    </row>
    <row r="57" spans="1:24">
      <c r="D57">
        <v>243</v>
      </c>
      <c r="J57" t="s">
        <v>9</v>
      </c>
    </row>
    <row r="58" spans="1:24">
      <c r="D58">
        <v>264</v>
      </c>
    </row>
    <row r="59" spans="1:24">
      <c r="D59">
        <v>272</v>
      </c>
    </row>
    <row r="60" spans="1:24">
      <c r="D60">
        <v>237</v>
      </c>
      <c r="P60" t="s">
        <v>20</v>
      </c>
    </row>
    <row r="61" spans="1:24" ht="15" thickBot="1">
      <c r="D61">
        <v>211</v>
      </c>
    </row>
    <row r="62" spans="1:24">
      <c r="D62">
        <v>180</v>
      </c>
      <c r="P62" s="5" t="s">
        <v>21</v>
      </c>
      <c r="Q62" s="5"/>
    </row>
    <row r="63" spans="1:24">
      <c r="D63">
        <v>201</v>
      </c>
      <c r="P63" s="2" t="s">
        <v>22</v>
      </c>
      <c r="Q63" s="2">
        <v>0.77101930662349083</v>
      </c>
    </row>
    <row r="64" spans="1:24">
      <c r="D64">
        <v>204</v>
      </c>
      <c r="P64" s="2" t="s">
        <v>23</v>
      </c>
      <c r="Q64" s="2">
        <v>0.59447077118616864</v>
      </c>
    </row>
    <row r="65" spans="4:24">
      <c r="D65">
        <v>188</v>
      </c>
      <c r="P65" s="2" t="s">
        <v>24</v>
      </c>
      <c r="Q65" s="2">
        <v>0.58379894937527832</v>
      </c>
    </row>
    <row r="66" spans="4:24">
      <c r="D66">
        <v>235</v>
      </c>
      <c r="P66" s="2" t="s">
        <v>25</v>
      </c>
      <c r="Q66" s="2">
        <v>16.855667026594496</v>
      </c>
    </row>
    <row r="67" spans="4:24" ht="15" thickBot="1">
      <c r="D67">
        <v>227</v>
      </c>
      <c r="P67" s="3" t="s">
        <v>26</v>
      </c>
      <c r="Q67" s="3">
        <v>40</v>
      </c>
    </row>
    <row r="68" spans="4:24">
      <c r="D68">
        <v>234</v>
      </c>
    </row>
    <row r="69" spans="4:24" ht="15" thickBot="1">
      <c r="D69">
        <v>264</v>
      </c>
      <c r="P69" t="s">
        <v>27</v>
      </c>
    </row>
    <row r="70" spans="4:24">
      <c r="D70">
        <v>302</v>
      </c>
      <c r="P70" s="4"/>
      <c r="Q70" s="4" t="s">
        <v>32</v>
      </c>
      <c r="R70" s="4" t="s">
        <v>33</v>
      </c>
      <c r="S70" s="4" t="s">
        <v>34</v>
      </c>
      <c r="T70" s="4" t="s">
        <v>35</v>
      </c>
      <c r="U70" s="4" t="s">
        <v>36</v>
      </c>
    </row>
    <row r="71" spans="4:24">
      <c r="D71">
        <v>293</v>
      </c>
      <c r="P71" s="2" t="s">
        <v>28</v>
      </c>
      <c r="Q71" s="2">
        <v>1</v>
      </c>
      <c r="R71" s="2">
        <v>15826.461585365849</v>
      </c>
      <c r="S71" s="2">
        <v>15826.461585365849</v>
      </c>
      <c r="T71" s="2">
        <v>55.704713002191212</v>
      </c>
      <c r="U71" s="2">
        <v>5.8535315509373985E-9</v>
      </c>
    </row>
    <row r="72" spans="4:24">
      <c r="D72">
        <v>259</v>
      </c>
      <c r="P72" s="2" t="s">
        <v>29</v>
      </c>
      <c r="Q72" s="2">
        <v>38</v>
      </c>
      <c r="R72" s="2">
        <v>10796.313414634149</v>
      </c>
      <c r="S72" s="2">
        <v>284.11351091142495</v>
      </c>
      <c r="T72" s="2"/>
      <c r="U72" s="2"/>
    </row>
    <row r="73" spans="4:24" ht="15" thickBot="1">
      <c r="D73">
        <v>229</v>
      </c>
      <c r="P73" s="3" t="s">
        <v>30</v>
      </c>
      <c r="Q73" s="3">
        <v>39</v>
      </c>
      <c r="R73" s="3">
        <v>26622.774999999998</v>
      </c>
      <c r="S73" s="3"/>
      <c r="T73" s="3"/>
      <c r="U73" s="3"/>
    </row>
    <row r="74" spans="4:24" ht="15" thickBot="1">
      <c r="D74">
        <v>203</v>
      </c>
    </row>
    <row r="75" spans="4:24">
      <c r="D75">
        <v>229</v>
      </c>
      <c r="P75" s="4"/>
      <c r="Q75" s="4" t="s">
        <v>37</v>
      </c>
      <c r="R75" s="4" t="s">
        <v>25</v>
      </c>
      <c r="S75" s="4" t="s">
        <v>38</v>
      </c>
      <c r="T75" s="4" t="s">
        <v>39</v>
      </c>
      <c r="U75" s="4" t="s">
        <v>40</v>
      </c>
      <c r="V75" s="4" t="s">
        <v>41</v>
      </c>
      <c r="W75" s="4" t="s">
        <v>42</v>
      </c>
      <c r="X75" s="4" t="s">
        <v>43</v>
      </c>
    </row>
    <row r="76" spans="4:24">
      <c r="D76">
        <v>242</v>
      </c>
      <c r="P76" s="2" t="s">
        <v>31</v>
      </c>
      <c r="Q76" s="2">
        <v>113.74999999999997</v>
      </c>
      <c r="R76" s="2">
        <v>5.4317672413201521</v>
      </c>
      <c r="S76" s="2">
        <v>20.941618988142402</v>
      </c>
      <c r="T76" s="2">
        <v>1.8117696691984946E-22</v>
      </c>
      <c r="U76" s="2">
        <v>102.75396209694324</v>
      </c>
      <c r="V76" s="2">
        <v>124.7460379030567</v>
      </c>
      <c r="W76" s="2">
        <v>102.75396209694324</v>
      </c>
      <c r="X76" s="2">
        <v>124.7460379030567</v>
      </c>
    </row>
    <row r="77" spans="4:24" ht="15" thickBot="1">
      <c r="D77">
        <v>233</v>
      </c>
      <c r="P77" s="3" t="s">
        <v>7</v>
      </c>
      <c r="Q77" s="3">
        <v>1.7231707317073177</v>
      </c>
      <c r="R77" s="3">
        <v>0.23087788692306799</v>
      </c>
      <c r="S77" s="3">
        <v>7.4635590037321515</v>
      </c>
      <c r="T77" s="3">
        <v>5.8535315509373158E-9</v>
      </c>
      <c r="U77" s="3">
        <v>1.255782884843931</v>
      </c>
      <c r="V77" s="3">
        <v>2.1905585785707045</v>
      </c>
      <c r="W77" s="3">
        <v>1.255782884843931</v>
      </c>
      <c r="X77" s="3">
        <v>2.1905585785707045</v>
      </c>
    </row>
    <row r="78" spans="4:24">
      <c r="D78">
        <v>267</v>
      </c>
    </row>
    <row r="79" spans="4:24">
      <c r="D79">
        <v>269</v>
      </c>
    </row>
    <row r="80" spans="4:24">
      <c r="D80">
        <v>270</v>
      </c>
    </row>
    <row r="81" spans="4:21">
      <c r="D81">
        <v>315</v>
      </c>
      <c r="P81" t="s">
        <v>53</v>
      </c>
    </row>
    <row r="82" spans="4:21" ht="15" thickBot="1">
      <c r="D82">
        <v>364</v>
      </c>
      <c r="R82" t="s">
        <v>56</v>
      </c>
    </row>
    <row r="83" spans="4:21">
      <c r="D83">
        <v>347</v>
      </c>
      <c r="P83" s="4" t="s">
        <v>54</v>
      </c>
      <c r="Q83" s="4" t="s">
        <v>65</v>
      </c>
      <c r="R83" s="4" t="s">
        <v>55</v>
      </c>
      <c r="S83" s="7" t="s">
        <v>57</v>
      </c>
      <c r="T83" s="7" t="s">
        <v>58</v>
      </c>
      <c r="U83" s="7" t="s">
        <v>59</v>
      </c>
    </row>
    <row r="84" spans="4:21">
      <c r="D84">
        <v>312</v>
      </c>
      <c r="P84" s="2">
        <v>1</v>
      </c>
      <c r="Q84" s="2">
        <v>115.47317073170728</v>
      </c>
      <c r="R84" s="2">
        <v>-3.4731707317072846</v>
      </c>
      <c r="S84">
        <f>R84^2</f>
        <v>12.062914931588114</v>
      </c>
    </row>
    <row r="85" spans="4:21">
      <c r="D85">
        <v>274</v>
      </c>
      <c r="P85" s="2">
        <v>2</v>
      </c>
      <c r="Q85" s="2">
        <v>117.19634146341461</v>
      </c>
      <c r="R85" s="2">
        <v>0.80365853658538811</v>
      </c>
      <c r="S85">
        <f t="shared" ref="S85:S123" si="6">R85^2</f>
        <v>0.64586704342656764</v>
      </c>
      <c r="T85" s="2">
        <v>-3.4731707317072846</v>
      </c>
      <c r="U85">
        <f>(R85-T85)^2</f>
        <v>18.29126859012484</v>
      </c>
    </row>
    <row r="86" spans="4:21">
      <c r="D86">
        <v>237</v>
      </c>
      <c r="P86" s="2">
        <v>3</v>
      </c>
      <c r="Q86" s="2">
        <v>118.91951219512192</v>
      </c>
      <c r="R86" s="2">
        <v>13.080487804878075</v>
      </c>
      <c r="S86">
        <f t="shared" si="6"/>
        <v>171.09916121356403</v>
      </c>
      <c r="T86" s="2">
        <v>0.80365853658538811</v>
      </c>
      <c r="U86">
        <f t="shared" ref="U86:U123" si="7">(R86-T86)^2</f>
        <v>150.72053688280795</v>
      </c>
    </row>
    <row r="87" spans="4:21">
      <c r="D87">
        <v>278</v>
      </c>
      <c r="P87" s="2">
        <v>4</v>
      </c>
      <c r="Q87" s="2">
        <v>120.64268292682924</v>
      </c>
      <c r="R87" s="2">
        <v>8.357317073170762</v>
      </c>
      <c r="S87">
        <f t="shared" si="6"/>
        <v>69.844748661511517</v>
      </c>
      <c r="T87" s="2">
        <v>13.080487804878075</v>
      </c>
      <c r="U87">
        <f t="shared" si="7"/>
        <v>22.308341760856596</v>
      </c>
    </row>
    <row r="88" spans="4:21">
      <c r="D88">
        <v>284</v>
      </c>
      <c r="P88" s="2">
        <v>5</v>
      </c>
      <c r="Q88" s="2">
        <v>122.36585365853657</v>
      </c>
      <c r="R88" s="2">
        <v>-1.3658536585365653</v>
      </c>
      <c r="S88">
        <f t="shared" si="6"/>
        <v>1.8655562165377202</v>
      </c>
      <c r="T88" s="2">
        <v>8.357317073170762</v>
      </c>
      <c r="U88">
        <f t="shared" si="7"/>
        <v>94.540049077930007</v>
      </c>
    </row>
    <row r="89" spans="4:21">
      <c r="D89">
        <v>277</v>
      </c>
      <c r="P89" s="2">
        <v>6</v>
      </c>
      <c r="Q89" s="2">
        <v>124.08902439024388</v>
      </c>
      <c r="R89" s="2">
        <v>10.910975609756122</v>
      </c>
      <c r="S89">
        <f t="shared" si="6"/>
        <v>119.04938875669298</v>
      </c>
      <c r="T89" s="2">
        <v>-1.3658536585365653</v>
      </c>
      <c r="U89">
        <f t="shared" si="7"/>
        <v>150.72053688280795</v>
      </c>
    </row>
    <row r="90" spans="4:21">
      <c r="D90">
        <v>317</v>
      </c>
      <c r="P90" s="2">
        <v>7</v>
      </c>
      <c r="Q90" s="2">
        <v>125.81219512195119</v>
      </c>
      <c r="R90" s="2">
        <v>22.187804878048809</v>
      </c>
      <c r="S90">
        <f t="shared" si="6"/>
        <v>492.29868530636651</v>
      </c>
      <c r="T90" s="2">
        <v>10.910975609756122</v>
      </c>
      <c r="U90">
        <f t="shared" si="7"/>
        <v>127.16687834622257</v>
      </c>
    </row>
    <row r="91" spans="4:21">
      <c r="D91">
        <v>313</v>
      </c>
      <c r="P91" s="2">
        <v>8</v>
      </c>
      <c r="Q91" s="2">
        <v>127.53536585365852</v>
      </c>
      <c r="R91" s="2">
        <v>20.464634146341481</v>
      </c>
      <c r="S91">
        <f t="shared" si="6"/>
        <v>418.80125074360575</v>
      </c>
      <c r="T91" s="2">
        <v>22.187804878048809</v>
      </c>
      <c r="U91">
        <f t="shared" si="7"/>
        <v>2.9693173706127656</v>
      </c>
    </row>
    <row r="92" spans="4:21">
      <c r="D92">
        <v>318</v>
      </c>
      <c r="P92" s="2">
        <v>9</v>
      </c>
      <c r="Q92" s="2">
        <v>129.25853658536585</v>
      </c>
      <c r="R92" s="2">
        <v>6.7414634146341541</v>
      </c>
      <c r="S92">
        <f t="shared" si="6"/>
        <v>45.447328970850791</v>
      </c>
      <c r="T92" s="2">
        <v>20.464634146341481</v>
      </c>
      <c r="U92">
        <f t="shared" si="7"/>
        <v>188.32541493158863</v>
      </c>
    </row>
    <row r="93" spans="4:21">
      <c r="D93">
        <v>374</v>
      </c>
      <c r="P93" s="2">
        <v>10</v>
      </c>
      <c r="Q93" s="2">
        <v>130.98170731707316</v>
      </c>
      <c r="R93" s="2">
        <v>-11.981707317073159</v>
      </c>
      <c r="S93">
        <f t="shared" si="6"/>
        <v>143.56131023200447</v>
      </c>
      <c r="T93" s="2">
        <v>6.7414634146341541</v>
      </c>
      <c r="U93">
        <f t="shared" si="7"/>
        <v>350.55712224866136</v>
      </c>
    </row>
    <row r="94" spans="4:21">
      <c r="D94">
        <v>413</v>
      </c>
      <c r="P94" s="2">
        <v>11</v>
      </c>
      <c r="Q94" s="2">
        <v>132.70487804878047</v>
      </c>
      <c r="R94" s="2">
        <v>-28.704878048780472</v>
      </c>
      <c r="S94">
        <f t="shared" si="6"/>
        <v>823.970023795359</v>
      </c>
      <c r="T94" s="2">
        <v>-11.981707317073159</v>
      </c>
      <c r="U94">
        <f t="shared" si="7"/>
        <v>279.66443932183211</v>
      </c>
    </row>
    <row r="95" spans="4:21">
      <c r="D95">
        <v>405</v>
      </c>
      <c r="P95" s="2">
        <v>12</v>
      </c>
      <c r="Q95" s="2">
        <v>134.42804878048779</v>
      </c>
      <c r="R95" s="2">
        <v>-16.428048780487785</v>
      </c>
      <c r="S95">
        <f t="shared" si="6"/>
        <v>269.8807867340862</v>
      </c>
      <c r="T95" s="2">
        <v>-28.704878048780472</v>
      </c>
      <c r="U95">
        <f t="shared" si="7"/>
        <v>150.72053688280795</v>
      </c>
    </row>
    <row r="96" spans="4:21">
      <c r="D96">
        <v>355</v>
      </c>
      <c r="P96" s="2">
        <v>13</v>
      </c>
      <c r="Q96" s="2">
        <v>136.1512195121951</v>
      </c>
      <c r="R96" s="2">
        <v>-21.151219512195098</v>
      </c>
      <c r="S96">
        <f t="shared" si="6"/>
        <v>447.37408685306264</v>
      </c>
      <c r="T96" s="2">
        <v>-16.428048780487785</v>
      </c>
      <c r="U96">
        <f t="shared" si="7"/>
        <v>22.308341760856596</v>
      </c>
    </row>
    <row r="97" spans="4:21">
      <c r="D97">
        <v>306</v>
      </c>
      <c r="P97" s="2">
        <v>14</v>
      </c>
      <c r="Q97" s="2">
        <v>137.87439024390241</v>
      </c>
      <c r="R97" s="2">
        <v>-11.874390243902411</v>
      </c>
      <c r="S97">
        <f t="shared" si="6"/>
        <v>141.00114366448477</v>
      </c>
      <c r="T97" s="2">
        <v>-21.151219512195098</v>
      </c>
      <c r="U97">
        <f t="shared" si="7"/>
        <v>86.059561273051827</v>
      </c>
    </row>
    <row r="98" spans="4:21">
      <c r="D98">
        <v>271</v>
      </c>
      <c r="P98" s="2">
        <v>15</v>
      </c>
      <c r="Q98" s="2">
        <v>139.59756097560972</v>
      </c>
      <c r="R98" s="2">
        <v>1.4024390243902758</v>
      </c>
      <c r="S98">
        <f t="shared" si="6"/>
        <v>1.9668352171327486</v>
      </c>
      <c r="T98" s="2">
        <v>-11.874390243902411</v>
      </c>
      <c r="U98">
        <f t="shared" si="7"/>
        <v>176.27419541939332</v>
      </c>
    </row>
    <row r="99" spans="4:21">
      <c r="D99">
        <v>306</v>
      </c>
      <c r="P99" s="2">
        <v>16</v>
      </c>
      <c r="Q99" s="2">
        <v>141.32073170731707</v>
      </c>
      <c r="R99" s="2">
        <v>-6.3207317073170657</v>
      </c>
      <c r="S99">
        <f t="shared" si="6"/>
        <v>39.951649315883309</v>
      </c>
      <c r="T99" s="2">
        <v>1.4024390243902758</v>
      </c>
      <c r="U99">
        <f t="shared" si="7"/>
        <v>59.647366151100911</v>
      </c>
    </row>
    <row r="100" spans="4:21">
      <c r="D100">
        <v>315</v>
      </c>
      <c r="P100" s="2">
        <v>17</v>
      </c>
      <c r="Q100" s="2">
        <v>143.04390243902438</v>
      </c>
      <c r="R100" s="2">
        <v>-18.043902439024379</v>
      </c>
      <c r="S100">
        <f t="shared" si="6"/>
        <v>325.58241522902995</v>
      </c>
      <c r="T100" s="2">
        <v>-6.3207317073170657</v>
      </c>
      <c r="U100">
        <f t="shared" si="7"/>
        <v>137.43273200475898</v>
      </c>
    </row>
    <row r="101" spans="4:21">
      <c r="D101">
        <v>301</v>
      </c>
      <c r="P101" s="2">
        <v>18</v>
      </c>
      <c r="Q101" s="2">
        <v>144.76707317073169</v>
      </c>
      <c r="R101" s="2">
        <v>4.2329268292683082</v>
      </c>
      <c r="S101">
        <f t="shared" si="6"/>
        <v>17.917669541939453</v>
      </c>
      <c r="T101" s="2">
        <v>-18.043902439024379</v>
      </c>
      <c r="U101">
        <f t="shared" si="7"/>
        <v>496.25712224866169</v>
      </c>
    </row>
    <row r="102" spans="4:21">
      <c r="D102">
        <v>356</v>
      </c>
      <c r="P102" s="2">
        <v>19</v>
      </c>
      <c r="Q102" s="2">
        <v>146.490243902439</v>
      </c>
      <c r="R102" s="2">
        <v>23.509756097560995</v>
      </c>
      <c r="S102">
        <f t="shared" si="6"/>
        <v>552.70863176680643</v>
      </c>
      <c r="T102" s="2">
        <v>4.2329268292683082</v>
      </c>
      <c r="U102">
        <f t="shared" si="7"/>
        <v>371.59614663890557</v>
      </c>
    </row>
    <row r="103" spans="4:21">
      <c r="D103">
        <v>348</v>
      </c>
      <c r="P103" s="2">
        <v>20</v>
      </c>
      <c r="Q103" s="2">
        <v>148.21341463414632</v>
      </c>
      <c r="R103" s="2">
        <v>21.786585365853682</v>
      </c>
      <c r="S103">
        <f t="shared" si="6"/>
        <v>474.65530190362983</v>
      </c>
      <c r="T103" s="2">
        <v>23.509756097560995</v>
      </c>
      <c r="U103">
        <f t="shared" si="7"/>
        <v>2.9693173706127167</v>
      </c>
    </row>
    <row r="104" spans="4:21">
      <c r="D104">
        <v>355</v>
      </c>
      <c r="P104" s="2">
        <v>21</v>
      </c>
      <c r="Q104" s="2">
        <v>149.93658536585366</v>
      </c>
      <c r="R104" s="2">
        <v>8.0634146341463406</v>
      </c>
      <c r="S104">
        <f t="shared" si="6"/>
        <v>65.018655562165364</v>
      </c>
      <c r="T104" s="2">
        <v>21.786585365853682</v>
      </c>
      <c r="U104">
        <f t="shared" si="7"/>
        <v>188.32541493158902</v>
      </c>
    </row>
    <row r="105" spans="4:21">
      <c r="D105">
        <v>422</v>
      </c>
      <c r="P105" s="2">
        <v>22</v>
      </c>
      <c r="Q105" s="2">
        <v>151.65975609756094</v>
      </c>
      <c r="R105" s="2">
        <v>-18.659756097560944</v>
      </c>
      <c r="S105">
        <f t="shared" si="6"/>
        <v>348.18649762046283</v>
      </c>
      <c r="T105" s="2">
        <v>8.0634146341463406</v>
      </c>
      <c r="U105">
        <f t="shared" si="7"/>
        <v>714.12785395597689</v>
      </c>
    </row>
    <row r="106" spans="4:21">
      <c r="D106">
        <v>465</v>
      </c>
      <c r="P106" s="2">
        <v>23</v>
      </c>
      <c r="Q106" s="2">
        <v>153.38292682926829</v>
      </c>
      <c r="R106" s="2">
        <v>-39.382926829268285</v>
      </c>
      <c r="S106">
        <f t="shared" si="6"/>
        <v>1551.0149256394998</v>
      </c>
      <c r="T106" s="2">
        <v>-18.659756097560944</v>
      </c>
      <c r="U106">
        <f t="shared" si="7"/>
        <v>429.4498051754918</v>
      </c>
    </row>
    <row r="107" spans="4:21">
      <c r="D107">
        <v>467</v>
      </c>
      <c r="P107" s="2">
        <v>24</v>
      </c>
      <c r="Q107" s="2">
        <v>155.1060975609756</v>
      </c>
      <c r="R107" s="2">
        <v>-15.106097560975599</v>
      </c>
      <c r="S107">
        <f t="shared" si="6"/>
        <v>228.19418352171292</v>
      </c>
      <c r="T107" s="2">
        <v>-39.382926829268285</v>
      </c>
      <c r="U107">
        <f t="shared" si="7"/>
        <v>589.36443932183249</v>
      </c>
    </row>
    <row r="108" spans="4:21">
      <c r="D108">
        <v>404</v>
      </c>
      <c r="P108" s="2">
        <v>25</v>
      </c>
      <c r="Q108" s="2">
        <v>156.82926829268291</v>
      </c>
      <c r="R108" s="2">
        <v>-11.829268292682912</v>
      </c>
      <c r="S108">
        <f t="shared" si="6"/>
        <v>139.93158834027329</v>
      </c>
      <c r="T108" s="2">
        <v>-15.106097560975599</v>
      </c>
      <c r="U108">
        <f t="shared" si="7"/>
        <v>10.737610053539585</v>
      </c>
    </row>
    <row r="109" spans="4:21">
      <c r="D109">
        <v>347</v>
      </c>
      <c r="P109" s="2">
        <v>26</v>
      </c>
      <c r="Q109" s="2">
        <v>158.55243902439022</v>
      </c>
      <c r="R109" s="2">
        <v>-8.5524390243902246</v>
      </c>
      <c r="S109">
        <f t="shared" si="6"/>
        <v>73.144213265912811</v>
      </c>
      <c r="T109" s="2">
        <v>-11.829268292682912</v>
      </c>
      <c r="U109">
        <f t="shared" si="7"/>
        <v>10.737610053539585</v>
      </c>
    </row>
    <row r="110" spans="4:21">
      <c r="D110">
        <v>305</v>
      </c>
      <c r="P110" s="2">
        <v>27</v>
      </c>
      <c r="Q110" s="2">
        <v>160.27560975609754</v>
      </c>
      <c r="R110" s="2">
        <v>17.724390243902462</v>
      </c>
      <c r="S110">
        <f t="shared" si="6"/>
        <v>314.15400951814479</v>
      </c>
      <c r="T110" s="2">
        <v>-8.5524390243902246</v>
      </c>
      <c r="U110">
        <f t="shared" si="7"/>
        <v>690.47175639500324</v>
      </c>
    </row>
    <row r="111" spans="4:21">
      <c r="D111">
        <v>336</v>
      </c>
      <c r="P111" s="2">
        <v>28</v>
      </c>
      <c r="Q111" s="2">
        <v>161.99878048780488</v>
      </c>
      <c r="R111" s="2">
        <v>1.0012195121951208</v>
      </c>
      <c r="S111">
        <f t="shared" si="6"/>
        <v>1.0024405116002357</v>
      </c>
      <c r="T111" s="2">
        <v>17.724390243902462</v>
      </c>
      <c r="U111">
        <f t="shared" si="7"/>
        <v>279.66443932183307</v>
      </c>
    </row>
    <row r="112" spans="4:21">
      <c r="D112">
        <v>340</v>
      </c>
      <c r="P112" s="2">
        <v>29</v>
      </c>
      <c r="Q112" s="2">
        <v>163.72195121951219</v>
      </c>
      <c r="R112" s="2">
        <v>8.2780487804878078</v>
      </c>
      <c r="S112">
        <f t="shared" si="6"/>
        <v>68.526091612135687</v>
      </c>
      <c r="T112" s="2">
        <v>1.0012195121951208</v>
      </c>
      <c r="U112">
        <f t="shared" si="7"/>
        <v>52.952244199881079</v>
      </c>
    </row>
    <row r="113" spans="4:21">
      <c r="D113">
        <v>318</v>
      </c>
      <c r="P113" s="2">
        <v>30</v>
      </c>
      <c r="Q113" s="2">
        <v>165.44512195121951</v>
      </c>
      <c r="R113" s="2">
        <v>12.554878048780495</v>
      </c>
      <c r="S113">
        <f t="shared" si="6"/>
        <v>157.62496281975032</v>
      </c>
      <c r="T113" s="2">
        <v>8.2780487804878078</v>
      </c>
      <c r="U113">
        <f t="shared" si="7"/>
        <v>18.291268590124961</v>
      </c>
    </row>
    <row r="114" spans="4:21">
      <c r="D114">
        <v>362</v>
      </c>
      <c r="P114" s="2">
        <v>31</v>
      </c>
      <c r="Q114" s="2">
        <v>167.16829268292682</v>
      </c>
      <c r="R114" s="2">
        <v>31.831707317073182</v>
      </c>
      <c r="S114">
        <f t="shared" si="6"/>
        <v>1013.2575907198103</v>
      </c>
      <c r="T114" s="2">
        <v>12.554878048780495</v>
      </c>
      <c r="U114">
        <f t="shared" si="7"/>
        <v>371.59614663890557</v>
      </c>
    </row>
    <row r="115" spans="4:21">
      <c r="D115">
        <v>348</v>
      </c>
      <c r="P115" s="2">
        <v>32</v>
      </c>
      <c r="Q115" s="2">
        <v>168.89146341463413</v>
      </c>
      <c r="R115" s="2">
        <v>30.108536585365869</v>
      </c>
      <c r="S115">
        <f t="shared" si="6"/>
        <v>906.52397531231497</v>
      </c>
      <c r="T115" s="2">
        <v>31.831707317073182</v>
      </c>
      <c r="U115">
        <f t="shared" si="7"/>
        <v>2.9693173706127167</v>
      </c>
    </row>
    <row r="116" spans="4:21">
      <c r="D116">
        <v>363</v>
      </c>
      <c r="P116" s="2">
        <v>33</v>
      </c>
      <c r="Q116" s="2">
        <v>170.61463414634147</v>
      </c>
      <c r="R116" s="2">
        <v>13.385365853658527</v>
      </c>
      <c r="S116">
        <f t="shared" si="6"/>
        <v>179.16801903628766</v>
      </c>
      <c r="T116" s="2">
        <v>30.108536585365869</v>
      </c>
      <c r="U116">
        <f t="shared" si="7"/>
        <v>279.66443932183307</v>
      </c>
    </row>
    <row r="117" spans="4:21">
      <c r="D117">
        <v>435</v>
      </c>
      <c r="P117" s="2">
        <v>34</v>
      </c>
      <c r="Q117" s="2">
        <v>172.33780487804876</v>
      </c>
      <c r="R117" s="2">
        <v>-10.337804878048757</v>
      </c>
      <c r="S117">
        <f t="shared" si="6"/>
        <v>106.87020969660868</v>
      </c>
      <c r="T117" s="2">
        <v>13.385365853658527</v>
      </c>
      <c r="U117">
        <f t="shared" si="7"/>
        <v>562.78882956573318</v>
      </c>
    </row>
    <row r="118" spans="4:21">
      <c r="D118">
        <v>491</v>
      </c>
      <c r="P118" s="2">
        <v>35</v>
      </c>
      <c r="Q118" s="2">
        <v>174.0609756097561</v>
      </c>
      <c r="R118" s="2">
        <v>-28.060975609756099</v>
      </c>
      <c r="S118">
        <f t="shared" si="6"/>
        <v>787.41835217132666</v>
      </c>
      <c r="T118" s="2">
        <v>-10.337804878048757</v>
      </c>
      <c r="U118">
        <f t="shared" si="7"/>
        <v>314.11078078524775</v>
      </c>
    </row>
    <row r="119" spans="4:21">
      <c r="D119">
        <v>505</v>
      </c>
      <c r="P119" s="2">
        <v>36</v>
      </c>
      <c r="Q119" s="2">
        <v>175.78414634146341</v>
      </c>
      <c r="R119" s="2">
        <v>-9.784146341463412</v>
      </c>
      <c r="S119">
        <f t="shared" si="6"/>
        <v>95.729519631171868</v>
      </c>
      <c r="T119" s="2">
        <v>-28.060975609756099</v>
      </c>
      <c r="U119">
        <f t="shared" si="7"/>
        <v>334.04248810232019</v>
      </c>
    </row>
    <row r="120" spans="4:21">
      <c r="D120">
        <v>404</v>
      </c>
      <c r="P120" s="2">
        <v>37</v>
      </c>
      <c r="Q120" s="2">
        <v>177.50731707317073</v>
      </c>
      <c r="R120" s="2">
        <v>-6.5073170731707251</v>
      </c>
      <c r="S120">
        <f t="shared" si="6"/>
        <v>42.345175490779212</v>
      </c>
      <c r="T120" s="2">
        <v>-9.784146341463412</v>
      </c>
      <c r="U120">
        <f t="shared" si="7"/>
        <v>10.737610053539585</v>
      </c>
    </row>
    <row r="121" spans="4:21">
      <c r="D121">
        <v>359</v>
      </c>
      <c r="P121" s="2">
        <v>38</v>
      </c>
      <c r="Q121" s="2">
        <v>179.23048780487804</v>
      </c>
      <c r="R121" s="2">
        <v>0.76951219512196189</v>
      </c>
      <c r="S121">
        <f t="shared" si="6"/>
        <v>0.59214901844142032</v>
      </c>
      <c r="T121" s="2">
        <v>-6.5073170731707251</v>
      </c>
      <c r="U121">
        <f t="shared" si="7"/>
        <v>52.952244199881079</v>
      </c>
    </row>
    <row r="122" spans="4:21">
      <c r="D122">
        <v>310</v>
      </c>
      <c r="P122" s="2">
        <v>39</v>
      </c>
      <c r="Q122" s="2">
        <v>180.95365853658535</v>
      </c>
      <c r="R122" s="2">
        <v>12.046341463414649</v>
      </c>
      <c r="S122">
        <f t="shared" si="6"/>
        <v>145.11434265318297</v>
      </c>
      <c r="T122" s="2">
        <v>0.76951219512196189</v>
      </c>
      <c r="U122">
        <f t="shared" si="7"/>
        <v>127.16687834622257</v>
      </c>
    </row>
    <row r="123" spans="4:21" ht="15" thickBot="1">
      <c r="D123">
        <v>337</v>
      </c>
      <c r="P123" s="3">
        <v>40</v>
      </c>
      <c r="Q123" s="3">
        <v>182.67682926829269</v>
      </c>
      <c r="R123" s="3">
        <v>-1.6768292682926926</v>
      </c>
      <c r="S123">
        <f t="shared" si="6"/>
        <v>2.8117563950030071</v>
      </c>
      <c r="T123" s="2">
        <v>12.046341463414649</v>
      </c>
      <c r="U123">
        <f t="shared" si="7"/>
        <v>188.32541493158902</v>
      </c>
    </row>
    <row r="124" spans="4:21">
      <c r="D124">
        <v>360</v>
      </c>
      <c r="S124">
        <f>SUM(S84:S123)</f>
        <v>10796.313414634149</v>
      </c>
      <c r="U124">
        <f>SUM(U85:U123)</f>
        <v>8117.0058164782895</v>
      </c>
    </row>
    <row r="125" spans="4:21">
      <c r="D125">
        <v>342</v>
      </c>
    </row>
    <row r="126" spans="4:21">
      <c r="D126">
        <v>406</v>
      </c>
    </row>
    <row r="127" spans="4:21">
      <c r="D127">
        <v>396</v>
      </c>
    </row>
    <row r="128" spans="4:21">
      <c r="D128">
        <v>420</v>
      </c>
    </row>
    <row r="129" spans="4:16">
      <c r="D129">
        <v>472</v>
      </c>
    </row>
    <row r="130" spans="4:16">
      <c r="D130">
        <v>548</v>
      </c>
    </row>
    <row r="131" spans="4:16">
      <c r="D131">
        <v>559</v>
      </c>
    </row>
    <row r="132" spans="4:16">
      <c r="D132">
        <v>463</v>
      </c>
    </row>
    <row r="133" spans="4:16">
      <c r="D133">
        <v>407</v>
      </c>
    </row>
    <row r="134" spans="4:16">
      <c r="D134">
        <v>362</v>
      </c>
    </row>
    <row r="135" spans="4:16">
      <c r="D135">
        <v>405</v>
      </c>
    </row>
    <row r="136" spans="4:16">
      <c r="D136">
        <v>417</v>
      </c>
      <c r="O136" t="s">
        <v>20</v>
      </c>
    </row>
    <row r="137" spans="4:16" ht="15" thickBot="1">
      <c r="D137">
        <v>391</v>
      </c>
    </row>
    <row r="138" spans="4:16">
      <c r="D138">
        <v>419</v>
      </c>
      <c r="O138" s="5" t="s">
        <v>21</v>
      </c>
      <c r="P138" s="5"/>
    </row>
    <row r="139" spans="4:16">
      <c r="D139">
        <v>461</v>
      </c>
      <c r="O139" s="2" t="s">
        <v>22</v>
      </c>
      <c r="P139" s="2">
        <v>0.77361082135996628</v>
      </c>
    </row>
    <row r="140" spans="4:16">
      <c r="D140">
        <v>472</v>
      </c>
      <c r="O140" s="2" t="s">
        <v>23</v>
      </c>
      <c r="P140" s="2">
        <v>0.5984737029252416</v>
      </c>
    </row>
    <row r="141" spans="4:16">
      <c r="D141">
        <v>535</v>
      </c>
      <c r="O141" s="2" t="s">
        <v>24</v>
      </c>
      <c r="P141" s="2">
        <v>0.58790722142327423</v>
      </c>
    </row>
    <row r="142" spans="4:16">
      <c r="D142">
        <v>622</v>
      </c>
      <c r="O142" s="2" t="s">
        <v>25</v>
      </c>
      <c r="P142" s="2">
        <v>16.538191387692212</v>
      </c>
    </row>
    <row r="143" spans="4:16" ht="15" thickBot="1">
      <c r="D143">
        <v>606</v>
      </c>
      <c r="O143" s="3" t="s">
        <v>26</v>
      </c>
      <c r="P143" s="3">
        <v>40</v>
      </c>
    </row>
    <row r="144" spans="4:16">
      <c r="D144">
        <v>508</v>
      </c>
    </row>
    <row r="145" spans="4:23" ht="15" thickBot="1">
      <c r="D145">
        <v>461</v>
      </c>
      <c r="O145" t="s">
        <v>27</v>
      </c>
    </row>
    <row r="146" spans="4:23">
      <c r="D146">
        <v>390</v>
      </c>
      <c r="O146" s="4"/>
      <c r="P146" s="4" t="s">
        <v>32</v>
      </c>
      <c r="Q146" s="4" t="s">
        <v>33</v>
      </c>
      <c r="R146" s="4" t="s">
        <v>34</v>
      </c>
      <c r="S146" s="4" t="s">
        <v>35</v>
      </c>
      <c r="T146" s="4" t="s">
        <v>36</v>
      </c>
    </row>
    <row r="147" spans="4:23">
      <c r="D147">
        <v>432</v>
      </c>
      <c r="O147" s="2" t="s">
        <v>28</v>
      </c>
      <c r="P147" s="2">
        <v>1</v>
      </c>
      <c r="Q147" s="2">
        <v>15491.401217514409</v>
      </c>
      <c r="R147" s="2">
        <v>15491.401217514409</v>
      </c>
      <c r="S147" s="2">
        <v>56.638882376675198</v>
      </c>
      <c r="T147" s="2">
        <v>4.8330231073110657E-9</v>
      </c>
    </row>
    <row r="148" spans="4:23">
      <c r="O148" s="2" t="s">
        <v>29</v>
      </c>
      <c r="P148" s="2">
        <v>38</v>
      </c>
      <c r="Q148" s="2">
        <v>10393.447426285598</v>
      </c>
      <c r="R148" s="2">
        <v>273.5117743759368</v>
      </c>
      <c r="S148" s="2"/>
      <c r="T148" s="2"/>
    </row>
    <row r="149" spans="4:23" ht="15" thickBot="1">
      <c r="O149" s="3" t="s">
        <v>30</v>
      </c>
      <c r="P149" s="3">
        <v>39</v>
      </c>
      <c r="Q149" s="3">
        <v>25884.848643800007</v>
      </c>
      <c r="R149" s="3"/>
      <c r="S149" s="3"/>
      <c r="T149" s="3"/>
    </row>
    <row r="150" spans="4:23" ht="15" thickBot="1"/>
    <row r="151" spans="4:23">
      <c r="O151" s="4"/>
      <c r="P151" s="4" t="s">
        <v>37</v>
      </c>
      <c r="Q151" s="4" t="s">
        <v>25</v>
      </c>
      <c r="R151" s="4" t="s">
        <v>38</v>
      </c>
      <c r="S151" s="4" t="s">
        <v>39</v>
      </c>
      <c r="T151" s="4" t="s">
        <v>40</v>
      </c>
      <c r="U151" s="4" t="s">
        <v>41</v>
      </c>
      <c r="V151" s="4" t="s">
        <v>42</v>
      </c>
      <c r="W151" s="4" t="s">
        <v>43</v>
      </c>
    </row>
    <row r="152" spans="4:23">
      <c r="O152" s="2" t="s">
        <v>31</v>
      </c>
      <c r="P152" s="2">
        <v>114.28199477680536</v>
      </c>
      <c r="Q152" s="2">
        <v>5.329460179096758</v>
      </c>
      <c r="R152" s="2">
        <v>21.44344660366221</v>
      </c>
      <c r="S152" s="2">
        <v>7.8891693046164906E-23</v>
      </c>
      <c r="T152" s="2">
        <v>103.49306669344064</v>
      </c>
      <c r="U152" s="2">
        <v>125.07092286017009</v>
      </c>
      <c r="V152" s="2">
        <v>103.49306669344064</v>
      </c>
      <c r="W152" s="2">
        <v>125.07092286017009</v>
      </c>
    </row>
    <row r="153" spans="4:23" ht="15" thickBot="1">
      <c r="O153" s="3" t="s">
        <v>7</v>
      </c>
      <c r="P153" s="3">
        <v>1.7048326199946513</v>
      </c>
      <c r="Q153" s="3">
        <v>0.22652931355936409</v>
      </c>
      <c r="R153" s="3">
        <v>7.5258808372625214</v>
      </c>
      <c r="S153" s="3">
        <v>4.8330231073110119E-9</v>
      </c>
      <c r="T153" s="3">
        <v>1.2462479996700899</v>
      </c>
      <c r="U153" s="3">
        <v>2.1634172403192129</v>
      </c>
      <c r="V153" s="3">
        <v>1.2462479996700899</v>
      </c>
      <c r="W153" s="3">
        <v>2.1634172403192129</v>
      </c>
    </row>
  </sheetData>
  <hyperlinks>
    <hyperlink ref="N11" r:id="rId1" xr:uid="{8B6320E3-4F81-4A76-9C54-24ED694A4D1E}"/>
  </hyperlinks>
  <pageMargins left="0.7" right="0.7" top="0.75" bottom="0.75" header="0.3" footer="0.3"/>
  <pageSetup orientation="portrait" horizontalDpi="4294967293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SAles10years</vt:lpstr>
      <vt:lpstr>AirPassengers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A. roque</dc:creator>
  <cp:lastModifiedBy>luis A. roque</cp:lastModifiedBy>
  <dcterms:created xsi:type="dcterms:W3CDTF">2015-06-05T18:17:20Z</dcterms:created>
  <dcterms:modified xsi:type="dcterms:W3CDTF">2021-09-25T18:19:58Z</dcterms:modified>
</cp:coreProperties>
</file>