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ml.chartshape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5.xml" ContentType="application/vnd.openxmlformats-officedocument.drawingml.chartshapes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cursos\appstosell\Packtbook_ExcelML\excelfiles\"/>
    </mc:Choice>
  </mc:AlternateContent>
  <xr:revisionPtr revIDLastSave="0" documentId="13_ncr:1_{A5370531-CD02-4BE5-BAC1-12EB97A4378F}" xr6:coauthVersionLast="47" xr6:coauthVersionMax="47" xr10:uidLastSave="{00000000-0000-0000-0000-000000000000}"/>
  <bookViews>
    <workbookView xWindow="1200" yWindow="300" windowWidth="20820" windowHeight="11748" tabRatio="846" xr2:uid="{00000000-000D-0000-FFFF-FFFF00000000}"/>
  </bookViews>
  <sheets>
    <sheet name="carsTrain" sheetId="11" r:id="rId1"/>
    <sheet name="cars_dataset" sheetId="15" r:id="rId2"/>
  </sheets>
  <definedNames>
    <definedName name="ExternalData_1" localSheetId="1" hidden="1">cars_dataset!#REF!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31" i="11" l="1"/>
  <c r="AI30" i="11"/>
  <c r="AJ29" i="11"/>
  <c r="AI29" i="11"/>
  <c r="AJ28" i="11"/>
  <c r="AI28" i="11"/>
  <c r="B43" i="11"/>
  <c r="B44" i="11"/>
  <c r="D8" i="11" s="1"/>
  <c r="P76" i="11"/>
  <c r="C44" i="11"/>
  <c r="L4" i="11" s="1"/>
  <c r="C43" i="11"/>
  <c r="D15" i="11" l="1"/>
  <c r="D23" i="11"/>
  <c r="E14" i="11"/>
  <c r="L9" i="11"/>
  <c r="D21" i="11"/>
  <c r="E12" i="11"/>
  <c r="D13" i="11"/>
  <c r="E4" i="11"/>
  <c r="E6" i="11"/>
  <c r="D7" i="11"/>
  <c r="L25" i="11"/>
  <c r="E20" i="11"/>
  <c r="D5" i="11"/>
  <c r="L19" i="11"/>
  <c r="L11" i="11"/>
  <c r="E22" i="11"/>
  <c r="L17" i="11"/>
  <c r="D22" i="11"/>
  <c r="D14" i="11"/>
  <c r="D6" i="11"/>
  <c r="E21" i="11"/>
  <c r="E13" i="11"/>
  <c r="E5" i="11"/>
  <c r="L3" i="11"/>
  <c r="L18" i="11"/>
  <c r="L10" i="11"/>
  <c r="D20" i="11"/>
  <c r="D12" i="11"/>
  <c r="D4" i="11"/>
  <c r="E19" i="11"/>
  <c r="E11" i="11"/>
  <c r="L24" i="11"/>
  <c r="L16" i="11"/>
  <c r="L8" i="11"/>
  <c r="D19" i="11"/>
  <c r="D11" i="11"/>
  <c r="E3" i="11"/>
  <c r="E18" i="11"/>
  <c r="E10" i="11"/>
  <c r="L23" i="11"/>
  <c r="L15" i="11"/>
  <c r="L7" i="11"/>
  <c r="D3" i="11"/>
  <c r="D18" i="11"/>
  <c r="D10" i="11"/>
  <c r="E25" i="11"/>
  <c r="E17" i="11"/>
  <c r="E9" i="11"/>
  <c r="L22" i="11"/>
  <c r="L14" i="11"/>
  <c r="L6" i="11"/>
  <c r="D25" i="11"/>
  <c r="D17" i="11"/>
  <c r="D9" i="11"/>
  <c r="E24" i="11"/>
  <c r="E16" i="11"/>
  <c r="E8" i="11"/>
  <c r="L21" i="11"/>
  <c r="L13" i="11"/>
  <c r="L5" i="11"/>
  <c r="D24" i="11"/>
  <c r="D16" i="11"/>
  <c r="E23" i="11"/>
  <c r="E15" i="11"/>
  <c r="E7" i="11"/>
  <c r="L20" i="11"/>
  <c r="L12" i="11"/>
  <c r="E44" i="11" l="1"/>
  <c r="E43" i="11"/>
  <c r="D44" i="11"/>
  <c r="D43" i="11"/>
  <c r="S70" i="11"/>
  <c r="W67" i="11"/>
  <c r="S65" i="11"/>
  <c r="Q65" i="11"/>
  <c r="V59" i="11"/>
  <c r="P77" i="11" s="1"/>
  <c r="S59" i="11"/>
  <c r="M25" i="11"/>
  <c r="G25" i="11"/>
  <c r="G24" i="11"/>
  <c r="G23" i="11"/>
  <c r="M22" i="11"/>
  <c r="G22" i="11"/>
  <c r="G21" i="11"/>
  <c r="M20" i="11"/>
  <c r="G18" i="11"/>
  <c r="M17" i="11"/>
  <c r="G17" i="11"/>
  <c r="M16" i="11"/>
  <c r="M15" i="11"/>
  <c r="G15" i="11"/>
  <c r="M14" i="11"/>
  <c r="G14" i="11"/>
  <c r="M13" i="11"/>
  <c r="M12" i="11"/>
  <c r="G12" i="11"/>
  <c r="M11" i="11"/>
  <c r="G11" i="11"/>
  <c r="G9" i="11"/>
  <c r="G8" i="11"/>
  <c r="M6" i="11"/>
  <c r="G6" i="11"/>
  <c r="M5" i="11"/>
  <c r="F5" i="11"/>
  <c r="M4" i="11"/>
  <c r="G4" i="11"/>
  <c r="M3" i="11"/>
  <c r="F6" i="11" l="1"/>
  <c r="F3" i="11"/>
  <c r="G5" i="11"/>
  <c r="M7" i="11"/>
  <c r="M9" i="11"/>
  <c r="F12" i="11"/>
  <c r="F14" i="11"/>
  <c r="F16" i="11"/>
  <c r="M18" i="11"/>
  <c r="M23" i="11"/>
  <c r="M21" i="11"/>
  <c r="F4" i="11"/>
  <c r="M8" i="11"/>
  <c r="M10" i="11"/>
  <c r="F15" i="11"/>
  <c r="M19" i="11"/>
  <c r="M24" i="11"/>
  <c r="F9" i="11"/>
  <c r="F20" i="11"/>
  <c r="F7" i="11"/>
  <c r="F23" i="11"/>
  <c r="F8" i="11"/>
  <c r="F18" i="11"/>
  <c r="F22" i="11"/>
  <c r="F25" i="11"/>
  <c r="G20" i="11"/>
  <c r="F24" i="11"/>
  <c r="G10" i="11"/>
  <c r="F10" i="11"/>
  <c r="G13" i="11"/>
  <c r="F13" i="11"/>
  <c r="G19" i="11"/>
  <c r="F19" i="11"/>
  <c r="G7" i="11"/>
  <c r="F17" i="11"/>
  <c r="G3" i="11"/>
  <c r="G16" i="11"/>
  <c r="F11" i="11"/>
  <c r="F21" i="11"/>
  <c r="M44" i="11" l="1"/>
  <c r="M43" i="11"/>
  <c r="F44" i="11"/>
  <c r="F43" i="11"/>
  <c r="G44" i="11"/>
  <c r="G43" i="11"/>
  <c r="P3" i="11" l="1"/>
  <c r="P4" i="11" l="1"/>
  <c r="I39" i="11" l="1"/>
  <c r="I40" i="11"/>
  <c r="I37" i="11"/>
  <c r="I41" i="11"/>
  <c r="I38" i="11"/>
  <c r="I42" i="11"/>
  <c r="I35" i="11"/>
  <c r="I36" i="11"/>
  <c r="I28" i="11"/>
  <c r="J28" i="11" s="1"/>
  <c r="K28" i="11" s="1"/>
  <c r="I29" i="11"/>
  <c r="J29" i="11" s="1"/>
  <c r="K29" i="11" s="1"/>
  <c r="I30" i="11"/>
  <c r="J30" i="11" s="1"/>
  <c r="K30" i="11" s="1"/>
  <c r="I31" i="11"/>
  <c r="J31" i="11" s="1"/>
  <c r="K31" i="11" s="1"/>
  <c r="I32" i="11"/>
  <c r="J32" i="11" s="1"/>
  <c r="K32" i="11" s="1"/>
  <c r="I33" i="11"/>
  <c r="J33" i="11" s="1"/>
  <c r="K33" i="11" s="1"/>
  <c r="I26" i="11"/>
  <c r="J26" i="11" s="1"/>
  <c r="I34" i="11"/>
  <c r="J34" i="11" s="1"/>
  <c r="K34" i="11" s="1"/>
  <c r="I27" i="11"/>
  <c r="J27" i="11" s="1"/>
  <c r="K27" i="11" s="1"/>
  <c r="I6" i="11"/>
  <c r="J6" i="11" s="1"/>
  <c r="K6" i="11" s="1"/>
  <c r="Y5" i="11"/>
  <c r="Y13" i="11"/>
  <c r="Y21" i="11"/>
  <c r="Y6" i="11"/>
  <c r="Y14" i="11"/>
  <c r="Y22" i="11"/>
  <c r="Y9" i="11"/>
  <c r="Y18" i="11"/>
  <c r="Y4" i="11"/>
  <c r="Y12" i="11"/>
  <c r="Y20" i="11"/>
  <c r="Y7" i="11"/>
  <c r="Y15" i="11"/>
  <c r="Y23" i="11"/>
  <c r="Y8" i="11"/>
  <c r="Y16" i="11"/>
  <c r="Y24" i="11"/>
  <c r="Y17" i="11"/>
  <c r="Y25" i="11"/>
  <c r="Y10" i="11"/>
  <c r="Y3" i="11"/>
  <c r="Y11" i="11"/>
  <c r="Y19" i="11"/>
  <c r="I10" i="11"/>
  <c r="J10" i="11" s="1"/>
  <c r="K10" i="11" s="1"/>
  <c r="I9" i="11"/>
  <c r="J9" i="11" s="1"/>
  <c r="K9" i="11" s="1"/>
  <c r="I20" i="11"/>
  <c r="J20" i="11" s="1"/>
  <c r="K20" i="11" s="1"/>
  <c r="I5" i="11"/>
  <c r="J5" i="11" s="1"/>
  <c r="K5" i="11" s="1"/>
  <c r="I16" i="11"/>
  <c r="J16" i="11" s="1"/>
  <c r="K16" i="11" s="1"/>
  <c r="I12" i="11"/>
  <c r="J12" i="11" s="1"/>
  <c r="K12" i="11" s="1"/>
  <c r="I17" i="11"/>
  <c r="J17" i="11" s="1"/>
  <c r="K17" i="11" s="1"/>
  <c r="I19" i="11"/>
  <c r="J19" i="11" s="1"/>
  <c r="K19" i="11" s="1"/>
  <c r="I15" i="11"/>
  <c r="J15" i="11" s="1"/>
  <c r="K15" i="11" s="1"/>
  <c r="I8" i="11"/>
  <c r="J8" i="11" s="1"/>
  <c r="K8" i="11" s="1"/>
  <c r="I3" i="11"/>
  <c r="J3" i="11" s="1"/>
  <c r="K3" i="11" s="1"/>
  <c r="I18" i="11"/>
  <c r="J18" i="11" s="1"/>
  <c r="K18" i="11" s="1"/>
  <c r="I14" i="11"/>
  <c r="J14" i="11" s="1"/>
  <c r="K14" i="11" s="1"/>
  <c r="I7" i="11"/>
  <c r="J7" i="11" s="1"/>
  <c r="K7" i="11" s="1"/>
  <c r="I23" i="11"/>
  <c r="J23" i="11" s="1"/>
  <c r="K23" i="11" s="1"/>
  <c r="I4" i="11"/>
  <c r="J4" i="11" s="1"/>
  <c r="K4" i="11" s="1"/>
  <c r="I13" i="11"/>
  <c r="J13" i="11" s="1"/>
  <c r="K13" i="11" s="1"/>
  <c r="I25" i="11"/>
  <c r="J25" i="11" s="1"/>
  <c r="K25" i="11" s="1"/>
  <c r="I22" i="11"/>
  <c r="J22" i="11" s="1"/>
  <c r="K22" i="11" s="1"/>
  <c r="I21" i="11"/>
  <c r="J21" i="11" s="1"/>
  <c r="K21" i="11" s="1"/>
  <c r="I11" i="11"/>
  <c r="J11" i="11" s="1"/>
  <c r="K11" i="11" s="1"/>
  <c r="I24" i="11"/>
  <c r="J24" i="11" s="1"/>
  <c r="K24" i="11" s="1"/>
  <c r="J37" i="11" l="1"/>
  <c r="J36" i="11"/>
  <c r="J35" i="11"/>
  <c r="K26" i="11"/>
  <c r="K44" i="11"/>
  <c r="K43" i="11"/>
  <c r="P46" i="11" l="1"/>
  <c r="P47" i="11" s="1"/>
  <c r="Q11" i="11"/>
  <c r="Q12" i="11" s="1"/>
  <c r="P17" i="11" s="1"/>
  <c r="O83" i="11" l="1"/>
  <c r="P6" i="11" s="1"/>
  <c r="O82" i="11"/>
  <c r="P5" i="11" s="1"/>
  <c r="U3" i="11" s="1"/>
  <c r="P48" i="11"/>
  <c r="R52" i="11"/>
  <c r="R64" i="11" s="1"/>
  <c r="S66" i="11" s="1"/>
  <c r="U16" i="11" l="1"/>
  <c r="U9" i="11"/>
  <c r="U24" i="11"/>
  <c r="U17" i="11"/>
  <c r="U5" i="11"/>
  <c r="U15" i="11"/>
  <c r="U10" i="11"/>
  <c r="U6" i="11"/>
  <c r="U25" i="11"/>
  <c r="U21" i="11"/>
  <c r="U23" i="11"/>
  <c r="U18" i="11"/>
  <c r="U11" i="11"/>
  <c r="U14" i="11"/>
  <c r="U7" i="11"/>
  <c r="U19" i="11"/>
  <c r="U13" i="11"/>
  <c r="U22" i="11"/>
  <c r="U8" i="11"/>
  <c r="U20" i="11"/>
  <c r="U4" i="11"/>
  <c r="U12" i="11"/>
  <c r="W11" i="11"/>
  <c r="W21" i="11"/>
  <c r="W24" i="11"/>
  <c r="W17" i="11"/>
  <c r="W20" i="11"/>
  <c r="W25" i="11"/>
  <c r="W19" i="11"/>
  <c r="W12" i="11"/>
  <c r="W6" i="11"/>
  <c r="W10" i="11"/>
  <c r="W13" i="11"/>
  <c r="W16" i="11"/>
  <c r="W14" i="11"/>
  <c r="W7" i="11"/>
  <c r="W22" i="11"/>
  <c r="W15" i="11"/>
  <c r="W5" i="11"/>
  <c r="W8" i="11"/>
  <c r="W18" i="11"/>
  <c r="W4" i="11"/>
  <c r="W23" i="11"/>
  <c r="W9" i="11"/>
  <c r="T57" i="11"/>
  <c r="R59" i="11" s="1"/>
  <c r="W3" i="1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10A1C6A-CBCB-4B23-BA4E-BDF24A7456C9}" keepAlive="1" name="Query - traindiabetes" description="Connection to the 'traindiabetes' query in the workbook." type="5" refreshedVersion="0" background="1">
    <dbPr connection="Provider=Microsoft.Mashup.OleDb.1;Data Source=$Workbook$;Location=traindiabetes;Extended Properties=&quot;&quot;" command="SELECT * FROM [traindiabetes]"/>
  </connection>
  <connection id="2" xr16:uid="{E1170214-B489-4DA4-B367-CB1A9E41690F}" keepAlive="1" name="Query - water_potability" description="Connection to the 'water_potability' query in the workbook." type="5" refreshedVersion="0" background="1">
    <dbPr connection="Provider=Microsoft.Mashup.OleDb.1;Data Source=$Workbook$;Location=water_potability;Extended Properties=&quot;&quot;" command="SELECT * FROM [water_potability]"/>
  </connection>
  <connection id="3" xr16:uid="{AD200525-D3A5-484D-81CA-569C11C29AED}" keepAlive="1" name="Query - winequality-red" description="Connection to the 'winequality-red' query in the workbook." type="5" refreshedVersion="0" background="1">
    <dbPr connection="Provider=Microsoft.Mashup.OleDb.1;Data Source=$Workbook$;Location=winequality-red;Extended Properties=&quot;&quot;" command="SELECT * FROM [winequality-red]"/>
  </connection>
  <connection id="4" xr16:uid="{79FABBFD-40C5-49AF-8E2D-DD9F375D0CD0}" keepAlive="1" name="Query - winequality-red (2)" description="Connection to the 'winequality-red (2)' query in the workbook." type="5" refreshedVersion="7" background="1" saveData="1">
    <dbPr connection="Provider=Microsoft.Mashup.OleDb.1;Data Source=$Workbook$;Location=&quot;winequality-red (2)&quot;;Extended Properties=&quot;&quot;" command="SELECT * FROM [winequality-red (2)]"/>
  </connection>
  <connection id="5" xr16:uid="{8DF11D72-4296-45FA-8E54-772B0C834601}" keepAlive="1" name="Query - winequality-white" description="Connection to the 'winequality-white' query in the workbook." type="5" refreshedVersion="0" background="1">
    <dbPr connection="Provider=Microsoft.Mashup.OleDb.1;Data Source=$Workbook$;Location=winequality-white;Extended Properties=&quot;&quot;" command="SELECT * FROM [winequality-white]"/>
  </connection>
</connections>
</file>

<file path=xl/sharedStrings.xml><?xml version="1.0" encoding="utf-8"?>
<sst xmlns="http://schemas.openxmlformats.org/spreadsheetml/2006/main" count="190" uniqueCount="146">
  <si>
    <t>Xi-Avg(X)</t>
  </si>
  <si>
    <t>Yi-Avg(Y)</t>
  </si>
  <si>
    <t>(Xi-Avg(X))*(Yi-Avg(Y))</t>
  </si>
  <si>
    <t>((Xi-Avg(X))^2</t>
  </si>
  <si>
    <t>Slope</t>
  </si>
  <si>
    <t>Intercept</t>
  </si>
  <si>
    <t xml:space="preserve"> </t>
  </si>
  <si>
    <t>Coefficient</t>
  </si>
  <si>
    <t xml:space="preserve">of </t>
  </si>
  <si>
    <t>Determination</t>
  </si>
  <si>
    <t>r^2=</t>
  </si>
  <si>
    <t>SSR/SST</t>
  </si>
  <si>
    <t>Error</t>
  </si>
  <si>
    <t>Yi-Y^i</t>
  </si>
  <si>
    <t>(Yi-Y^i)Exp2</t>
  </si>
  <si>
    <t>Deviation</t>
  </si>
  <si>
    <t>Yi-avg(Y)</t>
  </si>
  <si>
    <t>SSR=</t>
  </si>
  <si>
    <t>Square Error- SSE</t>
  </si>
  <si>
    <t>n=</t>
  </si>
  <si>
    <t>Sb1=</t>
  </si>
  <si>
    <t>alpha=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</si>
  <si>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</si>
  <si>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</si>
  <si>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</si>
  <si>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</si>
  <si>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</si>
  <si>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</si>
  <si>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</si>
  <si>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</si>
  <si>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</si>
  <si>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</si>
  <si>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</si>
  <si>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</si>
  <si>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</si>
  <si>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</si>
  <si>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</si>
  <si>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</si>
  <si>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</si>
  <si>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</si>
  <si>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</si>
  <si>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</si>
  <si>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</si>
  <si>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99.0%</t>
  </si>
  <si>
    <t>Upper 99.0%</t>
  </si>
  <si>
    <t>X</t>
  </si>
  <si>
    <t>Y</t>
  </si>
  <si>
    <t>B1=</t>
  </si>
  <si>
    <t>B0=</t>
  </si>
  <si>
    <t>SumSquaresRegression(SST)</t>
  </si>
  <si>
    <t>SST-SSE</t>
  </si>
  <si>
    <t>Correlation</t>
  </si>
  <si>
    <t>r=</t>
  </si>
  <si>
    <t>Slope confidence Interval with</t>
  </si>
  <si>
    <t>99% level</t>
  </si>
  <si>
    <t>y=b0 +b1x</t>
  </si>
  <si>
    <t>b1+/-t(alpha/2)*Sb1</t>
  </si>
  <si>
    <t>Sb1 = s/sqrt(((Xi-Avg(X))^2)</t>
  </si>
  <si>
    <t>s=</t>
  </si>
  <si>
    <t>s=sqrt(SSE/(n-2))</t>
  </si>
  <si>
    <t>al 99%</t>
  </si>
  <si>
    <t>alpha both queus:</t>
  </si>
  <si>
    <t>n=161 and alpha/2 = 0.005</t>
  </si>
  <si>
    <t>Confidence interval 99%</t>
  </si>
  <si>
    <t>T-Table</t>
  </si>
  <si>
    <t>B1Upper</t>
  </si>
  <si>
    <t>B1Lower</t>
  </si>
  <si>
    <t>Link to P test: https://www.medcalc.org/manual/t-distribution-table.php</t>
  </si>
  <si>
    <t>Sales have an effect of change.</t>
  </si>
  <si>
    <t>t (statistic)=</t>
  </si>
  <si>
    <t>b1/Sb1</t>
  </si>
  <si>
    <t>Critical value:</t>
  </si>
  <si>
    <t>Alpha=</t>
  </si>
  <si>
    <t>Degress of freedom n=</t>
  </si>
  <si>
    <t>n-2</t>
  </si>
  <si>
    <t>Critial value</t>
  </si>
  <si>
    <t>T-Value</t>
  </si>
  <si>
    <t>Rejection Region</t>
  </si>
  <si>
    <t>Reject the null H0: Slope is equal to zero.</t>
  </si>
  <si>
    <t>Accept the H1. There is a relationship between the datasets.</t>
  </si>
  <si>
    <t>p-value</t>
  </si>
  <si>
    <t>Moving to the right the p-value is less than 0.001</t>
  </si>
  <si>
    <t>For two tail the p-value*2 (0.001*2) =</t>
  </si>
  <si>
    <t>Reject H0 if p-value &lt; Alpha</t>
  </si>
  <si>
    <t>Alpha = 0.01</t>
  </si>
  <si>
    <t>0.002 &lt; 0.01</t>
  </si>
  <si>
    <t>0.01-0.002=</t>
  </si>
  <si>
    <t>Accept H1.  There is a relationship between the two datasets.</t>
  </si>
  <si>
    <t>T-test</t>
  </si>
  <si>
    <t>sum</t>
  </si>
  <si>
    <t>avg</t>
  </si>
  <si>
    <t>Column1</t>
  </si>
  <si>
    <t>mpg</t>
  </si>
  <si>
    <t>disp</t>
  </si>
  <si>
    <t>hp</t>
  </si>
  <si>
    <t>drat</t>
  </si>
  <si>
    <t>wt</t>
  </si>
  <si>
    <t>qsec</t>
  </si>
  <si>
    <t>Mazda RX4</t>
  </si>
  <si>
    <t>Mazda RX4 Wag</t>
  </si>
  <si>
    <t>Datsun 710</t>
  </si>
  <si>
    <t>Hornet 4 Drive</t>
  </si>
  <si>
    <t>Hornet Sportabout</t>
  </si>
  <si>
    <t>Valiant</t>
  </si>
  <si>
    <t>Duster 360</t>
  </si>
  <si>
    <t>Merc 240D</t>
  </si>
  <si>
    <t>Merc 230</t>
  </si>
  <si>
    <t>Merc 280</t>
  </si>
  <si>
    <t>Merc 280C</t>
  </si>
  <si>
    <t>Merc 450SE</t>
  </si>
  <si>
    <t>Merc 450SL</t>
  </si>
  <si>
    <t>Merc 450SLC</t>
  </si>
  <si>
    <t>Cadillac Fleetwood</t>
  </si>
  <si>
    <t>Lincoln Continental</t>
  </si>
  <si>
    <t>Chrysler Imperial</t>
  </si>
  <si>
    <t>Fiat 128</t>
  </si>
  <si>
    <t>Honda Civic</t>
  </si>
  <si>
    <t>Toyota Corolla</t>
  </si>
  <si>
    <t>Toyota Corona</t>
  </si>
  <si>
    <t>Dodge Challenger</t>
  </si>
  <si>
    <t>AMC Javelin</t>
  </si>
  <si>
    <t>Camaro Z28</t>
  </si>
  <si>
    <t>Pontiac Firebird</t>
  </si>
  <si>
    <t>Fiat X1-9</t>
  </si>
  <si>
    <t>Porsche 914-2</t>
  </si>
  <si>
    <t>Lotus Europa</t>
  </si>
  <si>
    <t>Ford Pantera L</t>
  </si>
  <si>
    <t>Ferrari Dino</t>
  </si>
  <si>
    <t>Maserati Bora</t>
  </si>
  <si>
    <t>Volvo 142E</t>
  </si>
  <si>
    <t>mpg^</t>
  </si>
  <si>
    <t>Sign B1 is negative.</t>
  </si>
  <si>
    <t>no</t>
  </si>
  <si>
    <t>Rejection</t>
  </si>
  <si>
    <t>mpgLower</t>
  </si>
  <si>
    <t>mpgUpper</t>
  </si>
  <si>
    <t>varianze</t>
  </si>
  <si>
    <t>std.dev.</t>
  </si>
  <si>
    <t>https://www.freecodecamp.org/news/https-medium-com-sharadvm-how-to-read-a-regression-table-661d391e9bd7-708e75efc560/</t>
  </si>
  <si>
    <t>http://socr.ucla.edu/Applets.dir/F_Table.html</t>
  </si>
  <si>
    <t>f test table</t>
  </si>
  <si>
    <t>99%=0.99</t>
  </si>
  <si>
    <t xml:space="preserve">With two tails Alpha </t>
  </si>
  <si>
    <t>In T table with 23 degrees of freedom and alpha = 99%</t>
  </si>
  <si>
    <t>T table with 23 degrees of freedom, look for p-value</t>
  </si>
  <si>
    <t>Remember to take absolute value = 7.68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</si>
</sst>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sz val="11"/>
      <color theme="8" tint="-0.499984740745262"/>
      <name val="Calibri"/>
      <family val="2"/>
      <scheme val="minor"/>
    </font>
    <font>
      <sz val="11"/>
      <color rgb="FF0CF222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rgb="FF707070"/>
      </left>
      <right style="medium">
        <color rgb="FF707070"/>
      </right>
      <top style="medium">
        <color rgb="FF707070"/>
      </top>
      <bottom style="medium">
        <color rgb="FF707070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15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Continuous"/>
    </xf>
    <xf numFmtId="0" fontId="4" fillId="0" borderId="0" xfId="0" applyFont="1"/>
    <xf numFmtId="0" fontId="4" fillId="0" borderId="3" xfId="0" applyFont="1" applyBorder="1" applyAlignment="1">
      <alignment horizontal="center" vertical="top" wrapText="1"/>
    </xf>
    <xf numFmtId="0" fontId="3" fillId="0" borderId="0" xfId="0" applyFont="1"/>
    <xf numFmtId="0" fontId="5" fillId="0" borderId="0" xfId="0" applyFont="1"/>
    <xf numFmtId="0" fontId="6" fillId="0" borderId="0" xfId="0" applyFont="1"/>
    <xf numFmtId="0" fontId="7" fillId="0" borderId="0" xfId="1"/>
    <xf numFmtId="0" fontId="3" fillId="0" borderId="0" xfId="0" applyFont="1" applyFill="1" applyBorder="1" applyAlignment="1">
      <alignment horizontal="center"/>
    </xf>
    <xf numFmtId="0" fontId="0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CF22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MPG</a:t>
            </a:r>
            <a:r>
              <a:rPr lang="es-GT" baseline="0"/>
              <a:t> (Y) - HP (X)</a:t>
            </a:r>
            <a:endParaRPr lang="es-G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carsTrain!$B$3:$B$25</c:f>
              <c:numCache>
                <c:formatCode>General</c:formatCode>
                <c:ptCount val="23"/>
                <c:pt idx="0">
                  <c:v>110</c:v>
                </c:pt>
                <c:pt idx="1">
                  <c:v>110</c:v>
                </c:pt>
                <c:pt idx="2">
                  <c:v>93</c:v>
                </c:pt>
                <c:pt idx="3">
                  <c:v>110</c:v>
                </c:pt>
                <c:pt idx="4">
                  <c:v>175</c:v>
                </c:pt>
                <c:pt idx="5">
                  <c:v>105</c:v>
                </c:pt>
                <c:pt idx="6">
                  <c:v>245</c:v>
                </c:pt>
                <c:pt idx="7">
                  <c:v>62</c:v>
                </c:pt>
                <c:pt idx="8">
                  <c:v>95</c:v>
                </c:pt>
                <c:pt idx="9">
                  <c:v>123</c:v>
                </c:pt>
                <c:pt idx="10">
                  <c:v>123</c:v>
                </c:pt>
                <c:pt idx="11">
                  <c:v>180</c:v>
                </c:pt>
                <c:pt idx="12">
                  <c:v>180</c:v>
                </c:pt>
                <c:pt idx="13">
                  <c:v>180</c:v>
                </c:pt>
                <c:pt idx="14">
                  <c:v>205</c:v>
                </c:pt>
                <c:pt idx="15">
                  <c:v>215</c:v>
                </c:pt>
                <c:pt idx="16">
                  <c:v>230</c:v>
                </c:pt>
                <c:pt idx="17">
                  <c:v>66</c:v>
                </c:pt>
                <c:pt idx="18">
                  <c:v>52</c:v>
                </c:pt>
                <c:pt idx="19">
                  <c:v>65</c:v>
                </c:pt>
                <c:pt idx="20">
                  <c:v>97</c:v>
                </c:pt>
                <c:pt idx="21">
                  <c:v>150</c:v>
                </c:pt>
                <c:pt idx="22">
                  <c:v>150</c:v>
                </c:pt>
              </c:numCache>
            </c:numRef>
          </c:xVal>
          <c:yVal>
            <c:numRef>
              <c:f>carsTrain!$C$3:$C$25</c:f>
              <c:numCache>
                <c:formatCode>General</c:formatCode>
                <c:ptCount val="23"/>
                <c:pt idx="0">
                  <c:v>21</c:v>
                </c:pt>
                <c:pt idx="1">
                  <c:v>21</c:v>
                </c:pt>
                <c:pt idx="2">
                  <c:v>22.8</c:v>
                </c:pt>
                <c:pt idx="3">
                  <c:v>21.4</c:v>
                </c:pt>
                <c:pt idx="4">
                  <c:v>18.7</c:v>
                </c:pt>
                <c:pt idx="5">
                  <c:v>18.100000000000001</c:v>
                </c:pt>
                <c:pt idx="6">
                  <c:v>14.3</c:v>
                </c:pt>
                <c:pt idx="7">
                  <c:v>24.4</c:v>
                </c:pt>
                <c:pt idx="8">
                  <c:v>22.8</c:v>
                </c:pt>
                <c:pt idx="9">
                  <c:v>19.2</c:v>
                </c:pt>
                <c:pt idx="10">
                  <c:v>17.8</c:v>
                </c:pt>
                <c:pt idx="11">
                  <c:v>16.399999999999999</c:v>
                </c:pt>
                <c:pt idx="12">
                  <c:v>17.3</c:v>
                </c:pt>
                <c:pt idx="13">
                  <c:v>15.2</c:v>
                </c:pt>
                <c:pt idx="14">
                  <c:v>10.4</c:v>
                </c:pt>
                <c:pt idx="15">
                  <c:v>10.4</c:v>
                </c:pt>
                <c:pt idx="16">
                  <c:v>14.7</c:v>
                </c:pt>
                <c:pt idx="17">
                  <c:v>32.4</c:v>
                </c:pt>
                <c:pt idx="18">
                  <c:v>30.4</c:v>
                </c:pt>
                <c:pt idx="19">
                  <c:v>33.9</c:v>
                </c:pt>
                <c:pt idx="20">
                  <c:v>21.5</c:v>
                </c:pt>
                <c:pt idx="21">
                  <c:v>15.5</c:v>
                </c:pt>
                <c:pt idx="22">
                  <c:v>15.2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78-445B-8D68-6568C636AC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6965872"/>
        <c:axId val="1406966288"/>
      </c:scatterChart>
      <c:valAx>
        <c:axId val="1406965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6966288"/>
        <c:crosses val="autoZero"/>
        <c:crossBetween val="midCat"/>
      </c:valAx>
      <c:valAx>
        <c:axId val="140696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6965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MPG</a:t>
            </a:r>
            <a:r>
              <a:rPr lang="es-GT" baseline="0"/>
              <a:t> (Y) - HP (X)</a:t>
            </a:r>
            <a:endParaRPr lang="es-G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carsTrain!$B$3:$B$25</c:f>
              <c:numCache>
                <c:formatCode>General</c:formatCode>
                <c:ptCount val="23"/>
                <c:pt idx="0">
                  <c:v>110</c:v>
                </c:pt>
                <c:pt idx="1">
                  <c:v>110</c:v>
                </c:pt>
                <c:pt idx="2">
                  <c:v>93</c:v>
                </c:pt>
                <c:pt idx="3">
                  <c:v>110</c:v>
                </c:pt>
                <c:pt idx="4">
                  <c:v>175</c:v>
                </c:pt>
                <c:pt idx="5">
                  <c:v>105</c:v>
                </c:pt>
                <c:pt idx="6">
                  <c:v>245</c:v>
                </c:pt>
                <c:pt idx="7">
                  <c:v>62</c:v>
                </c:pt>
                <c:pt idx="8">
                  <c:v>95</c:v>
                </c:pt>
                <c:pt idx="9">
                  <c:v>123</c:v>
                </c:pt>
                <c:pt idx="10">
                  <c:v>123</c:v>
                </c:pt>
                <c:pt idx="11">
                  <c:v>180</c:v>
                </c:pt>
                <c:pt idx="12">
                  <c:v>180</c:v>
                </c:pt>
                <c:pt idx="13">
                  <c:v>180</c:v>
                </c:pt>
                <c:pt idx="14">
                  <c:v>205</c:v>
                </c:pt>
                <c:pt idx="15">
                  <c:v>215</c:v>
                </c:pt>
                <c:pt idx="16">
                  <c:v>230</c:v>
                </c:pt>
                <c:pt idx="17">
                  <c:v>66</c:v>
                </c:pt>
                <c:pt idx="18">
                  <c:v>52</c:v>
                </c:pt>
                <c:pt idx="19">
                  <c:v>65</c:v>
                </c:pt>
                <c:pt idx="20">
                  <c:v>97</c:v>
                </c:pt>
                <c:pt idx="21">
                  <c:v>150</c:v>
                </c:pt>
                <c:pt idx="22">
                  <c:v>150</c:v>
                </c:pt>
              </c:numCache>
            </c:numRef>
          </c:xVal>
          <c:yVal>
            <c:numRef>
              <c:f>carsTrain!$C$3:$C$25</c:f>
              <c:numCache>
                <c:formatCode>General</c:formatCode>
                <c:ptCount val="23"/>
                <c:pt idx="0">
                  <c:v>21</c:v>
                </c:pt>
                <c:pt idx="1">
                  <c:v>21</c:v>
                </c:pt>
                <c:pt idx="2">
                  <c:v>22.8</c:v>
                </c:pt>
                <c:pt idx="3">
                  <c:v>21.4</c:v>
                </c:pt>
                <c:pt idx="4">
                  <c:v>18.7</c:v>
                </c:pt>
                <c:pt idx="5">
                  <c:v>18.100000000000001</c:v>
                </c:pt>
                <c:pt idx="6">
                  <c:v>14.3</c:v>
                </c:pt>
                <c:pt idx="7">
                  <c:v>24.4</c:v>
                </c:pt>
                <c:pt idx="8">
                  <c:v>22.8</c:v>
                </c:pt>
                <c:pt idx="9">
                  <c:v>19.2</c:v>
                </c:pt>
                <c:pt idx="10">
                  <c:v>17.8</c:v>
                </c:pt>
                <c:pt idx="11">
                  <c:v>16.399999999999999</c:v>
                </c:pt>
                <c:pt idx="12">
                  <c:v>17.3</c:v>
                </c:pt>
                <c:pt idx="13">
                  <c:v>15.2</c:v>
                </c:pt>
                <c:pt idx="14">
                  <c:v>10.4</c:v>
                </c:pt>
                <c:pt idx="15">
                  <c:v>10.4</c:v>
                </c:pt>
                <c:pt idx="16">
                  <c:v>14.7</c:v>
                </c:pt>
                <c:pt idx="17">
                  <c:v>32.4</c:v>
                </c:pt>
                <c:pt idx="18">
                  <c:v>30.4</c:v>
                </c:pt>
                <c:pt idx="19">
                  <c:v>33.9</c:v>
                </c:pt>
                <c:pt idx="20">
                  <c:v>21.5</c:v>
                </c:pt>
                <c:pt idx="21">
                  <c:v>15.5</c:v>
                </c:pt>
                <c:pt idx="22">
                  <c:v>15.2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6C-4B0B-950C-EED015B124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6965872"/>
        <c:axId val="1406966288"/>
      </c:scatterChart>
      <c:valAx>
        <c:axId val="1406965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6966288"/>
        <c:crosses val="autoZero"/>
        <c:crossBetween val="midCat"/>
      </c:valAx>
      <c:valAx>
        <c:axId val="140696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6965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carsTrain!$I$2</c:f>
              <c:strCache>
                <c:ptCount val="1"/>
                <c:pt idx="0">
                  <c:v>mpg^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xVal>
            <c:numRef>
              <c:f>carsTrain!$H$3:$H$25</c:f>
              <c:numCache>
                <c:formatCode>General</c:formatCode>
                <c:ptCount val="23"/>
                <c:pt idx="0">
                  <c:v>110</c:v>
                </c:pt>
                <c:pt idx="1">
                  <c:v>110</c:v>
                </c:pt>
                <c:pt idx="2">
                  <c:v>93</c:v>
                </c:pt>
                <c:pt idx="3">
                  <c:v>110</c:v>
                </c:pt>
                <c:pt idx="4">
                  <c:v>175</c:v>
                </c:pt>
                <c:pt idx="5">
                  <c:v>105</c:v>
                </c:pt>
                <c:pt idx="6">
                  <c:v>245</c:v>
                </c:pt>
                <c:pt idx="7">
                  <c:v>62</c:v>
                </c:pt>
                <c:pt idx="8">
                  <c:v>95</c:v>
                </c:pt>
                <c:pt idx="9">
                  <c:v>123</c:v>
                </c:pt>
                <c:pt idx="10">
                  <c:v>123</c:v>
                </c:pt>
                <c:pt idx="11">
                  <c:v>180</c:v>
                </c:pt>
                <c:pt idx="12">
                  <c:v>180</c:v>
                </c:pt>
                <c:pt idx="13">
                  <c:v>180</c:v>
                </c:pt>
                <c:pt idx="14">
                  <c:v>205</c:v>
                </c:pt>
                <c:pt idx="15">
                  <c:v>215</c:v>
                </c:pt>
                <c:pt idx="16">
                  <c:v>230</c:v>
                </c:pt>
                <c:pt idx="17">
                  <c:v>66</c:v>
                </c:pt>
                <c:pt idx="18">
                  <c:v>52</c:v>
                </c:pt>
                <c:pt idx="19">
                  <c:v>65</c:v>
                </c:pt>
                <c:pt idx="20">
                  <c:v>97</c:v>
                </c:pt>
                <c:pt idx="21">
                  <c:v>150</c:v>
                </c:pt>
                <c:pt idx="22">
                  <c:v>150</c:v>
                </c:pt>
              </c:numCache>
            </c:numRef>
          </c:xVal>
          <c:yVal>
            <c:numRef>
              <c:f>carsTrain!$I$3:$I$25</c:f>
              <c:numCache>
                <c:formatCode>General</c:formatCode>
                <c:ptCount val="23"/>
                <c:pt idx="0">
                  <c:v>22.168221389495759</c:v>
                </c:pt>
                <c:pt idx="1">
                  <c:v>22.168221389495759</c:v>
                </c:pt>
                <c:pt idx="2">
                  <c:v>23.752273104035261</c:v>
                </c:pt>
                <c:pt idx="3">
                  <c:v>22.168221389495759</c:v>
                </c:pt>
                <c:pt idx="4">
                  <c:v>16.111553069197662</c:v>
                </c:pt>
                <c:pt idx="5">
                  <c:v>22.634118952595614</c:v>
                </c:pt>
                <c:pt idx="6">
                  <c:v>9.5889871857997129</c:v>
                </c:pt>
                <c:pt idx="7">
                  <c:v>26.640837995254355</c:v>
                </c:pt>
                <c:pt idx="8">
                  <c:v>23.56591407879532</c:v>
                </c:pt>
                <c:pt idx="9">
                  <c:v>20.95688772543614</c:v>
                </c:pt>
                <c:pt idx="10">
                  <c:v>20.95688772543614</c:v>
                </c:pt>
                <c:pt idx="11">
                  <c:v>15.64565550609781</c:v>
                </c:pt>
                <c:pt idx="12">
                  <c:v>15.64565550609781</c:v>
                </c:pt>
                <c:pt idx="13">
                  <c:v>15.64565550609781</c:v>
                </c:pt>
                <c:pt idx="14">
                  <c:v>13.31616769059854</c:v>
                </c:pt>
                <c:pt idx="15">
                  <c:v>12.384372564398834</c:v>
                </c:pt>
                <c:pt idx="16">
                  <c:v>10.986679875099274</c:v>
                </c:pt>
                <c:pt idx="17">
                  <c:v>26.268119944774472</c:v>
                </c:pt>
                <c:pt idx="18">
                  <c:v>27.572633121454061</c:v>
                </c:pt>
                <c:pt idx="19">
                  <c:v>26.361299457394441</c:v>
                </c:pt>
                <c:pt idx="20">
                  <c:v>23.379555053555379</c:v>
                </c:pt>
                <c:pt idx="21">
                  <c:v>18.441040884696932</c:v>
                </c:pt>
                <c:pt idx="22">
                  <c:v>18.441040884696932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F7-4BFA-BE24-0F945E3A69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5616336"/>
        <c:axId val="1495615920"/>
      </c:scatterChart>
      <c:valAx>
        <c:axId val="1495616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5615920"/>
        <c:crosses val="autoZero"/>
        <c:crossBetween val="midCat"/>
      </c:valAx>
      <c:valAx>
        <c:axId val="149561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5616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Separation</a:t>
            </a:r>
            <a:r>
              <a:rPr lang="es-GT" baseline="0"/>
              <a:t> distance</a:t>
            </a:r>
            <a:br>
              <a:rPr lang="es-GT" baseline="0"/>
            </a:br>
            <a:r>
              <a:rPr lang="es-GT" baseline="0"/>
              <a:t>Expected values and Linear Model</a:t>
            </a:r>
          </a:p>
        </c:rich>
      </c:tx>
      <c:layout>
        <c:manualLayout>
          <c:xMode val="edge"/>
          <c:yMode val="edge"/>
          <c:x val="1.1381889763779541E-2"/>
          <c:y val="3.08234258036107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carsTrain!$J$26:$J$34</c:f>
              <c:numCache>
                <c:formatCode>General</c:formatCode>
                <c:ptCount val="9"/>
                <c:pt idx="0">
                  <c:v>3.7110128142002878</c:v>
                </c:pt>
                <c:pt idx="1">
                  <c:v>3.0884469308023377</c:v>
                </c:pt>
                <c:pt idx="2">
                  <c:v>1.0318800552255283</c:v>
                </c:pt>
                <c:pt idx="3">
                  <c:v>2.0613678707247942</c:v>
                </c:pt>
                <c:pt idx="4">
                  <c:v>8.5113171483641494</c:v>
                </c:pt>
                <c:pt idx="5">
                  <c:v>7.9814235539797309</c:v>
                </c:pt>
                <c:pt idx="6">
                  <c:v>3.5884469308023377</c:v>
                </c:pt>
                <c:pt idx="7">
                  <c:v>13.797168949997651</c:v>
                </c:pt>
                <c:pt idx="8">
                  <c:v>-0.86140090211573295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3B-4392-ACA8-D3916DB83D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1570863"/>
        <c:axId val="2011584591"/>
      </c:scatterChart>
      <c:valAx>
        <c:axId val="2011570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584591"/>
        <c:crosses val="autoZero"/>
        <c:crossBetween val="midCat"/>
      </c:valAx>
      <c:valAx>
        <c:axId val="2011584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570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741541655789563E-2"/>
          <c:y val="0.16367346938775512"/>
          <c:w val="0.89254912912293061"/>
          <c:h val="0.72658381987965792"/>
        </c:manualLayout>
      </c:layout>
      <c:scatterChart>
        <c:scatterStyle val="lineMarker"/>
        <c:varyColors val="0"/>
        <c:ser>
          <c:idx val="0"/>
          <c:order val="0"/>
          <c:tx>
            <c:strRef>
              <c:f>carsTrain!$I$2</c:f>
              <c:strCache>
                <c:ptCount val="1"/>
                <c:pt idx="0">
                  <c:v>mpg^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xVal>
            <c:numRef>
              <c:f>carsTrain!$H$3:$H$25</c:f>
              <c:numCache>
                <c:formatCode>General</c:formatCode>
                <c:ptCount val="23"/>
                <c:pt idx="0">
                  <c:v>110</c:v>
                </c:pt>
                <c:pt idx="1">
                  <c:v>110</c:v>
                </c:pt>
                <c:pt idx="2">
                  <c:v>93</c:v>
                </c:pt>
                <c:pt idx="3">
                  <c:v>110</c:v>
                </c:pt>
                <c:pt idx="4">
                  <c:v>175</c:v>
                </c:pt>
                <c:pt idx="5">
                  <c:v>105</c:v>
                </c:pt>
                <c:pt idx="6">
                  <c:v>245</c:v>
                </c:pt>
                <c:pt idx="7">
                  <c:v>62</c:v>
                </c:pt>
                <c:pt idx="8">
                  <c:v>95</c:v>
                </c:pt>
                <c:pt idx="9">
                  <c:v>123</c:v>
                </c:pt>
                <c:pt idx="10">
                  <c:v>123</c:v>
                </c:pt>
                <c:pt idx="11">
                  <c:v>180</c:v>
                </c:pt>
                <c:pt idx="12">
                  <c:v>180</c:v>
                </c:pt>
                <c:pt idx="13">
                  <c:v>180</c:v>
                </c:pt>
                <c:pt idx="14">
                  <c:v>205</c:v>
                </c:pt>
                <c:pt idx="15">
                  <c:v>215</c:v>
                </c:pt>
                <c:pt idx="16">
                  <c:v>230</c:v>
                </c:pt>
                <c:pt idx="17">
                  <c:v>66</c:v>
                </c:pt>
                <c:pt idx="18">
                  <c:v>52</c:v>
                </c:pt>
                <c:pt idx="19">
                  <c:v>65</c:v>
                </c:pt>
                <c:pt idx="20">
                  <c:v>97</c:v>
                </c:pt>
                <c:pt idx="21">
                  <c:v>150</c:v>
                </c:pt>
                <c:pt idx="22">
                  <c:v>150</c:v>
                </c:pt>
              </c:numCache>
            </c:numRef>
          </c:xVal>
          <c:yVal>
            <c:numRef>
              <c:f>carsTrain!$I$3:$I$25</c:f>
              <c:numCache>
                <c:formatCode>General</c:formatCode>
                <c:ptCount val="23"/>
                <c:pt idx="0">
                  <c:v>22.168221389495759</c:v>
                </c:pt>
                <c:pt idx="1">
                  <c:v>22.168221389495759</c:v>
                </c:pt>
                <c:pt idx="2">
                  <c:v>23.752273104035261</c:v>
                </c:pt>
                <c:pt idx="3">
                  <c:v>22.168221389495759</c:v>
                </c:pt>
                <c:pt idx="4">
                  <c:v>16.111553069197662</c:v>
                </c:pt>
                <c:pt idx="5">
                  <c:v>22.634118952595614</c:v>
                </c:pt>
                <c:pt idx="6">
                  <c:v>9.5889871857997129</c:v>
                </c:pt>
                <c:pt idx="7">
                  <c:v>26.640837995254355</c:v>
                </c:pt>
                <c:pt idx="8">
                  <c:v>23.56591407879532</c:v>
                </c:pt>
                <c:pt idx="9">
                  <c:v>20.95688772543614</c:v>
                </c:pt>
                <c:pt idx="10">
                  <c:v>20.95688772543614</c:v>
                </c:pt>
                <c:pt idx="11">
                  <c:v>15.64565550609781</c:v>
                </c:pt>
                <c:pt idx="12">
                  <c:v>15.64565550609781</c:v>
                </c:pt>
                <c:pt idx="13">
                  <c:v>15.64565550609781</c:v>
                </c:pt>
                <c:pt idx="14">
                  <c:v>13.31616769059854</c:v>
                </c:pt>
                <c:pt idx="15">
                  <c:v>12.384372564398834</c:v>
                </c:pt>
                <c:pt idx="16">
                  <c:v>10.986679875099274</c:v>
                </c:pt>
                <c:pt idx="17">
                  <c:v>26.268119944774472</c:v>
                </c:pt>
                <c:pt idx="18">
                  <c:v>27.572633121454061</c:v>
                </c:pt>
                <c:pt idx="19">
                  <c:v>26.361299457394441</c:v>
                </c:pt>
                <c:pt idx="20">
                  <c:v>23.379555053555379</c:v>
                </c:pt>
                <c:pt idx="21">
                  <c:v>18.441040884696932</c:v>
                </c:pt>
                <c:pt idx="22">
                  <c:v>18.441040884696932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6D-4647-AE35-4FAE41A80C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5616336"/>
        <c:axId val="1495615920"/>
      </c:scatterChart>
      <c:valAx>
        <c:axId val="1495616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5615920"/>
        <c:crosses val="autoZero"/>
        <c:crossBetween val="midCat"/>
      </c:valAx>
      <c:valAx>
        <c:axId val="149561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5616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carsTrain!$U$2</c:f>
              <c:strCache>
                <c:ptCount val="1"/>
                <c:pt idx="0">
                  <c:v>mpgUpper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carsTrain!$T$3:$T$25</c:f>
              <c:numCache>
                <c:formatCode>General</c:formatCode>
                <c:ptCount val="23"/>
                <c:pt idx="0">
                  <c:v>110</c:v>
                </c:pt>
                <c:pt idx="1">
                  <c:v>110</c:v>
                </c:pt>
                <c:pt idx="2">
                  <c:v>93</c:v>
                </c:pt>
                <c:pt idx="3">
                  <c:v>110</c:v>
                </c:pt>
                <c:pt idx="4">
                  <c:v>175</c:v>
                </c:pt>
                <c:pt idx="5">
                  <c:v>105</c:v>
                </c:pt>
                <c:pt idx="6">
                  <c:v>245</c:v>
                </c:pt>
                <c:pt idx="7">
                  <c:v>62</c:v>
                </c:pt>
                <c:pt idx="8">
                  <c:v>95</c:v>
                </c:pt>
                <c:pt idx="9">
                  <c:v>123</c:v>
                </c:pt>
                <c:pt idx="10">
                  <c:v>123</c:v>
                </c:pt>
                <c:pt idx="11">
                  <c:v>180</c:v>
                </c:pt>
                <c:pt idx="12">
                  <c:v>180</c:v>
                </c:pt>
                <c:pt idx="13">
                  <c:v>180</c:v>
                </c:pt>
                <c:pt idx="14">
                  <c:v>205</c:v>
                </c:pt>
                <c:pt idx="15">
                  <c:v>215</c:v>
                </c:pt>
                <c:pt idx="16">
                  <c:v>230</c:v>
                </c:pt>
                <c:pt idx="17">
                  <c:v>66</c:v>
                </c:pt>
                <c:pt idx="18">
                  <c:v>52</c:v>
                </c:pt>
                <c:pt idx="19">
                  <c:v>65</c:v>
                </c:pt>
                <c:pt idx="20">
                  <c:v>97</c:v>
                </c:pt>
                <c:pt idx="21">
                  <c:v>150</c:v>
                </c:pt>
                <c:pt idx="22">
                  <c:v>150</c:v>
                </c:pt>
              </c:numCache>
            </c:numRef>
          </c:xVal>
          <c:yVal>
            <c:numRef>
              <c:f>carsTrain!$U$3:$U$25</c:f>
              <c:numCache>
                <c:formatCode>General</c:formatCode>
                <c:ptCount val="23"/>
                <c:pt idx="0">
                  <c:v>25.941475038647113</c:v>
                </c:pt>
                <c:pt idx="1">
                  <c:v>25.941475038647113</c:v>
                </c:pt>
                <c:pt idx="2">
                  <c:v>26.942387552863224</c:v>
                </c:pt>
                <c:pt idx="3">
                  <c:v>25.941475038647113</c:v>
                </c:pt>
                <c:pt idx="4">
                  <c:v>22.11445660193845</c:v>
                </c:pt>
                <c:pt idx="5">
                  <c:v>26.235861072240084</c:v>
                </c:pt>
                <c:pt idx="6">
                  <c:v>17.993052131636816</c:v>
                </c:pt>
                <c:pt idx="7">
                  <c:v>28.767580961139661</c:v>
                </c:pt>
                <c:pt idx="8">
                  <c:v>26.824633139426034</c:v>
                </c:pt>
                <c:pt idx="9">
                  <c:v>25.176071351305378</c:v>
                </c:pt>
                <c:pt idx="10">
                  <c:v>25.176071351305378</c:v>
                </c:pt>
                <c:pt idx="11">
                  <c:v>21.820070568345475</c:v>
                </c:pt>
                <c:pt idx="12">
                  <c:v>21.820070568345475</c:v>
                </c:pt>
                <c:pt idx="13">
                  <c:v>21.820070568345475</c:v>
                </c:pt>
                <c:pt idx="14">
                  <c:v>20.348140400380608</c:v>
                </c:pt>
                <c:pt idx="15">
                  <c:v>19.759368333194658</c:v>
                </c:pt>
                <c:pt idx="16">
                  <c:v>18.876210232415737</c:v>
                </c:pt>
                <c:pt idx="17">
                  <c:v>28.532072134265281</c:v>
                </c:pt>
                <c:pt idx="18">
                  <c:v>29.356353028325611</c:v>
                </c:pt>
                <c:pt idx="19">
                  <c:v>28.590949340983876</c:v>
                </c:pt>
                <c:pt idx="20">
                  <c:v>26.706878725988844</c:v>
                </c:pt>
                <c:pt idx="21">
                  <c:v>23.586386769903321</c:v>
                </c:pt>
                <c:pt idx="22">
                  <c:v>23.586386769903321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D1-4A72-BFCF-D92879EDFB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1458016"/>
        <c:axId val="531473408"/>
      </c:scatterChart>
      <c:valAx>
        <c:axId val="531458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473408"/>
        <c:crosses val="autoZero"/>
        <c:crossBetween val="midCat"/>
      </c:valAx>
      <c:valAx>
        <c:axId val="53147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458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carsTrain!$W$2</c:f>
              <c:strCache>
                <c:ptCount val="1"/>
                <c:pt idx="0">
                  <c:v>mpgLower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carsTrain!$V$3:$V$25</c:f>
              <c:numCache>
                <c:formatCode>General</c:formatCode>
                <c:ptCount val="23"/>
                <c:pt idx="0">
                  <c:v>110</c:v>
                </c:pt>
                <c:pt idx="1">
                  <c:v>110</c:v>
                </c:pt>
                <c:pt idx="2">
                  <c:v>93</c:v>
                </c:pt>
                <c:pt idx="3">
                  <c:v>110</c:v>
                </c:pt>
                <c:pt idx="4">
                  <c:v>175</c:v>
                </c:pt>
                <c:pt idx="5">
                  <c:v>105</c:v>
                </c:pt>
                <c:pt idx="6">
                  <c:v>245</c:v>
                </c:pt>
                <c:pt idx="7">
                  <c:v>62</c:v>
                </c:pt>
                <c:pt idx="8">
                  <c:v>95</c:v>
                </c:pt>
                <c:pt idx="9">
                  <c:v>123</c:v>
                </c:pt>
                <c:pt idx="10">
                  <c:v>123</c:v>
                </c:pt>
                <c:pt idx="11">
                  <c:v>180</c:v>
                </c:pt>
                <c:pt idx="12">
                  <c:v>180</c:v>
                </c:pt>
                <c:pt idx="13">
                  <c:v>180</c:v>
                </c:pt>
                <c:pt idx="14">
                  <c:v>205</c:v>
                </c:pt>
                <c:pt idx="15">
                  <c:v>215</c:v>
                </c:pt>
                <c:pt idx="16">
                  <c:v>230</c:v>
                </c:pt>
                <c:pt idx="17">
                  <c:v>66</c:v>
                </c:pt>
                <c:pt idx="18">
                  <c:v>52</c:v>
                </c:pt>
                <c:pt idx="19">
                  <c:v>65</c:v>
                </c:pt>
                <c:pt idx="20">
                  <c:v>97</c:v>
                </c:pt>
                <c:pt idx="21">
                  <c:v>150</c:v>
                </c:pt>
                <c:pt idx="22">
                  <c:v>150</c:v>
                </c:pt>
              </c:numCache>
            </c:numRef>
          </c:xVal>
          <c:yVal>
            <c:numRef>
              <c:f>carsTrain!$W$3:$W$25</c:f>
              <c:numCache>
                <c:formatCode>General</c:formatCode>
                <c:ptCount val="23"/>
                <c:pt idx="0">
                  <c:v>18.394967740344406</c:v>
                </c:pt>
                <c:pt idx="1">
                  <c:v>18.394967740344406</c:v>
                </c:pt>
                <c:pt idx="2">
                  <c:v>20.562158655207298</c:v>
                </c:pt>
                <c:pt idx="3">
                  <c:v>18.394967740344406</c:v>
                </c:pt>
                <c:pt idx="4">
                  <c:v>10.108649536456873</c:v>
                </c:pt>
                <c:pt idx="5">
                  <c:v>19.03237683295114</c:v>
                </c:pt>
                <c:pt idx="6">
                  <c:v>1.1849222399626065</c:v>
                </c:pt>
                <c:pt idx="7">
                  <c:v>24.514095029369045</c:v>
                </c:pt>
                <c:pt idx="8">
                  <c:v>20.307195018164606</c:v>
                </c:pt>
                <c:pt idx="9">
                  <c:v>16.737704099566898</c:v>
                </c:pt>
                <c:pt idx="10">
                  <c:v>16.737704099566898</c:v>
                </c:pt>
                <c:pt idx="11">
                  <c:v>9.4712404438501423</c:v>
                </c:pt>
                <c:pt idx="12">
                  <c:v>9.4712404438501423</c:v>
                </c:pt>
                <c:pt idx="13">
                  <c:v>9.4712404438501423</c:v>
                </c:pt>
                <c:pt idx="14">
                  <c:v>6.2841949808164728</c:v>
                </c:pt>
                <c:pt idx="15">
                  <c:v>5.0093767956030071</c:v>
                </c:pt>
                <c:pt idx="16">
                  <c:v>3.0971495177828068</c:v>
                </c:pt>
                <c:pt idx="17">
                  <c:v>24.00416775528366</c:v>
                </c:pt>
                <c:pt idx="18">
                  <c:v>25.788913214582514</c:v>
                </c:pt>
                <c:pt idx="19">
                  <c:v>24.131649573805007</c:v>
                </c:pt>
                <c:pt idx="20">
                  <c:v>20.052231381121914</c:v>
                </c:pt>
                <c:pt idx="21">
                  <c:v>13.295694999490539</c:v>
                </c:pt>
                <c:pt idx="22">
                  <c:v>13.295694999490539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1B-47F7-8FCB-D3C5FC20A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5615504"/>
        <c:axId val="1495629648"/>
      </c:scatterChart>
      <c:valAx>
        <c:axId val="1495615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5629648"/>
        <c:crosses val="autoZero"/>
        <c:crossBetween val="midCat"/>
      </c:valAx>
      <c:valAx>
        <c:axId val="149562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5615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accent4"/>
      </a:solidFill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580927384076991E-2"/>
          <c:y val="0.16708333333333336"/>
          <c:w val="0.88386351706036748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carsTrain!$Y$2</c:f>
              <c:strCache>
                <c:ptCount val="1"/>
                <c:pt idx="0">
                  <c:v>mpg^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xVal>
            <c:numRef>
              <c:f>carsTrain!$X$3:$X$25</c:f>
              <c:numCache>
                <c:formatCode>General</c:formatCode>
                <c:ptCount val="23"/>
                <c:pt idx="0">
                  <c:v>110</c:v>
                </c:pt>
                <c:pt idx="1">
                  <c:v>110</c:v>
                </c:pt>
                <c:pt idx="2">
                  <c:v>93</c:v>
                </c:pt>
                <c:pt idx="3">
                  <c:v>110</c:v>
                </c:pt>
                <c:pt idx="4">
                  <c:v>175</c:v>
                </c:pt>
                <c:pt idx="5">
                  <c:v>105</c:v>
                </c:pt>
                <c:pt idx="6">
                  <c:v>245</c:v>
                </c:pt>
                <c:pt idx="7">
                  <c:v>62</c:v>
                </c:pt>
                <c:pt idx="8">
                  <c:v>95</c:v>
                </c:pt>
                <c:pt idx="9">
                  <c:v>123</c:v>
                </c:pt>
                <c:pt idx="10">
                  <c:v>123</c:v>
                </c:pt>
                <c:pt idx="11">
                  <c:v>180</c:v>
                </c:pt>
                <c:pt idx="12">
                  <c:v>180</c:v>
                </c:pt>
                <c:pt idx="13">
                  <c:v>180</c:v>
                </c:pt>
                <c:pt idx="14">
                  <c:v>205</c:v>
                </c:pt>
                <c:pt idx="15">
                  <c:v>215</c:v>
                </c:pt>
                <c:pt idx="16">
                  <c:v>230</c:v>
                </c:pt>
                <c:pt idx="17">
                  <c:v>66</c:v>
                </c:pt>
                <c:pt idx="18">
                  <c:v>52</c:v>
                </c:pt>
                <c:pt idx="19">
                  <c:v>65</c:v>
                </c:pt>
                <c:pt idx="20">
                  <c:v>97</c:v>
                </c:pt>
                <c:pt idx="21">
                  <c:v>150</c:v>
                </c:pt>
                <c:pt idx="22">
                  <c:v>150</c:v>
                </c:pt>
              </c:numCache>
            </c:numRef>
          </c:xVal>
          <c:yVal>
            <c:numRef>
              <c:f>carsTrain!$Y$3:$Y$25</c:f>
              <c:numCache>
                <c:formatCode>General</c:formatCode>
                <c:ptCount val="23"/>
                <c:pt idx="0">
                  <c:v>22.168221389495759</c:v>
                </c:pt>
                <c:pt idx="1">
                  <c:v>22.168221389495759</c:v>
                </c:pt>
                <c:pt idx="2">
                  <c:v>23.752273104035261</c:v>
                </c:pt>
                <c:pt idx="3">
                  <c:v>22.168221389495759</c:v>
                </c:pt>
                <c:pt idx="4">
                  <c:v>16.111553069197662</c:v>
                </c:pt>
                <c:pt idx="5">
                  <c:v>22.634118952595614</c:v>
                </c:pt>
                <c:pt idx="6">
                  <c:v>9.5889871857997129</c:v>
                </c:pt>
                <c:pt idx="7">
                  <c:v>26.640837995254355</c:v>
                </c:pt>
                <c:pt idx="8">
                  <c:v>23.56591407879532</c:v>
                </c:pt>
                <c:pt idx="9">
                  <c:v>20.95688772543614</c:v>
                </c:pt>
                <c:pt idx="10">
                  <c:v>20.95688772543614</c:v>
                </c:pt>
                <c:pt idx="11">
                  <c:v>15.64565550609781</c:v>
                </c:pt>
                <c:pt idx="12">
                  <c:v>15.64565550609781</c:v>
                </c:pt>
                <c:pt idx="13">
                  <c:v>15.64565550609781</c:v>
                </c:pt>
                <c:pt idx="14">
                  <c:v>13.31616769059854</c:v>
                </c:pt>
                <c:pt idx="15">
                  <c:v>12.384372564398834</c:v>
                </c:pt>
                <c:pt idx="16">
                  <c:v>10.986679875099274</c:v>
                </c:pt>
                <c:pt idx="17">
                  <c:v>26.268119944774472</c:v>
                </c:pt>
                <c:pt idx="18">
                  <c:v>27.572633121454061</c:v>
                </c:pt>
                <c:pt idx="19">
                  <c:v>26.361299457394441</c:v>
                </c:pt>
                <c:pt idx="20">
                  <c:v>23.379555053555379</c:v>
                </c:pt>
                <c:pt idx="21">
                  <c:v>18.441040884696932</c:v>
                </c:pt>
                <c:pt idx="22">
                  <c:v>18.441040884696932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8F-4FED-8F6C-12CDDDDAE6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4149808"/>
        <c:axId val="1554155216"/>
      </c:scatterChart>
      <c:valAx>
        <c:axId val="1554149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155216"/>
        <c:crosses val="autoZero"/>
        <c:crossBetween val="midCat"/>
      </c:valAx>
      <c:valAx>
        <c:axId val="155415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149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carsTrain!$B$26:$B$34</c:f>
              <c:numCache>
                <c:formatCode>General</c:formatCode>
                <c:ptCount val="9"/>
                <c:pt idx="0">
                  <c:v>245</c:v>
                </c:pt>
                <c:pt idx="1">
                  <c:v>175</c:v>
                </c:pt>
                <c:pt idx="2">
                  <c:v>66</c:v>
                </c:pt>
                <c:pt idx="3">
                  <c:v>91</c:v>
                </c:pt>
                <c:pt idx="4">
                  <c:v>113</c:v>
                </c:pt>
                <c:pt idx="5">
                  <c:v>264</c:v>
                </c:pt>
                <c:pt idx="6">
                  <c:v>175</c:v>
                </c:pt>
                <c:pt idx="7">
                  <c:v>335</c:v>
                </c:pt>
                <c:pt idx="8">
                  <c:v>109</c:v>
                </c:pt>
              </c:numCache>
            </c:numRef>
          </c:xVal>
          <c:yVal>
            <c:numRef>
              <c:f>carsTrain!$C$26:$C$34</c:f>
              <c:numCache>
                <c:formatCode>General</c:formatCode>
                <c:ptCount val="9"/>
                <c:pt idx="0">
                  <c:v>13.3</c:v>
                </c:pt>
                <c:pt idx="1">
                  <c:v>19.2</c:v>
                </c:pt>
                <c:pt idx="2">
                  <c:v>27.3</c:v>
                </c:pt>
                <c:pt idx="3">
                  <c:v>26</c:v>
                </c:pt>
                <c:pt idx="4">
                  <c:v>30.4</c:v>
                </c:pt>
                <c:pt idx="5">
                  <c:v>15.8</c:v>
                </c:pt>
                <c:pt idx="6">
                  <c:v>19.7</c:v>
                </c:pt>
                <c:pt idx="7">
                  <c:v>15</c:v>
                </c:pt>
                <c:pt idx="8">
                  <c:v>21.4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06-424B-BDBE-C327357D80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6421983"/>
        <c:axId val="1436414495"/>
      </c:scatterChart>
      <c:valAx>
        <c:axId val="1436421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6414495"/>
        <c:crosses val="autoZero"/>
        <c:crossBetween val="midCat"/>
      </c:valAx>
      <c:valAx>
        <c:axId val="1436414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6421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0163488600069571E-2"/>
          <c:y val="0.14393518518518519"/>
          <c:w val="0.895057394934067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carsTrain!$H$26:$H$34</c:f>
              <c:numCache>
                <c:formatCode>General</c:formatCode>
                <c:ptCount val="9"/>
                <c:pt idx="0">
                  <c:v>245</c:v>
                </c:pt>
                <c:pt idx="1">
                  <c:v>175</c:v>
                </c:pt>
                <c:pt idx="2">
                  <c:v>66</c:v>
                </c:pt>
                <c:pt idx="3">
                  <c:v>91</c:v>
                </c:pt>
                <c:pt idx="4">
                  <c:v>113</c:v>
                </c:pt>
                <c:pt idx="5">
                  <c:v>264</c:v>
                </c:pt>
                <c:pt idx="6">
                  <c:v>175</c:v>
                </c:pt>
                <c:pt idx="7">
                  <c:v>335</c:v>
                </c:pt>
                <c:pt idx="8">
                  <c:v>109</c:v>
                </c:pt>
              </c:numCache>
            </c:numRef>
          </c:xVal>
          <c:yVal>
            <c:numRef>
              <c:f>carsTrain!$I$26:$I$34</c:f>
              <c:numCache>
                <c:formatCode>General</c:formatCode>
                <c:ptCount val="9"/>
                <c:pt idx="0">
                  <c:v>9.5889871857997129</c:v>
                </c:pt>
                <c:pt idx="1">
                  <c:v>16.111553069197662</c:v>
                </c:pt>
                <c:pt idx="2">
                  <c:v>26.268119944774472</c:v>
                </c:pt>
                <c:pt idx="3">
                  <c:v>23.938632129275206</c:v>
                </c:pt>
                <c:pt idx="4">
                  <c:v>21.888682851635849</c:v>
                </c:pt>
                <c:pt idx="5">
                  <c:v>7.8185764460202698</c:v>
                </c:pt>
                <c:pt idx="6">
                  <c:v>16.111553069197662</c:v>
                </c:pt>
                <c:pt idx="7">
                  <c:v>1.2028310500023487</c:v>
                </c:pt>
                <c:pt idx="8">
                  <c:v>22.261400902115732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37-4B2B-AB8F-7AC57E1169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6428639"/>
        <c:axId val="1436416991"/>
      </c:scatterChart>
      <c:valAx>
        <c:axId val="1436428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6416991"/>
        <c:crosses val="autoZero"/>
        <c:crossBetween val="midCat"/>
      </c:valAx>
      <c:valAx>
        <c:axId val="1436416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6428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carsTrain!$B$3:$B$34</c:f>
              <c:numCache>
                <c:formatCode>General</c:formatCode>
                <c:ptCount val="32"/>
                <c:pt idx="0">
                  <c:v>110</c:v>
                </c:pt>
                <c:pt idx="1">
                  <c:v>110</c:v>
                </c:pt>
                <c:pt idx="2">
                  <c:v>93</c:v>
                </c:pt>
                <c:pt idx="3">
                  <c:v>110</c:v>
                </c:pt>
                <c:pt idx="4">
                  <c:v>175</c:v>
                </c:pt>
                <c:pt idx="5">
                  <c:v>105</c:v>
                </c:pt>
                <c:pt idx="6">
                  <c:v>245</c:v>
                </c:pt>
                <c:pt idx="7">
                  <c:v>62</c:v>
                </c:pt>
                <c:pt idx="8">
                  <c:v>95</c:v>
                </c:pt>
                <c:pt idx="9">
                  <c:v>123</c:v>
                </c:pt>
                <c:pt idx="10">
                  <c:v>123</c:v>
                </c:pt>
                <c:pt idx="11">
                  <c:v>180</c:v>
                </c:pt>
                <c:pt idx="12">
                  <c:v>180</c:v>
                </c:pt>
                <c:pt idx="13">
                  <c:v>180</c:v>
                </c:pt>
                <c:pt idx="14">
                  <c:v>205</c:v>
                </c:pt>
                <c:pt idx="15">
                  <c:v>215</c:v>
                </c:pt>
                <c:pt idx="16">
                  <c:v>230</c:v>
                </c:pt>
                <c:pt idx="17">
                  <c:v>66</c:v>
                </c:pt>
                <c:pt idx="18">
                  <c:v>52</c:v>
                </c:pt>
                <c:pt idx="19">
                  <c:v>65</c:v>
                </c:pt>
                <c:pt idx="20">
                  <c:v>97</c:v>
                </c:pt>
                <c:pt idx="21">
                  <c:v>150</c:v>
                </c:pt>
                <c:pt idx="22">
                  <c:v>150</c:v>
                </c:pt>
                <c:pt idx="23">
                  <c:v>245</c:v>
                </c:pt>
                <c:pt idx="24">
                  <c:v>175</c:v>
                </c:pt>
                <c:pt idx="25">
                  <c:v>66</c:v>
                </c:pt>
                <c:pt idx="26">
                  <c:v>91</c:v>
                </c:pt>
                <c:pt idx="27">
                  <c:v>113</c:v>
                </c:pt>
                <c:pt idx="28">
                  <c:v>264</c:v>
                </c:pt>
                <c:pt idx="29">
                  <c:v>175</c:v>
                </c:pt>
                <c:pt idx="30">
                  <c:v>335</c:v>
                </c:pt>
                <c:pt idx="31">
                  <c:v>109</c:v>
                </c:pt>
              </c:numCache>
            </c:numRef>
          </c:xVal>
          <c:yVal>
            <c:numRef>
              <c:f>carsTrain!$C$3:$C$34</c:f>
              <c:numCache>
                <c:formatCode>General</c:formatCode>
                <c:ptCount val="32"/>
                <c:pt idx="0">
                  <c:v>21</c:v>
                </c:pt>
                <c:pt idx="1">
                  <c:v>21</c:v>
                </c:pt>
                <c:pt idx="2">
                  <c:v>22.8</c:v>
                </c:pt>
                <c:pt idx="3">
                  <c:v>21.4</c:v>
                </c:pt>
                <c:pt idx="4">
                  <c:v>18.7</c:v>
                </c:pt>
                <c:pt idx="5">
                  <c:v>18.100000000000001</c:v>
                </c:pt>
                <c:pt idx="6">
                  <c:v>14.3</c:v>
                </c:pt>
                <c:pt idx="7">
                  <c:v>24.4</c:v>
                </c:pt>
                <c:pt idx="8">
                  <c:v>22.8</c:v>
                </c:pt>
                <c:pt idx="9">
                  <c:v>19.2</c:v>
                </c:pt>
                <c:pt idx="10">
                  <c:v>17.8</c:v>
                </c:pt>
                <c:pt idx="11">
                  <c:v>16.399999999999999</c:v>
                </c:pt>
                <c:pt idx="12">
                  <c:v>17.3</c:v>
                </c:pt>
                <c:pt idx="13">
                  <c:v>15.2</c:v>
                </c:pt>
                <c:pt idx="14">
                  <c:v>10.4</c:v>
                </c:pt>
                <c:pt idx="15">
                  <c:v>10.4</c:v>
                </c:pt>
                <c:pt idx="16">
                  <c:v>14.7</c:v>
                </c:pt>
                <c:pt idx="17">
                  <c:v>32.4</c:v>
                </c:pt>
                <c:pt idx="18">
                  <c:v>30.4</c:v>
                </c:pt>
                <c:pt idx="19">
                  <c:v>33.9</c:v>
                </c:pt>
                <c:pt idx="20">
                  <c:v>21.5</c:v>
                </c:pt>
                <c:pt idx="21">
                  <c:v>15.5</c:v>
                </c:pt>
                <c:pt idx="22">
                  <c:v>15.2</c:v>
                </c:pt>
                <c:pt idx="23">
                  <c:v>13.3</c:v>
                </c:pt>
                <c:pt idx="24">
                  <c:v>19.2</c:v>
                </c:pt>
                <c:pt idx="25">
                  <c:v>27.3</c:v>
                </c:pt>
                <c:pt idx="26">
                  <c:v>26</c:v>
                </c:pt>
                <c:pt idx="27">
                  <c:v>30.4</c:v>
                </c:pt>
                <c:pt idx="28">
                  <c:v>15.8</c:v>
                </c:pt>
                <c:pt idx="29">
                  <c:v>19.7</c:v>
                </c:pt>
                <c:pt idx="30">
                  <c:v>15</c:v>
                </c:pt>
                <c:pt idx="31">
                  <c:v>21.4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50-494B-B0B6-F14087BC2E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6423231"/>
        <c:axId val="1436423647"/>
      </c:scatterChart>
      <c:valAx>
        <c:axId val="1436423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6423647"/>
        <c:crosses val="autoZero"/>
        <c:crossBetween val="midCat"/>
      </c:valAx>
      <c:valAx>
        <c:axId val="1436423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6423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carsTrain!$H$3:$H$42</c:f>
              <c:numCache>
                <c:formatCode>General</c:formatCode>
                <c:ptCount val="40"/>
                <c:pt idx="0">
                  <c:v>110</c:v>
                </c:pt>
                <c:pt idx="1">
                  <c:v>110</c:v>
                </c:pt>
                <c:pt idx="2">
                  <c:v>93</c:v>
                </c:pt>
                <c:pt idx="3">
                  <c:v>110</c:v>
                </c:pt>
                <c:pt idx="4">
                  <c:v>175</c:v>
                </c:pt>
                <c:pt idx="5">
                  <c:v>105</c:v>
                </c:pt>
                <c:pt idx="6">
                  <c:v>245</c:v>
                </c:pt>
                <c:pt idx="7">
                  <c:v>62</c:v>
                </c:pt>
                <c:pt idx="8">
                  <c:v>95</c:v>
                </c:pt>
                <c:pt idx="9">
                  <c:v>123</c:v>
                </c:pt>
                <c:pt idx="10">
                  <c:v>123</c:v>
                </c:pt>
                <c:pt idx="11">
                  <c:v>180</c:v>
                </c:pt>
                <c:pt idx="12">
                  <c:v>180</c:v>
                </c:pt>
                <c:pt idx="13">
                  <c:v>180</c:v>
                </c:pt>
                <c:pt idx="14">
                  <c:v>205</c:v>
                </c:pt>
                <c:pt idx="15">
                  <c:v>215</c:v>
                </c:pt>
                <c:pt idx="16">
                  <c:v>230</c:v>
                </c:pt>
                <c:pt idx="17">
                  <c:v>66</c:v>
                </c:pt>
                <c:pt idx="18">
                  <c:v>52</c:v>
                </c:pt>
                <c:pt idx="19">
                  <c:v>65</c:v>
                </c:pt>
                <c:pt idx="20">
                  <c:v>97</c:v>
                </c:pt>
                <c:pt idx="21">
                  <c:v>150</c:v>
                </c:pt>
                <c:pt idx="22">
                  <c:v>150</c:v>
                </c:pt>
                <c:pt idx="23">
                  <c:v>245</c:v>
                </c:pt>
                <c:pt idx="24">
                  <c:v>175</c:v>
                </c:pt>
                <c:pt idx="25">
                  <c:v>66</c:v>
                </c:pt>
                <c:pt idx="26">
                  <c:v>91</c:v>
                </c:pt>
                <c:pt idx="27">
                  <c:v>113</c:v>
                </c:pt>
                <c:pt idx="28">
                  <c:v>264</c:v>
                </c:pt>
                <c:pt idx="29">
                  <c:v>175</c:v>
                </c:pt>
                <c:pt idx="30">
                  <c:v>335</c:v>
                </c:pt>
                <c:pt idx="31">
                  <c:v>109</c:v>
                </c:pt>
                <c:pt idx="32">
                  <c:v>300</c:v>
                </c:pt>
                <c:pt idx="33">
                  <c:v>303</c:v>
                </c:pt>
                <c:pt idx="34">
                  <c:v>311</c:v>
                </c:pt>
                <c:pt idx="35">
                  <c:v>312</c:v>
                </c:pt>
                <c:pt idx="36">
                  <c:v>308</c:v>
                </c:pt>
                <c:pt idx="37">
                  <c:v>307</c:v>
                </c:pt>
                <c:pt idx="38">
                  <c:v>304</c:v>
                </c:pt>
                <c:pt idx="39">
                  <c:v>314</c:v>
                </c:pt>
              </c:numCache>
            </c:numRef>
          </c:xVal>
          <c:yVal>
            <c:numRef>
              <c:f>carsTrain!$I$3:$I$42</c:f>
              <c:numCache>
                <c:formatCode>General</c:formatCode>
                <c:ptCount val="40"/>
                <c:pt idx="0">
                  <c:v>22.168221389495759</c:v>
                </c:pt>
                <c:pt idx="1">
                  <c:v>22.168221389495759</c:v>
                </c:pt>
                <c:pt idx="2">
                  <c:v>23.752273104035261</c:v>
                </c:pt>
                <c:pt idx="3">
                  <c:v>22.168221389495759</c:v>
                </c:pt>
                <c:pt idx="4">
                  <c:v>16.111553069197662</c:v>
                </c:pt>
                <c:pt idx="5">
                  <c:v>22.634118952595614</c:v>
                </c:pt>
                <c:pt idx="6">
                  <c:v>9.5889871857997129</c:v>
                </c:pt>
                <c:pt idx="7">
                  <c:v>26.640837995254355</c:v>
                </c:pt>
                <c:pt idx="8">
                  <c:v>23.56591407879532</c:v>
                </c:pt>
                <c:pt idx="9">
                  <c:v>20.95688772543614</c:v>
                </c:pt>
                <c:pt idx="10">
                  <c:v>20.95688772543614</c:v>
                </c:pt>
                <c:pt idx="11">
                  <c:v>15.64565550609781</c:v>
                </c:pt>
                <c:pt idx="12">
                  <c:v>15.64565550609781</c:v>
                </c:pt>
                <c:pt idx="13">
                  <c:v>15.64565550609781</c:v>
                </c:pt>
                <c:pt idx="14">
                  <c:v>13.31616769059854</c:v>
                </c:pt>
                <c:pt idx="15">
                  <c:v>12.384372564398834</c:v>
                </c:pt>
                <c:pt idx="16">
                  <c:v>10.986679875099274</c:v>
                </c:pt>
                <c:pt idx="17">
                  <c:v>26.268119944774472</c:v>
                </c:pt>
                <c:pt idx="18">
                  <c:v>27.572633121454061</c:v>
                </c:pt>
                <c:pt idx="19">
                  <c:v>26.361299457394441</c:v>
                </c:pt>
                <c:pt idx="20">
                  <c:v>23.379555053555379</c:v>
                </c:pt>
                <c:pt idx="21">
                  <c:v>18.441040884696932</c:v>
                </c:pt>
                <c:pt idx="22">
                  <c:v>18.441040884696932</c:v>
                </c:pt>
                <c:pt idx="23">
                  <c:v>9.5889871857997129</c:v>
                </c:pt>
                <c:pt idx="24">
                  <c:v>16.111553069197662</c:v>
                </c:pt>
                <c:pt idx="25">
                  <c:v>26.268119944774472</c:v>
                </c:pt>
                <c:pt idx="26">
                  <c:v>23.938632129275206</c:v>
                </c:pt>
                <c:pt idx="27">
                  <c:v>21.888682851635849</c:v>
                </c:pt>
                <c:pt idx="28">
                  <c:v>7.8185764460202698</c:v>
                </c:pt>
                <c:pt idx="29">
                  <c:v>16.111553069197662</c:v>
                </c:pt>
                <c:pt idx="30">
                  <c:v>1.2028310500023487</c:v>
                </c:pt>
                <c:pt idx="31">
                  <c:v>22.261400902115732</c:v>
                </c:pt>
                <c:pt idx="32">
                  <c:v>4.4641139917013213</c:v>
                </c:pt>
                <c:pt idx="33">
                  <c:v>4.1845754538414113</c:v>
                </c:pt>
                <c:pt idx="34">
                  <c:v>3.4391393528816465</c:v>
                </c:pt>
                <c:pt idx="35">
                  <c:v>3.3459598402616741</c:v>
                </c:pt>
                <c:pt idx="36">
                  <c:v>3.7186778907415565</c:v>
                </c:pt>
                <c:pt idx="37">
                  <c:v>3.8118574033615289</c:v>
                </c:pt>
                <c:pt idx="38">
                  <c:v>4.0913959412214389</c:v>
                </c:pt>
                <c:pt idx="39">
                  <c:v>3.159600815021733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A5-451E-8BB0-B0CAF4C029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3644431"/>
        <c:axId val="1553641935"/>
      </c:scatterChart>
      <c:valAx>
        <c:axId val="1553644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3641935"/>
        <c:crosses val="autoZero"/>
        <c:crossBetween val="midCat"/>
      </c:valAx>
      <c:valAx>
        <c:axId val="1553641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3644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13" Type="http://schemas.openxmlformats.org/officeDocument/2006/relationships/chart" Target="../charts/chart12.xml"/><Relationship Id="rId3" Type="http://schemas.openxmlformats.org/officeDocument/2006/relationships/chart" Target="../charts/chart2.xml"/><Relationship Id="rId7" Type="http://schemas.openxmlformats.org/officeDocument/2006/relationships/chart" Target="../charts/chart6.xml"/><Relationship Id="rId12" Type="http://schemas.openxmlformats.org/officeDocument/2006/relationships/chart" Target="../charts/chart11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6" Type="http://schemas.openxmlformats.org/officeDocument/2006/relationships/chart" Target="../charts/chart5.xml"/><Relationship Id="rId11" Type="http://schemas.openxmlformats.org/officeDocument/2006/relationships/chart" Target="../charts/chart10.xml"/><Relationship Id="rId5" Type="http://schemas.openxmlformats.org/officeDocument/2006/relationships/chart" Target="../charts/chart4.xml"/><Relationship Id="rId10" Type="http://schemas.openxmlformats.org/officeDocument/2006/relationships/chart" Target="../charts/chart9.xml"/><Relationship Id="rId4" Type="http://schemas.openxmlformats.org/officeDocument/2006/relationships/chart" Target="../charts/chart3.xml"/><Relationship Id="rId9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15240</xdr:colOff>
      <xdr:row>0</xdr:row>
      <xdr:rowOff>0</xdr:rowOff>
    </xdr:from>
    <xdr:to>
      <xdr:col>12</xdr:col>
      <xdr:colOff>937260</xdr:colOff>
      <xdr:row>1</xdr:row>
      <xdr:rowOff>91440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83DDA4B-E8FD-4A01-9A7A-6F9977D2C7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51720" y="0"/>
          <a:ext cx="922020" cy="274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17</xdr:col>
      <xdr:colOff>891540</xdr:colOff>
      <xdr:row>57</xdr:row>
      <xdr:rowOff>22860</xdr:rowOff>
    </xdr:from>
    <xdr:to>
      <xdr:col>18</xdr:col>
      <xdr:colOff>190500</xdr:colOff>
      <xdr:row>58</xdr:row>
      <xdr:rowOff>137160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4C6305D6-BF85-487A-9F93-5EBE0A510469}"/>
            </a:ext>
          </a:extLst>
        </xdr:cNvPr>
        <xdr:cNvCxnSpPr/>
      </xdr:nvCxnSpPr>
      <xdr:spPr>
        <a:xfrm>
          <a:off x="15384780" y="7482840"/>
          <a:ext cx="281940" cy="29718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3810</xdr:colOff>
      <xdr:row>70</xdr:row>
      <xdr:rowOff>3810</xdr:rowOff>
    </xdr:from>
    <xdr:to>
      <xdr:col>5</xdr:col>
      <xdr:colOff>1139190</xdr:colOff>
      <xdr:row>85</xdr:row>
      <xdr:rowOff>3810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0161F29B-637D-4AF8-8E1B-6CBE64C80E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605790</xdr:colOff>
      <xdr:row>69</xdr:row>
      <xdr:rowOff>179070</xdr:rowOff>
    </xdr:from>
    <xdr:to>
      <xdr:col>6</xdr:col>
      <xdr:colOff>220980</xdr:colOff>
      <xdr:row>85</xdr:row>
      <xdr:rowOff>53340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C0D4D436-CDAE-4B80-B259-9B6E008201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967740</xdr:colOff>
      <xdr:row>58</xdr:row>
      <xdr:rowOff>106680</xdr:rowOff>
    </xdr:from>
    <xdr:to>
      <xdr:col>18</xdr:col>
      <xdr:colOff>297180</xdr:colOff>
      <xdr:row>58</xdr:row>
      <xdr:rowOff>137160</xdr:rowOff>
    </xdr:to>
    <xdr:cxnSp macro="">
      <xdr:nvCxnSpPr>
        <xdr:cNvPr id="41" name="Straight Arrow Connector 40">
          <a:extLst>
            <a:ext uri="{FF2B5EF4-FFF2-40B4-BE49-F238E27FC236}">
              <a16:creationId xmlns:a16="http://schemas.microsoft.com/office/drawing/2014/main" id="{138CF947-3E5A-4FFD-9B92-DBB5DDB7ACFB}"/>
            </a:ext>
          </a:extLst>
        </xdr:cNvPr>
        <xdr:cNvCxnSpPr/>
      </xdr:nvCxnSpPr>
      <xdr:spPr>
        <a:xfrm flipH="1" flipV="1">
          <a:off x="15460980" y="7749540"/>
          <a:ext cx="312420" cy="30480"/>
        </a:xfrm>
        <a:prstGeom prst="straightConnector1">
          <a:avLst/>
        </a:prstGeom>
        <a:ln w="1905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15240</xdr:colOff>
      <xdr:row>58</xdr:row>
      <xdr:rowOff>68580</xdr:rowOff>
    </xdr:from>
    <xdr:to>
      <xdr:col>21</xdr:col>
      <xdr:colOff>274320</xdr:colOff>
      <xdr:row>58</xdr:row>
      <xdr:rowOff>91440</xdr:rowOff>
    </xdr:to>
    <xdr:cxnSp macro="">
      <xdr:nvCxnSpPr>
        <xdr:cNvPr id="44" name="Straight Connector 43">
          <a:extLst>
            <a:ext uri="{FF2B5EF4-FFF2-40B4-BE49-F238E27FC236}">
              <a16:creationId xmlns:a16="http://schemas.microsoft.com/office/drawing/2014/main" id="{461AA7C3-0BE7-459D-A2F6-59E21BC94615}"/>
            </a:ext>
          </a:extLst>
        </xdr:cNvPr>
        <xdr:cNvCxnSpPr/>
      </xdr:nvCxnSpPr>
      <xdr:spPr>
        <a:xfrm>
          <a:off x="16101060" y="7711440"/>
          <a:ext cx="1478280" cy="22860"/>
        </a:xfrm>
        <a:prstGeom prst="line">
          <a:avLst/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114300</xdr:colOff>
      <xdr:row>58</xdr:row>
      <xdr:rowOff>53340</xdr:rowOff>
    </xdr:from>
    <xdr:to>
      <xdr:col>20</xdr:col>
      <xdr:colOff>121920</xdr:colOff>
      <xdr:row>59</xdr:row>
      <xdr:rowOff>91440</xdr:rowOff>
    </xdr:to>
    <xdr:cxnSp macro="">
      <xdr:nvCxnSpPr>
        <xdr:cNvPr id="45" name="Straight Arrow Connector 44">
          <a:extLst>
            <a:ext uri="{FF2B5EF4-FFF2-40B4-BE49-F238E27FC236}">
              <a16:creationId xmlns:a16="http://schemas.microsoft.com/office/drawing/2014/main" id="{E4CD6CE0-28EE-48D3-AC1D-D5D60A2E1435}"/>
            </a:ext>
          </a:extLst>
        </xdr:cNvPr>
        <xdr:cNvCxnSpPr/>
      </xdr:nvCxnSpPr>
      <xdr:spPr>
        <a:xfrm flipV="1">
          <a:off x="16809720" y="7696200"/>
          <a:ext cx="7620" cy="22860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247650</xdr:colOff>
      <xdr:row>2</xdr:row>
      <xdr:rowOff>11430</xdr:rowOff>
    </xdr:from>
    <xdr:to>
      <xdr:col>32</xdr:col>
      <xdr:colOff>552450</xdr:colOff>
      <xdr:row>16</xdr:row>
      <xdr:rowOff>102870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7665DEB8-3D07-4CC5-B861-A01F8BC880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232410</xdr:colOff>
      <xdr:row>1</xdr:row>
      <xdr:rowOff>224790</xdr:rowOff>
    </xdr:from>
    <xdr:to>
      <xdr:col>32</xdr:col>
      <xdr:colOff>537210</xdr:colOff>
      <xdr:row>16</xdr:row>
      <xdr:rowOff>102870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5C5AD28F-2F44-4B25-BF85-548ECF3D30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240030</xdr:colOff>
      <xdr:row>2</xdr:row>
      <xdr:rowOff>3810</xdr:rowOff>
    </xdr:from>
    <xdr:to>
      <xdr:col>32</xdr:col>
      <xdr:colOff>544830</xdr:colOff>
      <xdr:row>16</xdr:row>
      <xdr:rowOff>110490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C87B3DA0-79B7-487A-9F15-EA13A4C4D2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373380</xdr:colOff>
      <xdr:row>79</xdr:row>
      <xdr:rowOff>106680</xdr:rowOff>
    </xdr:from>
    <xdr:to>
      <xdr:col>2</xdr:col>
      <xdr:colOff>739140</xdr:colOff>
      <xdr:row>83</xdr:row>
      <xdr:rowOff>0</xdr:rowOff>
    </xdr:to>
    <xdr:sp macro="" textlink="">
      <xdr:nvSpPr>
        <xdr:cNvPr id="50" name="Rectangle 49">
          <a:extLst>
            <a:ext uri="{FF2B5EF4-FFF2-40B4-BE49-F238E27FC236}">
              <a16:creationId xmlns:a16="http://schemas.microsoft.com/office/drawing/2014/main" id="{D7DA3143-546D-4CE1-AEFA-34F25D8F0F32}"/>
            </a:ext>
          </a:extLst>
        </xdr:cNvPr>
        <xdr:cNvSpPr/>
      </xdr:nvSpPr>
      <xdr:spPr>
        <a:xfrm>
          <a:off x="982980" y="14737080"/>
          <a:ext cx="1432560" cy="62484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GT" sz="1100"/>
            <a:t>Total</a:t>
          </a:r>
          <a:r>
            <a:rPr lang="es-GT" sz="1100" baseline="0"/>
            <a:t> Variation = SST</a:t>
          </a:r>
        </a:p>
        <a:p>
          <a:pPr algn="l"/>
          <a:r>
            <a:rPr lang="es-GT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25.74</a:t>
          </a:r>
          <a:endParaRPr lang="es-GT" sz="1100" b="1"/>
        </a:p>
      </xdr:txBody>
    </xdr:sp>
    <xdr:clientData/>
  </xdr:twoCellAnchor>
  <xdr:twoCellAnchor>
    <xdr:from>
      <xdr:col>5</xdr:col>
      <xdr:colOff>956310</xdr:colOff>
      <xdr:row>43</xdr:row>
      <xdr:rowOff>102870</xdr:rowOff>
    </xdr:from>
    <xdr:to>
      <xdr:col>11</xdr:col>
      <xdr:colOff>240030</xdr:colOff>
      <xdr:row>58</xdr:row>
      <xdr:rowOff>80010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20DC5FD-5A4D-44C5-9AB6-E8861ADD63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948690</xdr:colOff>
      <xdr:row>44</xdr:row>
      <xdr:rowOff>64770</xdr:rowOff>
    </xdr:from>
    <xdr:to>
      <xdr:col>11</xdr:col>
      <xdr:colOff>232410</xdr:colOff>
      <xdr:row>59</xdr:row>
      <xdr:rowOff>34290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986D483-B2DD-4DFA-96F7-C7C11C9BC5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605790</xdr:colOff>
      <xdr:row>69</xdr:row>
      <xdr:rowOff>95250</xdr:rowOff>
    </xdr:from>
    <xdr:to>
      <xdr:col>13</xdr:col>
      <xdr:colOff>346710</xdr:colOff>
      <xdr:row>84</xdr:row>
      <xdr:rowOff>95250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95AD3F3-C5B3-4F8F-9C8A-3DA512AA29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598170</xdr:colOff>
      <xdr:row>69</xdr:row>
      <xdr:rowOff>87630</xdr:rowOff>
    </xdr:from>
    <xdr:to>
      <xdr:col>13</xdr:col>
      <xdr:colOff>339090</xdr:colOff>
      <xdr:row>84</xdr:row>
      <xdr:rowOff>87630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9BED69A-3D90-4126-A467-573DE91414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1242060</xdr:colOff>
      <xdr:row>44</xdr:row>
      <xdr:rowOff>53340</xdr:rowOff>
    </xdr:from>
    <xdr:to>
      <xdr:col>9</xdr:col>
      <xdr:colOff>403860</xdr:colOff>
      <xdr:row>46</xdr:row>
      <xdr:rowOff>53340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1F2C4FE6-EBBF-4BAA-B9BF-E9DABC85AC5E}"/>
            </a:ext>
          </a:extLst>
        </xdr:cNvPr>
        <xdr:cNvSpPr/>
      </xdr:nvSpPr>
      <xdr:spPr>
        <a:xfrm>
          <a:off x="5288280" y="8221980"/>
          <a:ext cx="2468880" cy="36576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GT" sz="1400"/>
            <a:t>Test</a:t>
          </a:r>
          <a:r>
            <a:rPr lang="es-GT" sz="1400" baseline="0"/>
            <a:t> model with 10 known data</a:t>
          </a:r>
          <a:endParaRPr lang="es-GT" sz="1400"/>
        </a:p>
      </xdr:txBody>
    </xdr:sp>
    <xdr:clientData/>
  </xdr:twoCellAnchor>
  <xdr:twoCellAnchor>
    <xdr:from>
      <xdr:col>12</xdr:col>
      <xdr:colOff>838200</xdr:colOff>
      <xdr:row>76</xdr:row>
      <xdr:rowOff>15240</xdr:rowOff>
    </xdr:from>
    <xdr:to>
      <xdr:col>12</xdr:col>
      <xdr:colOff>845820</xdr:colOff>
      <xdr:row>80</xdr:row>
      <xdr:rowOff>76200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6BFB1BFF-2C6F-496F-88A8-F60E3D0E5782}"/>
            </a:ext>
          </a:extLst>
        </xdr:cNvPr>
        <xdr:cNvCxnSpPr/>
      </xdr:nvCxnSpPr>
      <xdr:spPr>
        <a:xfrm flipH="1">
          <a:off x="10774680" y="14097000"/>
          <a:ext cx="7620" cy="792480"/>
        </a:xfrm>
        <a:prstGeom prst="straightConnector1">
          <a:avLst/>
        </a:prstGeom>
        <a:ln w="254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7620</xdr:colOff>
      <xdr:row>94</xdr:row>
      <xdr:rowOff>0</xdr:rowOff>
    </xdr:from>
    <xdr:to>
      <xdr:col>5</xdr:col>
      <xdr:colOff>1143000</xdr:colOff>
      <xdr:row>109</xdr:row>
      <xdr:rowOff>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7CFDD0F7-3910-454D-9B3D-E6BB41B129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22860</xdr:colOff>
      <xdr:row>96</xdr:row>
      <xdr:rowOff>60960</xdr:rowOff>
    </xdr:from>
    <xdr:to>
      <xdr:col>6</xdr:col>
      <xdr:colOff>247650</xdr:colOff>
      <xdr:row>111</xdr:row>
      <xdr:rowOff>118110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1D11BC26-A975-46E3-ABE2-3D61062A7C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</xdr:col>
      <xdr:colOff>91440</xdr:colOff>
      <xdr:row>96</xdr:row>
      <xdr:rowOff>7620</xdr:rowOff>
    </xdr:from>
    <xdr:to>
      <xdr:col>6</xdr:col>
      <xdr:colOff>670560</xdr:colOff>
      <xdr:row>101</xdr:row>
      <xdr:rowOff>76200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369D93D-2188-49DE-996E-65D40997FE6D}"/>
            </a:ext>
          </a:extLst>
        </xdr:cNvPr>
        <xdr:cNvSpPr txBox="1"/>
      </xdr:nvSpPr>
      <xdr:spPr>
        <a:xfrm>
          <a:off x="3528060" y="17746980"/>
          <a:ext cx="2468880" cy="9829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GT" sz="1100"/>
            <a:t>Slope     (B1) =-0.093179513</a:t>
          </a:r>
        </a:p>
        <a:p>
          <a:r>
            <a:rPr lang="es-GT" sz="1100"/>
            <a:t>Intercept (B0) =32.41796778</a:t>
          </a:r>
        </a:p>
        <a:p>
          <a:r>
            <a:rPr lang="es-GT" sz="1100"/>
            <a:t>y = B0 + B1X</a:t>
          </a:r>
        </a:p>
        <a:p>
          <a:r>
            <a:rPr lang="es-GT" sz="1100"/>
            <a:t>y = 32.41 + (-0.09)*X</a:t>
          </a:r>
        </a:p>
        <a:p>
          <a:r>
            <a:rPr lang="es-GT" sz="1100"/>
            <a:t>             Linear Model. Slope</a:t>
          </a:r>
          <a:r>
            <a:rPr lang="es-GT" sz="1100" baseline="0"/>
            <a:t> Negative</a:t>
          </a:r>
          <a:endParaRPr lang="es-GT" sz="1100"/>
        </a:p>
      </xdr:txBody>
    </xdr:sp>
    <xdr:clientData/>
  </xdr:twoCellAnchor>
  <xdr:twoCellAnchor>
    <xdr:from>
      <xdr:col>1</xdr:col>
      <xdr:colOff>304800</xdr:colOff>
      <xdr:row>98</xdr:row>
      <xdr:rowOff>106680</xdr:rowOff>
    </xdr:from>
    <xdr:to>
      <xdr:col>4</xdr:col>
      <xdr:colOff>91440</xdr:colOff>
      <xdr:row>98</xdr:row>
      <xdr:rowOff>133350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8572883B-7A45-4B72-8D7A-5723BE4700B8}"/>
            </a:ext>
          </a:extLst>
        </xdr:cNvPr>
        <xdr:cNvCxnSpPr>
          <a:stCxn id="3" idx="1"/>
        </xdr:cNvCxnSpPr>
      </xdr:nvCxnSpPr>
      <xdr:spPr>
        <a:xfrm flipH="1" flipV="1">
          <a:off x="914400" y="18211800"/>
          <a:ext cx="2613660" cy="26670"/>
        </a:xfrm>
        <a:prstGeom prst="straightConnector1">
          <a:avLst/>
        </a:prstGeom>
        <a:ln w="190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91440</xdr:colOff>
      <xdr:row>99</xdr:row>
      <xdr:rowOff>175260</xdr:rowOff>
    </xdr:from>
    <xdr:to>
      <xdr:col>4</xdr:col>
      <xdr:colOff>434340</xdr:colOff>
      <xdr:row>103</xdr:row>
      <xdr:rowOff>144780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678224B7-9EF7-4BCC-8AD3-A018F5174CBF}"/>
            </a:ext>
          </a:extLst>
        </xdr:cNvPr>
        <xdr:cNvCxnSpPr/>
      </xdr:nvCxnSpPr>
      <xdr:spPr>
        <a:xfrm flipH="1">
          <a:off x="3528060" y="18463260"/>
          <a:ext cx="342900" cy="701040"/>
        </a:xfrm>
        <a:prstGeom prst="straightConnector1">
          <a:avLst/>
        </a:prstGeom>
        <a:ln w="190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411480</xdr:colOff>
      <xdr:row>108</xdr:row>
      <xdr:rowOff>121920</xdr:rowOff>
    </xdr:from>
    <xdr:to>
      <xdr:col>5</xdr:col>
      <xdr:colOff>510540</xdr:colOff>
      <xdr:row>110</xdr:row>
      <xdr:rowOff>0</xdr:rowOff>
    </xdr:to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9EDE4FD2-77B8-4111-8CAB-08472DEEDB2E}"/>
            </a:ext>
          </a:extLst>
        </xdr:cNvPr>
        <xdr:cNvSpPr txBox="1"/>
      </xdr:nvSpPr>
      <xdr:spPr>
        <a:xfrm>
          <a:off x="2087880" y="20055840"/>
          <a:ext cx="2468880" cy="2438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GT" sz="1100"/>
            <a:t>Horse</a:t>
          </a:r>
          <a:r>
            <a:rPr lang="es-GT" sz="1100" baseline="0"/>
            <a:t> Power Predictor variable in X axis</a:t>
          </a:r>
          <a:endParaRPr lang="es-GT" sz="1100"/>
        </a:p>
      </xdr:txBody>
    </xdr:sp>
    <xdr:clientData/>
  </xdr:twoCellAnchor>
  <xdr:twoCellAnchor>
    <xdr:from>
      <xdr:col>1</xdr:col>
      <xdr:colOff>22860</xdr:colOff>
      <xdr:row>94</xdr:row>
      <xdr:rowOff>53340</xdr:rowOff>
    </xdr:from>
    <xdr:to>
      <xdr:col>4</xdr:col>
      <xdr:colOff>53340</xdr:colOff>
      <xdr:row>95</xdr:row>
      <xdr:rowOff>137160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2FA32993-75DE-407D-85B2-009CD091781F}"/>
            </a:ext>
          </a:extLst>
        </xdr:cNvPr>
        <xdr:cNvSpPr txBox="1"/>
      </xdr:nvSpPr>
      <xdr:spPr>
        <a:xfrm>
          <a:off x="632460" y="17426940"/>
          <a:ext cx="2857500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GT" sz="1100"/>
            <a:t>Miles per gallon effect </a:t>
          </a:r>
          <a:r>
            <a:rPr lang="es-GT" sz="1100" baseline="0"/>
            <a:t>variable in Y axis</a:t>
          </a:r>
          <a:endParaRPr lang="es-GT" sz="1100"/>
        </a:p>
      </xdr:txBody>
    </xdr:sp>
    <xdr:clientData/>
  </xdr:twoCellAnchor>
  <xdr:twoCellAnchor>
    <xdr:from>
      <xdr:col>2</xdr:col>
      <xdr:colOff>7620</xdr:colOff>
      <xdr:row>73</xdr:row>
      <xdr:rowOff>53340</xdr:rowOff>
    </xdr:from>
    <xdr:to>
      <xdr:col>5</xdr:col>
      <xdr:colOff>518160</xdr:colOff>
      <xdr:row>80</xdr:row>
      <xdr:rowOff>0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id="{A6848DC7-0478-465A-AFA4-E175E74825D2}"/>
            </a:ext>
          </a:extLst>
        </xdr:cNvPr>
        <xdr:cNvCxnSpPr/>
      </xdr:nvCxnSpPr>
      <xdr:spPr>
        <a:xfrm>
          <a:off x="1684020" y="13586460"/>
          <a:ext cx="2880360" cy="1226820"/>
        </a:xfrm>
        <a:prstGeom prst="line">
          <a:avLst/>
        </a:prstGeom>
        <a:ln w="22225">
          <a:solidFill>
            <a:schemeClr val="bg2">
              <a:lumMod val="2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708660</xdr:colOff>
      <xdr:row>47</xdr:row>
      <xdr:rowOff>152400</xdr:rowOff>
    </xdr:from>
    <xdr:to>
      <xdr:col>10</xdr:col>
      <xdr:colOff>655320</xdr:colOff>
      <xdr:row>56</xdr:row>
      <xdr:rowOff>160020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5C2502FF-2267-4645-847B-553428CB940F}"/>
            </a:ext>
          </a:extLst>
        </xdr:cNvPr>
        <xdr:cNvCxnSpPr/>
      </xdr:nvCxnSpPr>
      <xdr:spPr>
        <a:xfrm>
          <a:off x="6553200" y="8869680"/>
          <a:ext cx="3070860" cy="1676400"/>
        </a:xfrm>
        <a:prstGeom prst="line">
          <a:avLst/>
        </a:prstGeom>
        <a:ln w="158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255270</xdr:colOff>
      <xdr:row>34</xdr:row>
      <xdr:rowOff>114300</xdr:rowOff>
    </xdr:from>
    <xdr:to>
      <xdr:col>27</xdr:col>
      <xdr:colOff>354330</xdr:colOff>
      <xdr:row>50</xdr:row>
      <xdr:rowOff>68580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DE18B527-CA23-47FD-96A8-69633EBA25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24</xdr:col>
      <xdr:colOff>76200</xdr:colOff>
      <xdr:row>34</xdr:row>
      <xdr:rowOff>160020</xdr:rowOff>
    </xdr:from>
    <xdr:to>
      <xdr:col>27</xdr:col>
      <xdr:colOff>106680</xdr:colOff>
      <xdr:row>37</xdr:row>
      <xdr:rowOff>114300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466EB1BD-0042-4BAA-8BA3-CEF5D843E805}"/>
            </a:ext>
          </a:extLst>
        </xdr:cNvPr>
        <xdr:cNvSpPr/>
      </xdr:nvSpPr>
      <xdr:spPr>
        <a:xfrm>
          <a:off x="20688300" y="6377940"/>
          <a:ext cx="1859280" cy="50292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GT" sz="1100">
              <a:solidFill>
                <a:schemeClr val="tx1"/>
              </a:solidFill>
            </a:rPr>
            <a:t>Average: 4.7677</a:t>
          </a:r>
        </a:p>
        <a:p>
          <a:pPr algn="l"/>
          <a:r>
            <a:rPr lang="es-GT" sz="1100">
              <a:solidFill>
                <a:schemeClr val="tx1"/>
              </a:solidFill>
            </a:rPr>
            <a:t>Standard Deviation:</a:t>
          </a:r>
          <a:r>
            <a:rPr lang="es-GT" sz="1100" baseline="0">
              <a:solidFill>
                <a:schemeClr val="tx1"/>
              </a:solidFill>
            </a:rPr>
            <a:t> 4.2709</a:t>
          </a:r>
          <a:endParaRPr lang="es-GT" sz="1100">
            <a:solidFill>
              <a:schemeClr val="tx1"/>
            </a:solidFill>
          </a:endParaRPr>
        </a:p>
      </xdr:txBody>
    </xdr:sp>
    <xdr:clientData/>
  </xdr:twoCellAnchor>
  <xdr:twoCellAnchor>
    <xdr:from>
      <xdr:col>30</xdr:col>
      <xdr:colOff>381000</xdr:colOff>
      <xdr:row>7</xdr:row>
      <xdr:rowOff>60960</xdr:rowOff>
    </xdr:from>
    <xdr:to>
      <xdr:col>31</xdr:col>
      <xdr:colOff>411480</xdr:colOff>
      <xdr:row>9</xdr:row>
      <xdr:rowOff>7620</xdr:rowOff>
    </xdr:to>
    <xdr:sp macro="" textlink="">
      <xdr:nvSpPr>
        <xdr:cNvPr id="32" name="Rectangle 31">
          <a:extLst>
            <a:ext uri="{FF2B5EF4-FFF2-40B4-BE49-F238E27FC236}">
              <a16:creationId xmlns:a16="http://schemas.microsoft.com/office/drawing/2014/main" id="{4074F846-54E7-491F-8EE1-60AE86D4CEA1}"/>
            </a:ext>
          </a:extLst>
        </xdr:cNvPr>
        <xdr:cNvSpPr/>
      </xdr:nvSpPr>
      <xdr:spPr>
        <a:xfrm>
          <a:off x="24650700" y="1341120"/>
          <a:ext cx="640080" cy="312420"/>
        </a:xfrm>
        <a:prstGeom prst="rect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GT" sz="1400">
              <a:solidFill>
                <a:schemeClr val="accent1">
                  <a:lumMod val="50000"/>
                </a:schemeClr>
              </a:solidFill>
            </a:rPr>
            <a:t>Upper</a:t>
          </a:r>
        </a:p>
      </xdr:txBody>
    </xdr:sp>
    <xdr:clientData/>
  </xdr:twoCellAnchor>
  <xdr:twoCellAnchor>
    <xdr:from>
      <xdr:col>31</xdr:col>
      <xdr:colOff>236220</xdr:colOff>
      <xdr:row>10</xdr:row>
      <xdr:rowOff>152400</xdr:rowOff>
    </xdr:from>
    <xdr:to>
      <xdr:col>33</xdr:col>
      <xdr:colOff>167640</xdr:colOff>
      <xdr:row>12</xdr:row>
      <xdr:rowOff>76200</xdr:rowOff>
    </xdr:to>
    <xdr:sp macro="" textlink="">
      <xdr:nvSpPr>
        <xdr:cNvPr id="35" name="Rectangle 34">
          <a:extLst>
            <a:ext uri="{FF2B5EF4-FFF2-40B4-BE49-F238E27FC236}">
              <a16:creationId xmlns:a16="http://schemas.microsoft.com/office/drawing/2014/main" id="{B51FBB81-4B48-4510-88FE-2CA7E9CE778C}"/>
            </a:ext>
          </a:extLst>
        </xdr:cNvPr>
        <xdr:cNvSpPr/>
      </xdr:nvSpPr>
      <xdr:spPr>
        <a:xfrm>
          <a:off x="25115520" y="1981200"/>
          <a:ext cx="1150620" cy="289560"/>
        </a:xfrm>
        <a:prstGeom prst="rect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GT" sz="1400">
              <a:solidFill>
                <a:schemeClr val="accent1">
                  <a:lumMod val="50000"/>
                </a:schemeClr>
              </a:solidFill>
            </a:rPr>
            <a:t>Linear Model</a:t>
          </a:r>
        </a:p>
      </xdr:txBody>
    </xdr:sp>
    <xdr:clientData/>
  </xdr:twoCellAnchor>
  <xdr:twoCellAnchor>
    <xdr:from>
      <xdr:col>25</xdr:col>
      <xdr:colOff>579120</xdr:colOff>
      <xdr:row>2</xdr:row>
      <xdr:rowOff>30480</xdr:rowOff>
    </xdr:from>
    <xdr:to>
      <xdr:col>32</xdr:col>
      <xdr:colOff>480060</xdr:colOff>
      <xdr:row>4</xdr:row>
      <xdr:rowOff>160020</xdr:rowOff>
    </xdr:to>
    <xdr:sp macro="" textlink="">
      <xdr:nvSpPr>
        <xdr:cNvPr id="37" name="Rectangle 36">
          <a:extLst>
            <a:ext uri="{FF2B5EF4-FFF2-40B4-BE49-F238E27FC236}">
              <a16:creationId xmlns:a16="http://schemas.microsoft.com/office/drawing/2014/main" id="{7CDC1466-BB0F-40C5-8999-3F17A9BAD394}"/>
            </a:ext>
          </a:extLst>
        </xdr:cNvPr>
        <xdr:cNvSpPr/>
      </xdr:nvSpPr>
      <xdr:spPr>
        <a:xfrm>
          <a:off x="21800820" y="396240"/>
          <a:ext cx="4168140" cy="495300"/>
        </a:xfrm>
        <a:prstGeom prst="rect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GT" sz="1400">
              <a:solidFill>
                <a:schemeClr val="accent1">
                  <a:lumMod val="50000"/>
                </a:schemeClr>
              </a:solidFill>
            </a:rPr>
            <a:t>Miles</a:t>
          </a:r>
          <a:r>
            <a:rPr lang="es-GT" sz="1400" baseline="0">
              <a:solidFill>
                <a:schemeClr val="accent1">
                  <a:lumMod val="50000"/>
                </a:schemeClr>
              </a:solidFill>
            </a:rPr>
            <a:t> per Gallon/Horse Power</a:t>
          </a:r>
          <a:br>
            <a:rPr lang="es-GT" sz="1400">
              <a:solidFill>
                <a:schemeClr val="accent1">
                  <a:lumMod val="50000"/>
                </a:schemeClr>
              </a:solidFill>
            </a:rPr>
          </a:br>
          <a:r>
            <a:rPr lang="es-GT" sz="1400">
              <a:solidFill>
                <a:schemeClr val="accent1">
                  <a:lumMod val="50000"/>
                </a:schemeClr>
              </a:solidFill>
            </a:rPr>
            <a:t>Upper,</a:t>
          </a:r>
          <a:r>
            <a:rPr lang="es-GT" sz="1400" baseline="0">
              <a:solidFill>
                <a:schemeClr val="accent1">
                  <a:lumMod val="50000"/>
                </a:schemeClr>
              </a:solidFill>
            </a:rPr>
            <a:t> Lower and </a:t>
          </a:r>
          <a:r>
            <a:rPr lang="es-GT" sz="1400">
              <a:solidFill>
                <a:schemeClr val="accent1">
                  <a:lumMod val="50000"/>
                </a:schemeClr>
              </a:solidFill>
            </a:rPr>
            <a:t>Linear Model  scenarios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0.06991</cdr:x>
      <cdr:y>0.5375</cdr:y>
    </cdr:from>
    <cdr:to>
      <cdr:x>0.93873</cdr:x>
      <cdr:y>0.5375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579D227F-15C2-43F8-8A94-E1C13F0A23F7}"/>
            </a:ext>
          </a:extLst>
        </cdr:cNvPr>
        <cdr:cNvCxnSpPr/>
      </cdr:nvCxnSpPr>
      <cdr:spPr>
        <a:xfrm xmlns:a="http://schemas.openxmlformats.org/drawingml/2006/main">
          <a:off x="339090" y="1474470"/>
          <a:ext cx="4213860" cy="0"/>
        </a:xfrm>
        <a:prstGeom xmlns:a="http://schemas.openxmlformats.org/drawingml/2006/main" prst="line">
          <a:avLst/>
        </a:prstGeom>
        <a:ln xmlns:a="http://schemas.openxmlformats.org/drawingml/2006/main" w="44450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1</cdr:x>
      <cdr:y>0.75556</cdr:y>
    </cdr:from>
    <cdr:to>
      <cdr:x>1</cdr:x>
      <cdr:y>1</cdr:y>
    </cdr:to>
    <cdr:cxnSp macro="">
      <cdr:nvCxnSpPr>
        <cdr:cNvPr id="6" name="Straight Connector 5">
          <a:extLst xmlns:a="http://schemas.openxmlformats.org/drawingml/2006/main">
            <a:ext uri="{FF2B5EF4-FFF2-40B4-BE49-F238E27FC236}">
              <a16:creationId xmlns:a16="http://schemas.microsoft.com/office/drawing/2014/main" id="{E203655A-97E2-459B-A50A-8C88977AE99F}"/>
            </a:ext>
          </a:extLst>
        </cdr:cNvPr>
        <cdr:cNvCxnSpPr/>
      </cdr:nvCxnSpPr>
      <cdr:spPr>
        <a:xfrm xmlns:a="http://schemas.openxmlformats.org/drawingml/2006/main">
          <a:off x="6824980" y="39019480"/>
          <a:ext cx="0" cy="670560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0.67617</cdr:x>
      <cdr:y>0.5347</cdr:y>
    </cdr:from>
    <cdr:to>
      <cdr:x>0.67618</cdr:x>
      <cdr:y>0.62177</cdr:y>
    </cdr:to>
    <cdr:cxnSp macro="">
      <cdr:nvCxnSpPr>
        <cdr:cNvPr id="8" name="Straight Connector 7">
          <a:extLst xmlns:a="http://schemas.openxmlformats.org/drawingml/2006/main">
            <a:ext uri="{FF2B5EF4-FFF2-40B4-BE49-F238E27FC236}">
              <a16:creationId xmlns:a16="http://schemas.microsoft.com/office/drawing/2014/main" id="{D8A3BA26-60CD-4AEC-8EC4-1E6DB88F7B3F}"/>
            </a:ext>
          </a:extLst>
        </cdr:cNvPr>
        <cdr:cNvCxnSpPr/>
      </cdr:nvCxnSpPr>
      <cdr:spPr>
        <a:xfrm xmlns:a="http://schemas.openxmlformats.org/drawingml/2006/main">
          <a:off x="3341346" y="1497335"/>
          <a:ext cx="24" cy="243835"/>
        </a:xfrm>
        <a:prstGeom xmlns:a="http://schemas.openxmlformats.org/drawingml/2006/main" prst="line">
          <a:avLst/>
        </a:prstGeom>
        <a:ln xmlns:a="http://schemas.openxmlformats.org/drawingml/2006/main" w="28575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0.70393</cdr:x>
      <cdr:y>0.58368</cdr:y>
    </cdr:from>
    <cdr:to>
      <cdr:x>0.70548</cdr:x>
      <cdr:y>0.62721</cdr:y>
    </cdr:to>
    <cdr:cxnSp macro="">
      <cdr:nvCxnSpPr>
        <cdr:cNvPr id="11" name="Straight Connector 10">
          <a:extLst xmlns:a="http://schemas.openxmlformats.org/drawingml/2006/main">
            <a:ext uri="{FF2B5EF4-FFF2-40B4-BE49-F238E27FC236}">
              <a16:creationId xmlns:a16="http://schemas.microsoft.com/office/drawing/2014/main" id="{8BB37DDB-54C7-49A0-BB84-AC0E5510AA6D}"/>
            </a:ext>
          </a:extLst>
        </cdr:cNvPr>
        <cdr:cNvCxnSpPr/>
      </cdr:nvCxnSpPr>
      <cdr:spPr>
        <a:xfrm xmlns:a="http://schemas.openxmlformats.org/drawingml/2006/main" flipH="1">
          <a:off x="3478530" y="1634499"/>
          <a:ext cx="7634" cy="121911"/>
        </a:xfrm>
        <a:prstGeom xmlns:a="http://schemas.openxmlformats.org/drawingml/2006/main" prst="line">
          <a:avLst/>
        </a:prstGeom>
        <a:ln xmlns:a="http://schemas.openxmlformats.org/drawingml/2006/main" w="28575">
          <a:solidFill>
            <a:srgbClr val="7030A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0.72244</cdr:x>
      <cdr:y>0.54331</cdr:y>
    </cdr:from>
    <cdr:to>
      <cdr:x>0.72269</cdr:x>
      <cdr:y>0.59184</cdr:y>
    </cdr:to>
    <cdr:cxnSp macro="">
      <cdr:nvCxnSpPr>
        <cdr:cNvPr id="18" name="Straight Connector 17">
          <a:extLst xmlns:a="http://schemas.openxmlformats.org/drawingml/2006/main">
            <a:ext uri="{FF2B5EF4-FFF2-40B4-BE49-F238E27FC236}">
              <a16:creationId xmlns:a16="http://schemas.microsoft.com/office/drawing/2014/main" id="{B70A5124-7CCF-46E3-A7C1-0C9098627876}"/>
            </a:ext>
          </a:extLst>
        </cdr:cNvPr>
        <cdr:cNvCxnSpPr/>
      </cdr:nvCxnSpPr>
      <cdr:spPr>
        <a:xfrm xmlns:a="http://schemas.openxmlformats.org/drawingml/2006/main" flipH="1">
          <a:off x="3569970" y="1521467"/>
          <a:ext cx="1267" cy="135883"/>
        </a:xfrm>
        <a:prstGeom xmlns:a="http://schemas.openxmlformats.org/drawingml/2006/main" prst="line">
          <a:avLst/>
        </a:prstGeom>
        <a:ln xmlns:a="http://schemas.openxmlformats.org/drawingml/2006/main" w="28575">
          <a:solidFill>
            <a:srgbClr val="00B05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0.56695</cdr:x>
      <cdr:y>0.75827</cdr:y>
    </cdr:from>
    <cdr:to>
      <cdr:x>0.93858</cdr:x>
      <cdr:y>0.8966</cdr:y>
    </cdr:to>
    <cdr:sp macro="" textlink="">
      <cdr:nvSpPr>
        <cdr:cNvPr id="20" name="Rectangle 19">
          <a:extLst xmlns:a="http://schemas.openxmlformats.org/drawingml/2006/main">
            <a:ext uri="{FF2B5EF4-FFF2-40B4-BE49-F238E27FC236}">
              <a16:creationId xmlns:a16="http://schemas.microsoft.com/office/drawing/2014/main" id="{3D8BDCE5-EA96-468A-8DEA-879D438DBE85}"/>
            </a:ext>
          </a:extLst>
        </cdr:cNvPr>
        <cdr:cNvSpPr/>
      </cdr:nvSpPr>
      <cdr:spPr>
        <a:xfrm xmlns:a="http://schemas.openxmlformats.org/drawingml/2006/main">
          <a:off x="2801615" y="2123431"/>
          <a:ext cx="1836435" cy="387359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accent6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s-GT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UnExplained</a:t>
          </a:r>
          <a:r>
            <a:rPr lang="es-GT" sz="1100" baseline="0"/>
            <a:t> Variation = SSE</a:t>
          </a:r>
          <a:br>
            <a:rPr lang="es-GT" sz="1100" baseline="0"/>
          </a:br>
          <a:r>
            <a:rPr lang="es-GT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13.788</a:t>
          </a:r>
          <a:endParaRPr lang="es-GT" sz="1100" b="1"/>
        </a:p>
      </cdr:txBody>
    </cdr:sp>
  </cdr:relSizeAnchor>
  <cdr:relSizeAnchor xmlns:cdr="http://schemas.openxmlformats.org/drawingml/2006/chartDrawing">
    <cdr:from>
      <cdr:x>0.6533</cdr:x>
      <cdr:y>0.19184</cdr:y>
    </cdr:from>
    <cdr:to>
      <cdr:x>0.97558</cdr:x>
      <cdr:y>0.3365</cdr:y>
    </cdr:to>
    <cdr:sp macro="" textlink="">
      <cdr:nvSpPr>
        <cdr:cNvPr id="21" name="Rectangle 20">
          <a:extLst xmlns:a="http://schemas.openxmlformats.org/drawingml/2006/main">
            <a:ext uri="{FF2B5EF4-FFF2-40B4-BE49-F238E27FC236}">
              <a16:creationId xmlns:a16="http://schemas.microsoft.com/office/drawing/2014/main" id="{AE5CE861-9E56-48DE-926E-4822DDE6649E}"/>
            </a:ext>
          </a:extLst>
        </cdr:cNvPr>
        <cdr:cNvSpPr/>
      </cdr:nvSpPr>
      <cdr:spPr>
        <a:xfrm xmlns:a="http://schemas.openxmlformats.org/drawingml/2006/main">
          <a:off x="3228333" y="537210"/>
          <a:ext cx="1592569" cy="405119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accent6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GT" sz="1100"/>
            <a:t>Explained Variation=SSR</a:t>
          </a:r>
          <a:br>
            <a:rPr lang="es-GT" sz="1100"/>
          </a:br>
          <a:r>
            <a:rPr lang="es-GT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11.956</a:t>
          </a:r>
          <a:endParaRPr lang="es-GT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 xmlns:a="http://schemas.openxmlformats.org/drawingml/2006/main">
          <a:pPr algn="l"/>
          <a:endParaRPr lang="es-GT" sz="1100"/>
        </a:p>
      </cdr:txBody>
    </cdr:sp>
  </cdr:relSizeAnchor>
  <cdr:relSizeAnchor xmlns:cdr="http://schemas.openxmlformats.org/drawingml/2006/chartDrawing">
    <cdr:from>
      <cdr:x>0.0735</cdr:x>
      <cdr:y>0.36599</cdr:y>
    </cdr:from>
    <cdr:to>
      <cdr:x>0.30455</cdr:x>
      <cdr:y>0.53787</cdr:y>
    </cdr:to>
    <cdr:sp macro="" textlink="">
      <cdr:nvSpPr>
        <cdr:cNvPr id="22" name="Rectangle 21">
          <a:extLst xmlns:a="http://schemas.openxmlformats.org/drawingml/2006/main">
            <a:ext uri="{FF2B5EF4-FFF2-40B4-BE49-F238E27FC236}">
              <a16:creationId xmlns:a16="http://schemas.microsoft.com/office/drawing/2014/main" id="{88AA394E-C606-4E0C-846E-CFEBC2787303}"/>
            </a:ext>
          </a:extLst>
        </cdr:cNvPr>
        <cdr:cNvSpPr/>
      </cdr:nvSpPr>
      <cdr:spPr>
        <a:xfrm xmlns:a="http://schemas.openxmlformats.org/drawingml/2006/main">
          <a:off x="363204" y="1024890"/>
          <a:ext cx="1141746" cy="481343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accent6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s-GT" sz="1100"/>
            <a:t>Miles</a:t>
          </a:r>
          <a:r>
            <a:rPr lang="es-GT" sz="1100" baseline="0"/>
            <a:t> </a:t>
          </a:r>
          <a:r>
            <a:rPr lang="es-GT" sz="1100"/>
            <a:t> Gallon</a:t>
          </a:r>
          <a:br>
            <a:rPr lang="es-GT" sz="1100"/>
          </a:br>
          <a:r>
            <a:rPr lang="es-GT" sz="1100"/>
            <a:t>AVERAGE:</a:t>
          </a:r>
          <a:r>
            <a:rPr lang="es-GT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19.77</a:t>
          </a:r>
          <a:endParaRPr lang="es-GT" sz="1100" b="1"/>
        </a:p>
      </cdr:txBody>
    </cdr:sp>
  </cdr:relSizeAnchor>
  <cdr:relSizeAnchor xmlns:cdr="http://schemas.openxmlformats.org/drawingml/2006/chartDrawing">
    <cdr:from>
      <cdr:x>0.70702</cdr:x>
      <cdr:y>0.61633</cdr:y>
    </cdr:from>
    <cdr:to>
      <cdr:x>0.78258</cdr:x>
      <cdr:y>0.75782</cdr:y>
    </cdr:to>
    <cdr:cxnSp macro="">
      <cdr:nvCxnSpPr>
        <cdr:cNvPr id="23" name="Straight Arrow Connector 22">
          <a:extLst xmlns:a="http://schemas.openxmlformats.org/drawingml/2006/main">
            <a:ext uri="{FF2B5EF4-FFF2-40B4-BE49-F238E27FC236}">
              <a16:creationId xmlns:a16="http://schemas.microsoft.com/office/drawing/2014/main" id="{5DC18890-A889-4F65-A13B-A48309D1CBC7}"/>
            </a:ext>
          </a:extLst>
        </cdr:cNvPr>
        <cdr:cNvCxnSpPr/>
      </cdr:nvCxnSpPr>
      <cdr:spPr>
        <a:xfrm xmlns:a="http://schemas.openxmlformats.org/drawingml/2006/main" flipH="1" flipV="1">
          <a:off x="3493770" y="1725930"/>
          <a:ext cx="373381" cy="396241"/>
        </a:xfrm>
        <a:prstGeom xmlns:a="http://schemas.openxmlformats.org/drawingml/2006/main" prst="straightConnector1">
          <a:avLst/>
        </a:prstGeom>
        <a:ln xmlns:a="http://schemas.openxmlformats.org/drawingml/2006/main" w="25400">
          <a:solidFill>
            <a:schemeClr val="tx1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0.36469</cdr:x>
      <cdr:y>0.59184</cdr:y>
    </cdr:from>
    <cdr:to>
      <cdr:x>0.67463</cdr:x>
      <cdr:y>0.67075</cdr:y>
    </cdr:to>
    <cdr:cxnSp macro="">
      <cdr:nvCxnSpPr>
        <cdr:cNvPr id="25" name="Straight Arrow Connector 24">
          <a:extLst xmlns:a="http://schemas.openxmlformats.org/drawingml/2006/main">
            <a:ext uri="{FF2B5EF4-FFF2-40B4-BE49-F238E27FC236}">
              <a16:creationId xmlns:a16="http://schemas.microsoft.com/office/drawing/2014/main" id="{5DC18890-A889-4F65-A13B-A48309D1CBC7}"/>
            </a:ext>
          </a:extLst>
        </cdr:cNvPr>
        <cdr:cNvCxnSpPr/>
      </cdr:nvCxnSpPr>
      <cdr:spPr>
        <a:xfrm xmlns:a="http://schemas.openxmlformats.org/drawingml/2006/main" flipV="1">
          <a:off x="1802130" y="1657350"/>
          <a:ext cx="1531620" cy="220980"/>
        </a:xfrm>
        <a:prstGeom xmlns:a="http://schemas.openxmlformats.org/drawingml/2006/main" prst="straightConnector1">
          <a:avLst/>
        </a:prstGeom>
        <a:ln xmlns:a="http://schemas.openxmlformats.org/drawingml/2006/main" w="25400">
          <a:solidFill>
            <a:schemeClr val="tx1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0.72706</cdr:x>
      <cdr:y>0.3365</cdr:y>
    </cdr:from>
    <cdr:to>
      <cdr:x>0.81444</cdr:x>
      <cdr:y>0.56735</cdr:y>
    </cdr:to>
    <cdr:cxnSp macro="">
      <cdr:nvCxnSpPr>
        <cdr:cNvPr id="27" name="Straight Arrow Connector 26">
          <a:extLst xmlns:a="http://schemas.openxmlformats.org/drawingml/2006/main">
            <a:ext uri="{FF2B5EF4-FFF2-40B4-BE49-F238E27FC236}">
              <a16:creationId xmlns:a16="http://schemas.microsoft.com/office/drawing/2014/main" id="{5DC18890-A889-4F65-A13B-A48309D1CBC7}"/>
            </a:ext>
          </a:extLst>
        </cdr:cNvPr>
        <cdr:cNvCxnSpPr>
          <a:stCxn xmlns:a="http://schemas.openxmlformats.org/drawingml/2006/main" id="21" idx="2"/>
        </cdr:cNvCxnSpPr>
      </cdr:nvCxnSpPr>
      <cdr:spPr>
        <a:xfrm xmlns:a="http://schemas.openxmlformats.org/drawingml/2006/main" flipH="1">
          <a:off x="3592830" y="942329"/>
          <a:ext cx="431788" cy="646441"/>
        </a:xfrm>
        <a:prstGeom xmlns:a="http://schemas.openxmlformats.org/drawingml/2006/main" prst="straightConnector1">
          <a:avLst/>
        </a:prstGeom>
        <a:ln xmlns:a="http://schemas.openxmlformats.org/drawingml/2006/main" w="25400">
          <a:solidFill>
            <a:schemeClr val="tx1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0.45917</cdr:x>
      <cdr:y>0.67286</cdr:y>
    </cdr:from>
    <cdr:to>
      <cdr:x>0.59917</cdr:x>
      <cdr:y>0.79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2F1C83C1-E870-4984-A00E-352300B3DA30}"/>
            </a:ext>
          </a:extLst>
        </cdr:cNvPr>
        <cdr:cNvSpPr/>
      </cdr:nvSpPr>
      <cdr:spPr>
        <a:xfrm xmlns:a="http://schemas.openxmlformats.org/drawingml/2006/main">
          <a:off x="2099310" y="1794518"/>
          <a:ext cx="640080" cy="312412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s-GT" sz="1400">
              <a:solidFill>
                <a:srgbClr val="FFC000"/>
              </a:solidFill>
            </a:rPr>
            <a:t>Lower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0.01111</cdr:x>
      <cdr:y>0.01852</cdr:y>
    </cdr:from>
    <cdr:to>
      <cdr:x>0.62583</cdr:x>
      <cdr:y>0.15185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1F2C4FE6-EBBF-4BAA-B9BF-E9DABC85AC5E}"/>
            </a:ext>
          </a:extLst>
        </cdr:cNvPr>
        <cdr:cNvSpPr/>
      </cdr:nvSpPr>
      <cdr:spPr>
        <a:xfrm xmlns:a="http://schemas.openxmlformats.org/drawingml/2006/main">
          <a:off x="50800" y="50800"/>
          <a:ext cx="2810510" cy="365760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s-GT" sz="1400"/>
            <a:t>Prediction</a:t>
          </a:r>
          <a:r>
            <a:rPr lang="es-GT" sz="1400" baseline="0"/>
            <a:t> model with 10 new data</a:t>
          </a:r>
          <a:endParaRPr lang="es-GT" sz="1400"/>
        </a:p>
      </cdr:txBody>
    </cdr:sp>
  </cdr:relSizeAnchor>
  <cdr:relSizeAnchor xmlns:cdr="http://schemas.openxmlformats.org/drawingml/2006/chartDrawing">
    <cdr:from>
      <cdr:x>0.6925</cdr:x>
      <cdr:y>0.73472</cdr:y>
    </cdr:from>
    <cdr:to>
      <cdr:x>0.87917</cdr:x>
      <cdr:y>0.89306</cdr:y>
    </cdr:to>
    <cdr:sp macro="" textlink="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id="{7D93D034-8A28-4F90-A6DB-AE78DD6FCE18}"/>
            </a:ext>
          </a:extLst>
        </cdr:cNvPr>
        <cdr:cNvSpPr/>
      </cdr:nvSpPr>
      <cdr:spPr>
        <a:xfrm xmlns:a="http://schemas.openxmlformats.org/drawingml/2006/main">
          <a:off x="3166110" y="2015490"/>
          <a:ext cx="853440" cy="43434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50800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s-GT"/>
        </a:p>
      </cdr:txBody>
    </cdr:sp>
  </cdr:relSizeAnchor>
  <cdr:relSizeAnchor xmlns:cdr="http://schemas.openxmlformats.org/drawingml/2006/chartDrawing">
    <cdr:from>
      <cdr:x>0.59583</cdr:x>
      <cdr:y>0.34074</cdr:y>
    </cdr:from>
    <cdr:to>
      <cdr:x>0.87444</cdr:x>
      <cdr:y>0.42917</cdr:y>
    </cdr:to>
    <cdr:sp macro="" textlink="">
      <cdr:nvSpPr>
        <cdr:cNvPr id="4" name="Rectangle 3">
          <a:extLst xmlns:a="http://schemas.openxmlformats.org/drawingml/2006/main">
            <a:ext uri="{FF2B5EF4-FFF2-40B4-BE49-F238E27FC236}">
              <a16:creationId xmlns:a16="http://schemas.microsoft.com/office/drawing/2014/main" id="{19DE68B0-20D8-4560-946E-3B4F12772B8F}"/>
            </a:ext>
          </a:extLst>
        </cdr:cNvPr>
        <cdr:cNvSpPr/>
      </cdr:nvSpPr>
      <cdr:spPr>
        <a:xfrm xmlns:a="http://schemas.openxmlformats.org/drawingml/2006/main">
          <a:off x="2724150" y="934720"/>
          <a:ext cx="1273810" cy="24257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50800">
          <a:solidFill>
            <a:schemeClr val="tx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GT">
              <a:solidFill>
                <a:sysClr val="windowText" lastClr="000000"/>
              </a:solidFill>
            </a:rPr>
            <a:t>Predicted values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1</cdr:x>
      <cdr:y>0.75556</cdr:y>
    </cdr:from>
    <cdr:to>
      <cdr:x>1</cdr:x>
      <cdr:y>1</cdr:y>
    </cdr:to>
    <cdr:cxnSp macro="">
      <cdr:nvCxnSpPr>
        <cdr:cNvPr id="6" name="Straight Connector 5">
          <a:extLst xmlns:a="http://schemas.openxmlformats.org/drawingml/2006/main">
            <a:ext uri="{FF2B5EF4-FFF2-40B4-BE49-F238E27FC236}">
              <a16:creationId xmlns:a16="http://schemas.microsoft.com/office/drawing/2014/main" id="{E203655A-97E2-459B-A50A-8C88977AE99F}"/>
            </a:ext>
          </a:extLst>
        </cdr:cNvPr>
        <cdr:cNvCxnSpPr/>
      </cdr:nvCxnSpPr>
      <cdr:spPr>
        <a:xfrm xmlns:a="http://schemas.openxmlformats.org/drawingml/2006/main">
          <a:off x="6824980" y="39019480"/>
          <a:ext cx="0" cy="670560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reecodecamp.org/news/https-medium-com-sharadvm-how-to-read-a-regression-table-661d391e9bd7-708e75efc560/" TargetMode="External"/><Relationship Id="rId2" Type="http://schemas.openxmlformats.org/officeDocument/2006/relationships/hyperlink" Target="http://socr.ucla.edu/Applets.dir/F_Table.html" TargetMode="External"/><Relationship Id="rId1" Type="http://schemas.openxmlformats.org/officeDocument/2006/relationships/hyperlink" Target="https://www.freecodecamp.org/news/https-medium-com-sharadvm-how-to-read-a-regression-table-661d391e9bd7-708e75efc560/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6E0C48-7FDF-4AF8-BCFA-308B2DA31A4C}">
  <dimension ref="A1:AM1277"/>
  <sheetViews>
    <sheetView tabSelected="1" topLeftCell="N48" zoomScaleNormal="100" workbookViewId="0">
      <selection activeCell="X63" sqref="X63"/>
    </sheetView>
  </sheetViews>
  <sheetFormatPr defaultRowHeight="14.4" x14ac:dyDescent="0.3"/>
  <cols>
    <col min="2" max="2" width="15.5546875" customWidth="1"/>
    <col min="3" max="3" width="12" bestFit="1" customWidth="1"/>
    <col min="4" max="4" width="17.44140625" bestFit="1" customWidth="1"/>
    <col min="5" max="5" width="12.6640625" bestFit="1" customWidth="1"/>
    <col min="6" max="6" width="18.6640625" bestFit="1" customWidth="1"/>
    <col min="7" max="7" width="12" bestFit="1" customWidth="1"/>
    <col min="8" max="8" width="12" customWidth="1"/>
    <col min="10" max="10" width="12.6640625" bestFit="1" customWidth="1"/>
    <col min="11" max="11" width="20" customWidth="1"/>
    <col min="12" max="12" width="12.6640625" bestFit="1" customWidth="1"/>
    <col min="13" max="13" width="23.88671875" bestFit="1" customWidth="1"/>
    <col min="14" max="14" width="12.77734375" bestFit="1" customWidth="1"/>
    <col min="16" max="16" width="12" bestFit="1" customWidth="1"/>
    <col min="18" max="18" width="14.33203125" customWidth="1"/>
    <col min="21" max="21" width="10" customWidth="1"/>
    <col min="23" max="23" width="10.77734375" customWidth="1"/>
    <col min="35" max="35" width="12" bestFit="1" customWidth="1"/>
  </cols>
  <sheetData>
    <row r="1" spans="2:36" x14ac:dyDescent="0.3">
      <c r="B1" t="s">
        <v>45</v>
      </c>
      <c r="C1" t="s">
        <v>46</v>
      </c>
      <c r="H1" t="s">
        <v>45</v>
      </c>
      <c r="J1" t="s">
        <v>12</v>
      </c>
      <c r="K1" t="s">
        <v>18</v>
      </c>
      <c r="L1" t="s">
        <v>15</v>
      </c>
      <c r="T1" t="s">
        <v>45</v>
      </c>
      <c r="U1" t="s">
        <v>6</v>
      </c>
      <c r="V1" t="s">
        <v>45</v>
      </c>
      <c r="X1" t="s">
        <v>45</v>
      </c>
      <c r="AI1" t="s">
        <v>45</v>
      </c>
      <c r="AJ1" t="s">
        <v>46</v>
      </c>
    </row>
    <row r="2" spans="2:36" x14ac:dyDescent="0.3">
      <c r="B2" t="s">
        <v>94</v>
      </c>
      <c r="C2" t="s">
        <v>92</v>
      </c>
      <c r="D2" t="s">
        <v>0</v>
      </c>
      <c r="E2" t="s">
        <v>1</v>
      </c>
      <c r="F2" t="s">
        <v>2</v>
      </c>
      <c r="G2" t="s">
        <v>3</v>
      </c>
      <c r="H2" t="s">
        <v>94</v>
      </c>
      <c r="I2" t="s">
        <v>130</v>
      </c>
      <c r="J2" t="s">
        <v>13</v>
      </c>
      <c r="K2" t="s">
        <v>14</v>
      </c>
      <c r="L2" t="s">
        <v>16</v>
      </c>
      <c r="M2" t="s">
        <v>49</v>
      </c>
      <c r="T2" t="s">
        <v>94</v>
      </c>
      <c r="U2" t="s">
        <v>135</v>
      </c>
      <c r="V2" t="s">
        <v>94</v>
      </c>
      <c r="W2" t="s">
        <v>134</v>
      </c>
      <c r="X2" t="s">
        <v>94</v>
      </c>
      <c r="Y2" t="s">
        <v>130</v>
      </c>
      <c r="AI2" t="s">
        <v>94</v>
      </c>
      <c r="AJ2" t="s">
        <v>92</v>
      </c>
    </row>
    <row r="3" spans="2:36" x14ac:dyDescent="0.3">
      <c r="B3">
        <v>110</v>
      </c>
      <c r="C3">
        <v>21</v>
      </c>
      <c r="D3">
        <f t="shared" ref="D3:D25" si="0">B3-$B$44</f>
        <v>-25.695652173913032</v>
      </c>
      <c r="E3">
        <f>C3-$C$44</f>
        <v>1.226086956521744</v>
      </c>
      <c r="F3">
        <f>D3*E3</f>
        <v>-31.505103969754366</v>
      </c>
      <c r="G3">
        <f>D3^2</f>
        <v>660.26654064272157</v>
      </c>
      <c r="H3">
        <v>110</v>
      </c>
      <c r="I3">
        <f t="shared" ref="I3:I42" si="1">$P$4+($P$3*B3)</f>
        <v>22.168221389495759</v>
      </c>
      <c r="J3">
        <f t="shared" ref="J3:J34" si="2">C3-I3</f>
        <v>-1.1682213894957592</v>
      </c>
      <c r="K3">
        <f>J3^2</f>
        <v>1.3647412148754021</v>
      </c>
      <c r="L3">
        <f>C3-$C$44</f>
        <v>1.226086956521744</v>
      </c>
      <c r="M3">
        <f>L3^2</f>
        <v>1.503289224952753</v>
      </c>
      <c r="N3" t="s">
        <v>4</v>
      </c>
      <c r="O3" t="s">
        <v>47</v>
      </c>
      <c r="P3">
        <f>F43/G43</f>
        <v>-9.317951261997072E-2</v>
      </c>
      <c r="T3">
        <v>110</v>
      </c>
      <c r="U3">
        <f>$P$4+($P$5*B3)</f>
        <v>25.941475038647113</v>
      </c>
      <c r="V3">
        <v>110</v>
      </c>
      <c r="W3">
        <f>$P$4+($P$6*B3)</f>
        <v>18.394967740344406</v>
      </c>
      <c r="X3">
        <v>110</v>
      </c>
      <c r="Y3">
        <f>$P$4+($P$3*B3)</f>
        <v>22.168221389495759</v>
      </c>
      <c r="AI3">
        <v>110</v>
      </c>
      <c r="AJ3">
        <v>21</v>
      </c>
    </row>
    <row r="4" spans="2:36" x14ac:dyDescent="0.3">
      <c r="B4">
        <v>110</v>
      </c>
      <c r="C4">
        <v>21</v>
      </c>
      <c r="D4">
        <f t="shared" si="0"/>
        <v>-25.695652173913032</v>
      </c>
      <c r="E4">
        <f t="shared" ref="E4:E25" si="3">C4-$C$44</f>
        <v>1.226086956521744</v>
      </c>
      <c r="F4">
        <f t="shared" ref="F4:F25" si="4">D4*E4</f>
        <v>-31.505103969754366</v>
      </c>
      <c r="G4">
        <f t="shared" ref="G4:G25" si="5">D4^2</f>
        <v>660.26654064272157</v>
      </c>
      <c r="H4">
        <v>110</v>
      </c>
      <c r="I4">
        <f t="shared" si="1"/>
        <v>22.168221389495759</v>
      </c>
      <c r="J4">
        <f t="shared" si="2"/>
        <v>-1.1682213894957592</v>
      </c>
      <c r="K4">
        <f t="shared" ref="K4:K34" si="6">J4^2</f>
        <v>1.3647412148754021</v>
      </c>
      <c r="L4">
        <f t="shared" ref="L4:L25" si="7">C4-$C$44</f>
        <v>1.226086956521744</v>
      </c>
      <c r="M4">
        <f t="shared" ref="M4:M25" si="8">L4^2</f>
        <v>1.503289224952753</v>
      </c>
      <c r="N4" t="s">
        <v>5</v>
      </c>
      <c r="O4" t="s">
        <v>48</v>
      </c>
      <c r="P4">
        <f>C44-(P3*B44)</f>
        <v>32.417967777692539</v>
      </c>
      <c r="T4">
        <v>110</v>
      </c>
      <c r="U4">
        <f t="shared" ref="U4:U25" si="9">$P$4+($P$5*B4)</f>
        <v>25.941475038647113</v>
      </c>
      <c r="V4">
        <v>110</v>
      </c>
      <c r="W4">
        <f t="shared" ref="W4:W25" si="10">$P$4+($P$6*B4)</f>
        <v>18.394967740344406</v>
      </c>
      <c r="X4">
        <v>110</v>
      </c>
      <c r="Y4">
        <f t="shared" ref="Y4:Y25" si="11">$P$4+($P$3*B4)</f>
        <v>22.168221389495759</v>
      </c>
      <c r="AI4">
        <v>110</v>
      </c>
      <c r="AJ4">
        <v>21</v>
      </c>
    </row>
    <row r="5" spans="2:36" x14ac:dyDescent="0.3">
      <c r="B5">
        <v>93</v>
      </c>
      <c r="C5">
        <v>22.8</v>
      </c>
      <c r="D5">
        <f t="shared" si="0"/>
        <v>-42.695652173913032</v>
      </c>
      <c r="E5">
        <f t="shared" si="3"/>
        <v>3.0260869565217448</v>
      </c>
      <c r="F5">
        <f t="shared" si="4"/>
        <v>-129.20075614366749</v>
      </c>
      <c r="G5">
        <f t="shared" si="5"/>
        <v>1822.9187145557646</v>
      </c>
      <c r="H5">
        <v>93</v>
      </c>
      <c r="I5">
        <f t="shared" si="1"/>
        <v>23.752273104035261</v>
      </c>
      <c r="J5">
        <f t="shared" si="2"/>
        <v>-0.95227310403526033</v>
      </c>
      <c r="K5">
        <f t="shared" si="6"/>
        <v>0.90682406466894971</v>
      </c>
      <c r="L5">
        <f t="shared" si="7"/>
        <v>3.0260869565217448</v>
      </c>
      <c r="M5">
        <f t="shared" si="8"/>
        <v>9.1572022684310355</v>
      </c>
      <c r="O5" t="s">
        <v>65</v>
      </c>
      <c r="P5">
        <f>O82</f>
        <v>-5.8877206718594796E-2</v>
      </c>
      <c r="T5">
        <v>93</v>
      </c>
      <c r="U5">
        <f t="shared" si="9"/>
        <v>26.942387552863224</v>
      </c>
      <c r="V5">
        <v>93</v>
      </c>
      <c r="W5">
        <f t="shared" si="10"/>
        <v>20.562158655207298</v>
      </c>
      <c r="X5">
        <v>93</v>
      </c>
      <c r="Y5">
        <f t="shared" si="11"/>
        <v>23.752273104035261</v>
      </c>
      <c r="AI5">
        <v>93</v>
      </c>
      <c r="AJ5">
        <v>22.8</v>
      </c>
    </row>
    <row r="6" spans="2:36" x14ac:dyDescent="0.3">
      <c r="B6">
        <v>110</v>
      </c>
      <c r="C6">
        <v>21.4</v>
      </c>
      <c r="D6">
        <f t="shared" si="0"/>
        <v>-25.695652173913032</v>
      </c>
      <c r="E6">
        <f t="shared" si="3"/>
        <v>1.6260869565217426</v>
      </c>
      <c r="F6">
        <f t="shared" si="4"/>
        <v>-41.783364839319539</v>
      </c>
      <c r="G6">
        <f t="shared" si="5"/>
        <v>660.26654064272157</v>
      </c>
      <c r="H6">
        <v>110</v>
      </c>
      <c r="I6">
        <f t="shared" si="1"/>
        <v>22.168221389495759</v>
      </c>
      <c r="J6">
        <f t="shared" si="2"/>
        <v>-0.76822138949576058</v>
      </c>
      <c r="K6">
        <f t="shared" si="6"/>
        <v>0.59016410327879709</v>
      </c>
      <c r="L6">
        <f t="shared" si="7"/>
        <v>1.6260869565217426</v>
      </c>
      <c r="M6">
        <f t="shared" si="8"/>
        <v>2.6441587901701435</v>
      </c>
      <c r="O6" t="s">
        <v>66</v>
      </c>
      <c r="P6">
        <f>O83</f>
        <v>-0.12748181852134666</v>
      </c>
      <c r="T6">
        <v>110</v>
      </c>
      <c r="U6">
        <f t="shared" si="9"/>
        <v>25.941475038647113</v>
      </c>
      <c r="V6">
        <v>110</v>
      </c>
      <c r="W6">
        <f t="shared" si="10"/>
        <v>18.394967740344406</v>
      </c>
      <c r="X6">
        <v>110</v>
      </c>
      <c r="Y6">
        <f t="shared" si="11"/>
        <v>22.168221389495759</v>
      </c>
      <c r="AI6">
        <v>110</v>
      </c>
      <c r="AJ6">
        <v>21.4</v>
      </c>
    </row>
    <row r="7" spans="2:36" x14ac:dyDescent="0.3">
      <c r="B7">
        <v>175</v>
      </c>
      <c r="C7">
        <v>18.7</v>
      </c>
      <c r="D7">
        <f t="shared" si="0"/>
        <v>39.304347826086968</v>
      </c>
      <c r="E7">
        <f t="shared" si="3"/>
        <v>-1.0739130434782567</v>
      </c>
      <c r="F7" s="9">
        <f>D7*E7</f>
        <v>-42.209451795841055</v>
      </c>
      <c r="G7">
        <f t="shared" si="5"/>
        <v>1544.8317580340274</v>
      </c>
      <c r="H7">
        <v>175</v>
      </c>
      <c r="I7">
        <f t="shared" si="1"/>
        <v>16.111553069197662</v>
      </c>
      <c r="J7">
        <f t="shared" si="2"/>
        <v>2.5884469308023377</v>
      </c>
      <c r="K7">
        <f t="shared" si="6"/>
        <v>6.7000575135800418</v>
      </c>
      <c r="L7">
        <f t="shared" si="7"/>
        <v>-1.0739130434782567</v>
      </c>
      <c r="M7">
        <f t="shared" si="8"/>
        <v>1.153289224952732</v>
      </c>
      <c r="N7" t="s">
        <v>7</v>
      </c>
      <c r="T7">
        <v>175</v>
      </c>
      <c r="U7">
        <f t="shared" si="9"/>
        <v>22.11445660193845</v>
      </c>
      <c r="V7">
        <v>175</v>
      </c>
      <c r="W7">
        <f t="shared" si="10"/>
        <v>10.108649536456873</v>
      </c>
      <c r="X7">
        <v>175</v>
      </c>
      <c r="Y7">
        <f t="shared" si="11"/>
        <v>16.111553069197662</v>
      </c>
      <c r="AI7">
        <v>175</v>
      </c>
      <c r="AJ7">
        <v>18.7</v>
      </c>
    </row>
    <row r="8" spans="2:36" x14ac:dyDescent="0.3">
      <c r="B8">
        <v>105</v>
      </c>
      <c r="C8">
        <v>18.100000000000001</v>
      </c>
      <c r="D8">
        <f t="shared" si="0"/>
        <v>-30.695652173913032</v>
      </c>
      <c r="E8">
        <f t="shared" si="3"/>
        <v>-1.6739130434782545</v>
      </c>
      <c r="F8">
        <f t="shared" si="4"/>
        <v>51.381852551984665</v>
      </c>
      <c r="G8">
        <f t="shared" si="5"/>
        <v>942.22306238185183</v>
      </c>
      <c r="H8">
        <v>105</v>
      </c>
      <c r="I8">
        <f t="shared" si="1"/>
        <v>22.634118952595614</v>
      </c>
      <c r="J8">
        <f t="shared" si="2"/>
        <v>-4.5341189525956125</v>
      </c>
      <c r="K8">
        <f t="shared" si="6"/>
        <v>20.558234676286734</v>
      </c>
      <c r="L8">
        <f t="shared" si="7"/>
        <v>-1.6739130434782545</v>
      </c>
      <c r="M8">
        <f t="shared" si="8"/>
        <v>2.8019848771266327</v>
      </c>
      <c r="N8" t="s">
        <v>8</v>
      </c>
      <c r="T8">
        <v>105</v>
      </c>
      <c r="U8">
        <f t="shared" si="9"/>
        <v>26.235861072240084</v>
      </c>
      <c r="V8">
        <v>105</v>
      </c>
      <c r="W8">
        <f t="shared" si="10"/>
        <v>19.03237683295114</v>
      </c>
      <c r="X8">
        <v>105</v>
      </c>
      <c r="Y8">
        <f t="shared" si="11"/>
        <v>22.634118952595614</v>
      </c>
      <c r="AI8">
        <v>105</v>
      </c>
      <c r="AJ8">
        <v>18.100000000000001</v>
      </c>
    </row>
    <row r="9" spans="2:36" x14ac:dyDescent="0.3">
      <c r="B9">
        <v>245</v>
      </c>
      <c r="C9">
        <v>14.3</v>
      </c>
      <c r="D9">
        <f t="shared" si="0"/>
        <v>109.30434782608697</v>
      </c>
      <c r="E9">
        <f t="shared" si="3"/>
        <v>-5.4739130434782552</v>
      </c>
      <c r="F9">
        <f t="shared" si="4"/>
        <v>-598.32249527410147</v>
      </c>
      <c r="G9">
        <f t="shared" si="5"/>
        <v>11947.440453686202</v>
      </c>
      <c r="H9">
        <v>245</v>
      </c>
      <c r="I9">
        <f t="shared" si="1"/>
        <v>9.5889871857997129</v>
      </c>
      <c r="J9">
        <f t="shared" si="2"/>
        <v>4.7110128142002878</v>
      </c>
      <c r="K9" s="9">
        <f t="shared" si="6"/>
        <v>22.193641735559314</v>
      </c>
      <c r="L9">
        <f t="shared" si="7"/>
        <v>-5.4739130434782552</v>
      </c>
      <c r="M9">
        <f t="shared" si="8"/>
        <v>29.963724007561375</v>
      </c>
      <c r="N9" t="s">
        <v>9</v>
      </c>
      <c r="O9" s="1" t="s">
        <v>10</v>
      </c>
      <c r="P9" t="s">
        <v>11</v>
      </c>
      <c r="T9">
        <v>245</v>
      </c>
      <c r="U9">
        <f t="shared" si="9"/>
        <v>17.993052131636816</v>
      </c>
      <c r="V9">
        <v>245</v>
      </c>
      <c r="W9">
        <f t="shared" si="10"/>
        <v>1.1849222399626065</v>
      </c>
      <c r="X9">
        <v>245</v>
      </c>
      <c r="Y9">
        <f t="shared" si="11"/>
        <v>9.5889871857997129</v>
      </c>
      <c r="AI9">
        <v>245</v>
      </c>
      <c r="AJ9">
        <v>14.3</v>
      </c>
    </row>
    <row r="10" spans="2:36" x14ac:dyDescent="0.3">
      <c r="B10">
        <v>62</v>
      </c>
      <c r="C10">
        <v>24.4</v>
      </c>
      <c r="D10">
        <f t="shared" si="0"/>
        <v>-73.695652173913032</v>
      </c>
      <c r="E10">
        <f t="shared" si="3"/>
        <v>4.6260869565217426</v>
      </c>
      <c r="F10">
        <f t="shared" si="4"/>
        <v>-340.92249527410229</v>
      </c>
      <c r="G10">
        <f t="shared" si="5"/>
        <v>5431.0491493383724</v>
      </c>
      <c r="H10">
        <v>62</v>
      </c>
      <c r="I10">
        <f t="shared" si="1"/>
        <v>26.640837995254355</v>
      </c>
      <c r="J10">
        <f t="shared" si="2"/>
        <v>-2.2408379952543562</v>
      </c>
      <c r="K10">
        <f t="shared" si="6"/>
        <v>5.0213549209755621</v>
      </c>
      <c r="L10">
        <f t="shared" si="7"/>
        <v>4.6260869565217426</v>
      </c>
      <c r="M10">
        <f t="shared" si="8"/>
        <v>21.400680529300601</v>
      </c>
      <c r="P10" t="s">
        <v>17</v>
      </c>
      <c r="Q10" t="s">
        <v>50</v>
      </c>
      <c r="T10">
        <v>62</v>
      </c>
      <c r="U10">
        <f t="shared" si="9"/>
        <v>28.767580961139661</v>
      </c>
      <c r="V10">
        <v>62</v>
      </c>
      <c r="W10">
        <f t="shared" si="10"/>
        <v>24.514095029369045</v>
      </c>
      <c r="X10">
        <v>62</v>
      </c>
      <c r="Y10">
        <f t="shared" si="11"/>
        <v>26.640837995254355</v>
      </c>
      <c r="AI10">
        <v>62</v>
      </c>
      <c r="AJ10">
        <v>24.4</v>
      </c>
    </row>
    <row r="11" spans="2:36" x14ac:dyDescent="0.3">
      <c r="B11">
        <v>95</v>
      </c>
      <c r="C11">
        <v>22.8</v>
      </c>
      <c r="D11">
        <f t="shared" si="0"/>
        <v>-40.695652173913032</v>
      </c>
      <c r="E11">
        <f t="shared" si="3"/>
        <v>3.0260869565217448</v>
      </c>
      <c r="F11">
        <f t="shared" si="4"/>
        <v>-123.14858223062402</v>
      </c>
      <c r="G11">
        <f t="shared" si="5"/>
        <v>1656.1361058601126</v>
      </c>
      <c r="H11">
        <v>95</v>
      </c>
      <c r="I11">
        <f t="shared" si="1"/>
        <v>23.56591407879532</v>
      </c>
      <c r="J11">
        <f t="shared" si="2"/>
        <v>-0.76591407879531914</v>
      </c>
      <c r="K11">
        <f t="shared" si="6"/>
        <v>0.58662437609688234</v>
      </c>
      <c r="L11">
        <f t="shared" si="7"/>
        <v>3.0260869565217448</v>
      </c>
      <c r="M11">
        <f t="shared" si="8"/>
        <v>9.1572022684310355</v>
      </c>
      <c r="P11" t="s">
        <v>17</v>
      </c>
      <c r="Q11">
        <f>M43-K43</f>
        <v>610.27759739123542</v>
      </c>
      <c r="T11">
        <v>95</v>
      </c>
      <c r="U11">
        <f t="shared" si="9"/>
        <v>26.824633139426034</v>
      </c>
      <c r="V11">
        <v>95</v>
      </c>
      <c r="W11">
        <f t="shared" si="10"/>
        <v>20.307195018164606</v>
      </c>
      <c r="X11">
        <v>95</v>
      </c>
      <c r="Y11">
        <f t="shared" si="11"/>
        <v>23.56591407879532</v>
      </c>
      <c r="AI11">
        <v>95</v>
      </c>
      <c r="AJ11">
        <v>22.8</v>
      </c>
    </row>
    <row r="12" spans="2:36" x14ac:dyDescent="0.3">
      <c r="B12">
        <v>123</v>
      </c>
      <c r="C12">
        <v>19.2</v>
      </c>
      <c r="D12">
        <f t="shared" si="0"/>
        <v>-12.695652173913032</v>
      </c>
      <c r="E12">
        <f t="shared" si="3"/>
        <v>-0.57391304347825667</v>
      </c>
      <c r="F12">
        <f t="shared" si="4"/>
        <v>7.2862003780717739</v>
      </c>
      <c r="G12">
        <f t="shared" si="5"/>
        <v>161.1795841209827</v>
      </c>
      <c r="H12">
        <v>123</v>
      </c>
      <c r="I12">
        <f t="shared" si="1"/>
        <v>20.95688772543614</v>
      </c>
      <c r="J12">
        <f t="shared" si="2"/>
        <v>-1.7568877254361404</v>
      </c>
      <c r="K12">
        <f t="shared" si="6"/>
        <v>3.0866544797881748</v>
      </c>
      <c r="L12">
        <f t="shared" si="7"/>
        <v>-0.57391304347825667</v>
      </c>
      <c r="M12">
        <f t="shared" si="8"/>
        <v>0.32937618147447534</v>
      </c>
      <c r="O12" s="1" t="s">
        <v>10</v>
      </c>
      <c r="P12" t="s">
        <v>11</v>
      </c>
      <c r="Q12">
        <f>Q11/M43</f>
        <v>0.72872068999165263</v>
      </c>
      <c r="T12">
        <v>123</v>
      </c>
      <c r="U12">
        <f t="shared" si="9"/>
        <v>25.176071351305378</v>
      </c>
      <c r="V12">
        <v>123</v>
      </c>
      <c r="W12">
        <f t="shared" si="10"/>
        <v>16.737704099566898</v>
      </c>
      <c r="X12">
        <v>123</v>
      </c>
      <c r="Y12">
        <f t="shared" si="11"/>
        <v>20.95688772543614</v>
      </c>
      <c r="AI12">
        <v>123</v>
      </c>
      <c r="AJ12">
        <v>19.2</v>
      </c>
    </row>
    <row r="13" spans="2:36" x14ac:dyDescent="0.3">
      <c r="B13">
        <v>123</v>
      </c>
      <c r="C13">
        <v>17.8</v>
      </c>
      <c r="D13">
        <f t="shared" si="0"/>
        <v>-12.695652173913032</v>
      </c>
      <c r="E13">
        <f t="shared" si="3"/>
        <v>-1.9739130434782552</v>
      </c>
      <c r="F13">
        <f t="shared" si="4"/>
        <v>25.06011342155</v>
      </c>
      <c r="G13">
        <f t="shared" si="5"/>
        <v>161.1795841209827</v>
      </c>
      <c r="H13">
        <v>123</v>
      </c>
      <c r="I13">
        <f t="shared" si="1"/>
        <v>20.95688772543614</v>
      </c>
      <c r="J13">
        <f t="shared" si="2"/>
        <v>-3.1568877254361389</v>
      </c>
      <c r="K13">
        <f t="shared" si="6"/>
        <v>9.9659401110093597</v>
      </c>
      <c r="L13">
        <f t="shared" si="7"/>
        <v>-1.9739130434782552</v>
      </c>
      <c r="M13">
        <f t="shared" si="8"/>
        <v>3.8963327032135884</v>
      </c>
      <c r="T13">
        <v>123</v>
      </c>
      <c r="U13">
        <f t="shared" si="9"/>
        <v>25.176071351305378</v>
      </c>
      <c r="V13">
        <v>123</v>
      </c>
      <c r="W13">
        <f t="shared" si="10"/>
        <v>16.737704099566898</v>
      </c>
      <c r="X13">
        <v>123</v>
      </c>
      <c r="Y13">
        <f t="shared" si="11"/>
        <v>20.95688772543614</v>
      </c>
      <c r="AI13">
        <v>123</v>
      </c>
      <c r="AJ13">
        <v>17.8</v>
      </c>
    </row>
    <row r="14" spans="2:36" x14ac:dyDescent="0.3">
      <c r="B14">
        <v>180</v>
      </c>
      <c r="C14">
        <v>16.399999999999999</v>
      </c>
      <c r="D14">
        <f t="shared" si="0"/>
        <v>44.304347826086968</v>
      </c>
      <c r="E14">
        <f t="shared" si="3"/>
        <v>-3.3739130434782574</v>
      </c>
      <c r="F14">
        <f t="shared" si="4"/>
        <v>-149.47901701323241</v>
      </c>
      <c r="G14">
        <f t="shared" si="5"/>
        <v>1962.8752362948969</v>
      </c>
      <c r="H14">
        <v>180</v>
      </c>
      <c r="I14">
        <f t="shared" si="1"/>
        <v>15.64565550609781</v>
      </c>
      <c r="J14">
        <f t="shared" si="2"/>
        <v>0.75434449390218816</v>
      </c>
      <c r="K14">
        <f t="shared" si="6"/>
        <v>0.56903561548054837</v>
      </c>
      <c r="L14">
        <f t="shared" si="7"/>
        <v>-3.3739130434782574</v>
      </c>
      <c r="M14">
        <f t="shared" si="8"/>
        <v>11.383289224952717</v>
      </c>
      <c r="T14">
        <v>180</v>
      </c>
      <c r="U14">
        <f t="shared" si="9"/>
        <v>21.820070568345475</v>
      </c>
      <c r="V14">
        <v>180</v>
      </c>
      <c r="W14">
        <f t="shared" si="10"/>
        <v>9.4712404438501423</v>
      </c>
      <c r="X14">
        <v>180</v>
      </c>
      <c r="Y14">
        <f t="shared" si="11"/>
        <v>15.64565550609781</v>
      </c>
      <c r="AI14">
        <v>180</v>
      </c>
      <c r="AJ14">
        <v>16.399999999999999</v>
      </c>
    </row>
    <row r="15" spans="2:36" x14ac:dyDescent="0.3">
      <c r="B15">
        <v>180</v>
      </c>
      <c r="C15">
        <v>17.3</v>
      </c>
      <c r="D15">
        <f t="shared" si="0"/>
        <v>44.304347826086968</v>
      </c>
      <c r="E15">
        <f t="shared" si="3"/>
        <v>-2.4739130434782552</v>
      </c>
      <c r="F15">
        <f t="shared" si="4"/>
        <v>-109.60510396975403</v>
      </c>
      <c r="G15">
        <f t="shared" si="5"/>
        <v>1962.8752362948969</v>
      </c>
      <c r="H15">
        <v>180</v>
      </c>
      <c r="I15">
        <f t="shared" si="1"/>
        <v>15.64565550609781</v>
      </c>
      <c r="J15">
        <f t="shared" si="2"/>
        <v>1.6543444939021903</v>
      </c>
      <c r="K15">
        <f t="shared" si="6"/>
        <v>2.7368557045044941</v>
      </c>
      <c r="L15">
        <f t="shared" si="7"/>
        <v>-2.4739130434782552</v>
      </c>
      <c r="M15">
        <f t="shared" si="8"/>
        <v>6.1202457466918441</v>
      </c>
      <c r="N15" t="s">
        <v>7</v>
      </c>
      <c r="T15">
        <v>180</v>
      </c>
      <c r="U15">
        <f t="shared" si="9"/>
        <v>21.820070568345475</v>
      </c>
      <c r="V15">
        <v>180</v>
      </c>
      <c r="W15">
        <f t="shared" si="10"/>
        <v>9.4712404438501423</v>
      </c>
      <c r="X15">
        <v>180</v>
      </c>
      <c r="Y15">
        <f t="shared" si="11"/>
        <v>15.64565550609781</v>
      </c>
      <c r="AI15">
        <v>180</v>
      </c>
      <c r="AJ15">
        <v>17.3</v>
      </c>
    </row>
    <row r="16" spans="2:36" x14ac:dyDescent="0.3">
      <c r="B16">
        <v>180</v>
      </c>
      <c r="C16">
        <v>15.2</v>
      </c>
      <c r="D16">
        <f t="shared" si="0"/>
        <v>44.304347826086968</v>
      </c>
      <c r="E16">
        <f t="shared" si="3"/>
        <v>-4.5739130434782567</v>
      </c>
      <c r="F16">
        <f t="shared" si="4"/>
        <v>-202.64423440453672</v>
      </c>
      <c r="G16">
        <f t="shared" si="5"/>
        <v>1962.8752362948969</v>
      </c>
      <c r="H16">
        <v>180</v>
      </c>
      <c r="I16">
        <f t="shared" si="1"/>
        <v>15.64565550609781</v>
      </c>
      <c r="J16">
        <f t="shared" si="2"/>
        <v>-0.44565550609781113</v>
      </c>
      <c r="K16">
        <f t="shared" si="6"/>
        <v>0.19860883011529618</v>
      </c>
      <c r="L16">
        <f t="shared" si="7"/>
        <v>-4.5739130434782567</v>
      </c>
      <c r="M16">
        <f t="shared" si="8"/>
        <v>20.92068052930053</v>
      </c>
      <c r="N16" t="s">
        <v>8</v>
      </c>
      <c r="T16">
        <v>180</v>
      </c>
      <c r="U16">
        <f t="shared" si="9"/>
        <v>21.820070568345475</v>
      </c>
      <c r="V16">
        <v>180</v>
      </c>
      <c r="W16">
        <f t="shared" si="10"/>
        <v>9.4712404438501423</v>
      </c>
      <c r="X16">
        <v>180</v>
      </c>
      <c r="Y16">
        <f t="shared" si="11"/>
        <v>15.64565550609781</v>
      </c>
      <c r="AI16">
        <v>180</v>
      </c>
      <c r="AJ16">
        <v>15.2</v>
      </c>
    </row>
    <row r="17" spans="2:39" x14ac:dyDescent="0.3">
      <c r="B17">
        <v>205</v>
      </c>
      <c r="C17">
        <v>10.4</v>
      </c>
      <c r="D17">
        <f t="shared" si="0"/>
        <v>69.304347826086968</v>
      </c>
      <c r="E17">
        <f t="shared" si="3"/>
        <v>-9.3739130434782556</v>
      </c>
      <c r="F17">
        <f t="shared" si="4"/>
        <v>-649.65293005671049</v>
      </c>
      <c r="G17">
        <f t="shared" si="5"/>
        <v>4803.0926275992451</v>
      </c>
      <c r="H17">
        <v>205</v>
      </c>
      <c r="I17">
        <f t="shared" si="1"/>
        <v>13.31616769059854</v>
      </c>
      <c r="J17">
        <f t="shared" si="2"/>
        <v>-2.9161676905985399</v>
      </c>
      <c r="K17">
        <f t="shared" si="6"/>
        <v>8.5040339996908205</v>
      </c>
      <c r="L17">
        <f t="shared" si="7"/>
        <v>-9.3739130434782556</v>
      </c>
      <c r="M17">
        <f t="shared" si="8"/>
        <v>87.870245746691779</v>
      </c>
      <c r="N17" t="s">
        <v>51</v>
      </c>
      <c r="O17" t="s">
        <v>52</v>
      </c>
      <c r="P17">
        <f>-SQRT(Q12)</f>
        <v>-0.85365138668642282</v>
      </c>
      <c r="T17">
        <v>205</v>
      </c>
      <c r="U17">
        <f t="shared" si="9"/>
        <v>20.348140400380608</v>
      </c>
      <c r="V17">
        <v>205</v>
      </c>
      <c r="W17">
        <f t="shared" si="10"/>
        <v>6.2841949808164728</v>
      </c>
      <c r="X17">
        <v>205</v>
      </c>
      <c r="Y17">
        <f t="shared" si="11"/>
        <v>13.31616769059854</v>
      </c>
      <c r="AI17">
        <v>205</v>
      </c>
      <c r="AJ17">
        <v>10.4</v>
      </c>
    </row>
    <row r="18" spans="2:39" x14ac:dyDescent="0.3">
      <c r="B18">
        <v>215</v>
      </c>
      <c r="C18">
        <v>10.4</v>
      </c>
      <c r="D18">
        <f t="shared" si="0"/>
        <v>79.304347826086968</v>
      </c>
      <c r="E18">
        <f t="shared" si="3"/>
        <v>-9.3739130434782556</v>
      </c>
      <c r="F18">
        <f t="shared" si="4"/>
        <v>-743.39206049149311</v>
      </c>
      <c r="G18">
        <f t="shared" si="5"/>
        <v>6289.1795841209851</v>
      </c>
      <c r="H18">
        <v>215</v>
      </c>
      <c r="I18">
        <f t="shared" si="1"/>
        <v>12.384372564398834</v>
      </c>
      <c r="J18">
        <f t="shared" si="2"/>
        <v>-1.9843725643988339</v>
      </c>
      <c r="K18">
        <f t="shared" si="6"/>
        <v>3.9377344743388041</v>
      </c>
      <c r="L18">
        <f t="shared" si="7"/>
        <v>-9.3739130434782556</v>
      </c>
      <c r="M18">
        <f t="shared" si="8"/>
        <v>87.870245746691779</v>
      </c>
      <c r="O18" t="s">
        <v>131</v>
      </c>
      <c r="T18">
        <v>215</v>
      </c>
      <c r="U18">
        <f t="shared" si="9"/>
        <v>19.759368333194658</v>
      </c>
      <c r="V18">
        <v>215</v>
      </c>
      <c r="W18">
        <f t="shared" si="10"/>
        <v>5.0093767956030071</v>
      </c>
      <c r="X18">
        <v>215</v>
      </c>
      <c r="Y18">
        <f t="shared" si="11"/>
        <v>12.384372564398834</v>
      </c>
      <c r="AI18">
        <v>215</v>
      </c>
      <c r="AJ18">
        <v>10.4</v>
      </c>
    </row>
    <row r="19" spans="2:39" x14ac:dyDescent="0.3">
      <c r="B19">
        <v>230</v>
      </c>
      <c r="C19">
        <v>14.7</v>
      </c>
      <c r="D19">
        <f t="shared" si="0"/>
        <v>94.304347826086968</v>
      </c>
      <c r="E19">
        <f t="shared" si="3"/>
        <v>-5.0739130434782567</v>
      </c>
      <c r="F19">
        <f t="shared" si="4"/>
        <v>-478.49206049149302</v>
      </c>
      <c r="G19">
        <f t="shared" si="5"/>
        <v>8893.310018903594</v>
      </c>
      <c r="H19">
        <v>230</v>
      </c>
      <c r="I19">
        <f t="shared" si="1"/>
        <v>10.986679875099274</v>
      </c>
      <c r="J19">
        <f t="shared" si="2"/>
        <v>3.7133201249007257</v>
      </c>
      <c r="K19">
        <f t="shared" si="6"/>
        <v>13.788746349992742</v>
      </c>
      <c r="L19">
        <f t="shared" si="7"/>
        <v>-5.0739130434782567</v>
      </c>
      <c r="M19">
        <f t="shared" si="8"/>
        <v>25.744593572778786</v>
      </c>
      <c r="T19">
        <v>230</v>
      </c>
      <c r="U19">
        <f t="shared" si="9"/>
        <v>18.876210232415737</v>
      </c>
      <c r="V19">
        <v>230</v>
      </c>
      <c r="W19">
        <f t="shared" si="10"/>
        <v>3.0971495177828068</v>
      </c>
      <c r="X19">
        <v>230</v>
      </c>
      <c r="Y19">
        <f t="shared" si="11"/>
        <v>10.986679875099274</v>
      </c>
      <c r="AI19">
        <v>230</v>
      </c>
      <c r="AJ19">
        <v>14.7</v>
      </c>
    </row>
    <row r="20" spans="2:39" x14ac:dyDescent="0.3">
      <c r="B20">
        <v>66</v>
      </c>
      <c r="C20">
        <v>32.4</v>
      </c>
      <c r="D20">
        <f t="shared" si="0"/>
        <v>-69.695652173913032</v>
      </c>
      <c r="E20">
        <f t="shared" si="3"/>
        <v>12.626086956521743</v>
      </c>
      <c r="F20">
        <f t="shared" si="4"/>
        <v>-879.98336483931962</v>
      </c>
      <c r="G20">
        <f t="shared" si="5"/>
        <v>4857.4839319470684</v>
      </c>
      <c r="H20">
        <v>66</v>
      </c>
      <c r="I20">
        <f t="shared" si="1"/>
        <v>26.268119944774472</v>
      </c>
      <c r="J20">
        <f t="shared" si="2"/>
        <v>6.1318800552255261</v>
      </c>
      <c r="K20">
        <f t="shared" si="6"/>
        <v>37.599953011672604</v>
      </c>
      <c r="L20">
        <f t="shared" si="7"/>
        <v>12.626086956521743</v>
      </c>
      <c r="M20">
        <f t="shared" si="8"/>
        <v>159.41807183364847</v>
      </c>
      <c r="T20">
        <v>66</v>
      </c>
      <c r="U20">
        <f t="shared" si="9"/>
        <v>28.532072134265281</v>
      </c>
      <c r="V20">
        <v>66</v>
      </c>
      <c r="W20">
        <f t="shared" si="10"/>
        <v>24.00416775528366</v>
      </c>
      <c r="X20">
        <v>66</v>
      </c>
      <c r="Y20">
        <f t="shared" si="11"/>
        <v>26.268119944774472</v>
      </c>
      <c r="AI20">
        <v>66</v>
      </c>
      <c r="AJ20">
        <v>32.4</v>
      </c>
    </row>
    <row r="21" spans="2:39" x14ac:dyDescent="0.3">
      <c r="B21">
        <v>52</v>
      </c>
      <c r="C21">
        <v>30.4</v>
      </c>
      <c r="D21">
        <f t="shared" si="0"/>
        <v>-83.695652173913032</v>
      </c>
      <c r="E21">
        <f t="shared" si="3"/>
        <v>10.626086956521743</v>
      </c>
      <c r="F21">
        <f t="shared" si="4"/>
        <v>-889.35727788279792</v>
      </c>
      <c r="G21">
        <f t="shared" si="5"/>
        <v>7004.9621928166334</v>
      </c>
      <c r="H21">
        <v>52</v>
      </c>
      <c r="I21">
        <f t="shared" si="1"/>
        <v>27.572633121454061</v>
      </c>
      <c r="J21">
        <f t="shared" si="2"/>
        <v>2.8273668785459378</v>
      </c>
      <c r="K21">
        <f t="shared" si="6"/>
        <v>7.9940034658985999</v>
      </c>
      <c r="L21">
        <f t="shared" si="7"/>
        <v>10.626086956521743</v>
      </c>
      <c r="M21">
        <f t="shared" si="8"/>
        <v>112.91372400756151</v>
      </c>
      <c r="O21" t="s">
        <v>53</v>
      </c>
      <c r="T21">
        <v>52</v>
      </c>
      <c r="U21">
        <f t="shared" si="9"/>
        <v>29.356353028325611</v>
      </c>
      <c r="V21">
        <v>52</v>
      </c>
      <c r="W21">
        <f t="shared" si="10"/>
        <v>25.788913214582514</v>
      </c>
      <c r="X21">
        <v>52</v>
      </c>
      <c r="Y21">
        <f t="shared" si="11"/>
        <v>27.572633121454061</v>
      </c>
      <c r="AA21" s="14">
        <v>35</v>
      </c>
      <c r="AI21">
        <v>52</v>
      </c>
      <c r="AJ21">
        <v>30.4</v>
      </c>
    </row>
    <row r="22" spans="2:39" x14ac:dyDescent="0.3">
      <c r="B22">
        <v>65</v>
      </c>
      <c r="C22">
        <v>33.9</v>
      </c>
      <c r="D22">
        <f t="shared" si="0"/>
        <v>-70.695652173913032</v>
      </c>
      <c r="E22">
        <f t="shared" si="3"/>
        <v>14.126086956521743</v>
      </c>
      <c r="F22">
        <f t="shared" si="4"/>
        <v>-998.65293005671083</v>
      </c>
      <c r="G22">
        <f t="shared" si="5"/>
        <v>4997.8752362948944</v>
      </c>
      <c r="H22">
        <v>65</v>
      </c>
      <c r="I22">
        <f t="shared" si="1"/>
        <v>26.361299457394441</v>
      </c>
      <c r="J22">
        <f t="shared" si="2"/>
        <v>7.5387005426055573</v>
      </c>
      <c r="K22">
        <f t="shared" si="6"/>
        <v>56.832005871081321</v>
      </c>
      <c r="L22">
        <f t="shared" si="7"/>
        <v>14.126086956521743</v>
      </c>
      <c r="M22">
        <f t="shared" si="8"/>
        <v>199.54633270321372</v>
      </c>
      <c r="O22" t="s">
        <v>54</v>
      </c>
      <c r="T22">
        <v>65</v>
      </c>
      <c r="U22">
        <f t="shared" si="9"/>
        <v>28.590949340983876</v>
      </c>
      <c r="V22">
        <v>65</v>
      </c>
      <c r="W22">
        <f t="shared" si="10"/>
        <v>24.131649573805007</v>
      </c>
      <c r="X22">
        <v>65</v>
      </c>
      <c r="Y22">
        <f t="shared" si="11"/>
        <v>26.361299457394441</v>
      </c>
      <c r="AA22" s="14">
        <v>30</v>
      </c>
      <c r="AI22">
        <v>65</v>
      </c>
      <c r="AJ22">
        <v>33.9</v>
      </c>
    </row>
    <row r="23" spans="2:39" x14ac:dyDescent="0.3">
      <c r="B23">
        <v>97</v>
      </c>
      <c r="C23">
        <v>21.5</v>
      </c>
      <c r="D23">
        <f t="shared" si="0"/>
        <v>-38.695652173913032</v>
      </c>
      <c r="E23">
        <f t="shared" si="3"/>
        <v>1.726086956521744</v>
      </c>
      <c r="F23">
        <f t="shared" si="4"/>
        <v>-66.792060491493558</v>
      </c>
      <c r="G23">
        <f t="shared" si="5"/>
        <v>1497.3534971644604</v>
      </c>
      <c r="H23">
        <v>97</v>
      </c>
      <c r="I23">
        <f t="shared" si="1"/>
        <v>23.379555053555379</v>
      </c>
      <c r="J23">
        <f t="shared" si="2"/>
        <v>-1.8795550535553787</v>
      </c>
      <c r="K23">
        <f t="shared" si="6"/>
        <v>3.5327271993455622</v>
      </c>
      <c r="L23">
        <f t="shared" si="7"/>
        <v>1.726086956521744</v>
      </c>
      <c r="M23">
        <f t="shared" si="8"/>
        <v>2.979376181474497</v>
      </c>
      <c r="O23" t="s">
        <v>55</v>
      </c>
      <c r="T23">
        <v>97</v>
      </c>
      <c r="U23">
        <f t="shared" si="9"/>
        <v>26.706878725988844</v>
      </c>
      <c r="V23">
        <v>97</v>
      </c>
      <c r="W23">
        <f t="shared" si="10"/>
        <v>20.052231381121914</v>
      </c>
      <c r="X23">
        <v>97</v>
      </c>
      <c r="Y23">
        <f t="shared" si="11"/>
        <v>23.379555053555379</v>
      </c>
      <c r="AA23" s="14">
        <v>25</v>
      </c>
      <c r="AI23">
        <v>97</v>
      </c>
      <c r="AJ23">
        <v>21.5</v>
      </c>
    </row>
    <row r="24" spans="2:39" x14ac:dyDescent="0.3">
      <c r="B24">
        <v>150</v>
      </c>
      <c r="C24">
        <v>15.5</v>
      </c>
      <c r="D24">
        <f t="shared" si="0"/>
        <v>14.304347826086968</v>
      </c>
      <c r="E24">
        <f t="shared" si="3"/>
        <v>-4.273913043478256</v>
      </c>
      <c r="F24">
        <f t="shared" si="4"/>
        <v>-61.135538752362926</v>
      </c>
      <c r="G24">
        <f t="shared" si="5"/>
        <v>204.61436672967895</v>
      </c>
      <c r="H24">
        <v>150</v>
      </c>
      <c r="I24">
        <f t="shared" si="1"/>
        <v>18.441040884696932</v>
      </c>
      <c r="J24">
        <f t="shared" si="2"/>
        <v>-2.9410408846969318</v>
      </c>
      <c r="K24">
        <f t="shared" si="6"/>
        <v>8.6497214854589117</v>
      </c>
      <c r="L24">
        <f t="shared" si="7"/>
        <v>-4.273913043478256</v>
      </c>
      <c r="M24">
        <f t="shared" si="8"/>
        <v>18.266332703213568</v>
      </c>
      <c r="O24" t="s">
        <v>56</v>
      </c>
      <c r="T24">
        <v>150</v>
      </c>
      <c r="U24">
        <f t="shared" si="9"/>
        <v>23.586386769903321</v>
      </c>
      <c r="V24">
        <v>150</v>
      </c>
      <c r="W24">
        <f t="shared" si="10"/>
        <v>13.295694999490539</v>
      </c>
      <c r="X24">
        <v>150</v>
      </c>
      <c r="Y24">
        <f t="shared" si="11"/>
        <v>18.441040884696932</v>
      </c>
      <c r="AA24" s="14">
        <v>20</v>
      </c>
      <c r="AI24">
        <v>150</v>
      </c>
      <c r="AJ24">
        <v>15.5</v>
      </c>
    </row>
    <row r="25" spans="2:39" x14ac:dyDescent="0.3">
      <c r="B25">
        <v>150</v>
      </c>
      <c r="C25">
        <v>15.2</v>
      </c>
      <c r="D25">
        <f t="shared" si="0"/>
        <v>14.304347826086968</v>
      </c>
      <c r="E25">
        <f t="shared" si="3"/>
        <v>-4.5739130434782567</v>
      </c>
      <c r="F25">
        <f t="shared" si="4"/>
        <v>-65.426843100189032</v>
      </c>
      <c r="G25">
        <f t="shared" si="5"/>
        <v>204.61436672967895</v>
      </c>
      <c r="H25">
        <v>150</v>
      </c>
      <c r="I25">
        <f t="shared" si="1"/>
        <v>18.441040884696932</v>
      </c>
      <c r="J25">
        <f t="shared" si="2"/>
        <v>-3.2410408846969325</v>
      </c>
      <c r="K25">
        <f t="shared" si="6"/>
        <v>10.504346016277076</v>
      </c>
      <c r="L25">
        <f t="shared" si="7"/>
        <v>-4.5739130434782567</v>
      </c>
      <c r="M25">
        <f t="shared" si="8"/>
        <v>20.92068052930053</v>
      </c>
      <c r="T25">
        <v>150</v>
      </c>
      <c r="U25">
        <f t="shared" si="9"/>
        <v>23.586386769903321</v>
      </c>
      <c r="V25">
        <v>150</v>
      </c>
      <c r="W25">
        <f t="shared" si="10"/>
        <v>13.295694999490539</v>
      </c>
      <c r="X25">
        <v>150</v>
      </c>
      <c r="Y25">
        <f t="shared" si="11"/>
        <v>18.441040884696932</v>
      </c>
      <c r="AA25" s="14">
        <v>15</v>
      </c>
      <c r="AI25">
        <v>150</v>
      </c>
      <c r="AJ25">
        <v>15.2</v>
      </c>
    </row>
    <row r="26" spans="2:39" s="2" customFormat="1" x14ac:dyDescent="0.3">
      <c r="B26" s="2">
        <v>245</v>
      </c>
      <c r="C26" s="2">
        <v>13.3</v>
      </c>
      <c r="H26" s="2">
        <v>245</v>
      </c>
      <c r="I26" s="2">
        <f t="shared" si="1"/>
        <v>9.5889871857997129</v>
      </c>
      <c r="J26" s="2">
        <f t="shared" si="2"/>
        <v>3.7110128142002878</v>
      </c>
      <c r="K26" s="2">
        <f t="shared" si="6"/>
        <v>13.77161610715874</v>
      </c>
      <c r="AA26" s="14">
        <v>10</v>
      </c>
      <c r="AH26" s="2" t="s">
        <v>89</v>
      </c>
    </row>
    <row r="27" spans="2:39" s="2" customFormat="1" x14ac:dyDescent="0.3">
      <c r="B27" s="2">
        <v>175</v>
      </c>
      <c r="C27" s="2">
        <v>19.2</v>
      </c>
      <c r="H27" s="2">
        <v>175</v>
      </c>
      <c r="I27" s="2">
        <f t="shared" si="1"/>
        <v>16.111553069197662</v>
      </c>
      <c r="J27" s="2">
        <f t="shared" si="2"/>
        <v>3.0884469308023377</v>
      </c>
      <c r="K27" s="2">
        <f t="shared" si="6"/>
        <v>9.5385044443823794</v>
      </c>
      <c r="AA27" s="14">
        <v>5</v>
      </c>
      <c r="AH27" s="2" t="s">
        <v>90</v>
      </c>
    </row>
    <row r="28" spans="2:39" s="2" customFormat="1" x14ac:dyDescent="0.3">
      <c r="B28" s="2">
        <v>66</v>
      </c>
      <c r="C28" s="2">
        <v>27.3</v>
      </c>
      <c r="H28" s="2">
        <v>66</v>
      </c>
      <c r="I28" s="2">
        <f t="shared" si="1"/>
        <v>26.268119944774472</v>
      </c>
      <c r="J28" s="2">
        <f t="shared" si="2"/>
        <v>1.0318800552255283</v>
      </c>
      <c r="K28" s="2">
        <f t="shared" si="6"/>
        <v>1.0647764483722393</v>
      </c>
      <c r="AA28" s="14">
        <v>0</v>
      </c>
      <c r="AH28" s="2" t="s">
        <v>136</v>
      </c>
      <c r="AI28" s="2">
        <f>_xlfn.VAR.P(AI3:AI25)</f>
        <v>3056.0378071833647</v>
      </c>
      <c r="AJ28" s="2">
        <f>_xlfn.VAR.P(AJ3:AJ25)</f>
        <v>36.411493383743121</v>
      </c>
      <c r="AL28" s="2" t="s">
        <v>6</v>
      </c>
      <c r="AM28" s="2" t="s">
        <v>6</v>
      </c>
    </row>
    <row r="29" spans="2:39" s="2" customFormat="1" x14ac:dyDescent="0.3">
      <c r="B29" s="2">
        <v>91</v>
      </c>
      <c r="C29" s="2">
        <v>26</v>
      </c>
      <c r="H29" s="2">
        <v>91</v>
      </c>
      <c r="I29" s="2">
        <f t="shared" si="1"/>
        <v>23.938632129275206</v>
      </c>
      <c r="J29" s="2">
        <f t="shared" si="2"/>
        <v>2.0613678707247942</v>
      </c>
      <c r="K29" s="2">
        <f t="shared" si="6"/>
        <v>4.2492374984564716</v>
      </c>
      <c r="AH29" s="2" t="s">
        <v>137</v>
      </c>
      <c r="AI29" s="2">
        <f>_xlfn.STDEV.P(AI3:AI25)</f>
        <v>55.28144179725566</v>
      </c>
      <c r="AJ29" s="2">
        <f>_xlfn.STDEV.P(AJ3:AJ25)</f>
        <v>6.0341936813250472</v>
      </c>
    </row>
    <row r="30" spans="2:39" s="2" customFormat="1" x14ac:dyDescent="0.3">
      <c r="B30" s="2">
        <v>113</v>
      </c>
      <c r="C30" s="2">
        <v>30.4</v>
      </c>
      <c r="H30" s="2">
        <v>113</v>
      </c>
      <c r="I30" s="2">
        <f t="shared" si="1"/>
        <v>21.888682851635849</v>
      </c>
      <c r="J30" s="2">
        <f t="shared" si="2"/>
        <v>8.5113171483641494</v>
      </c>
      <c r="K30" s="2">
        <f t="shared" si="6"/>
        <v>72.442519600037642</v>
      </c>
      <c r="AA30" s="14">
        <v>0</v>
      </c>
      <c r="AB30" s="14">
        <v>50</v>
      </c>
      <c r="AC30" s="14">
        <v>100</v>
      </c>
      <c r="AD30" s="14">
        <v>150</v>
      </c>
      <c r="AE30" s="14">
        <v>200</v>
      </c>
      <c r="AF30" s="14">
        <v>250</v>
      </c>
      <c r="AG30" s="14">
        <v>300</v>
      </c>
      <c r="AH30" s="2" t="s">
        <v>36</v>
      </c>
      <c r="AI30" s="2">
        <f>_xlfn.F.TEST(AI3:AI25,AJ3:AJ25)</f>
        <v>3.816257481189717E-16</v>
      </c>
    </row>
    <row r="31" spans="2:39" s="2" customFormat="1" x14ac:dyDescent="0.3">
      <c r="B31" s="2">
        <v>264</v>
      </c>
      <c r="C31" s="2">
        <v>15.8</v>
      </c>
      <c r="H31" s="2">
        <v>264</v>
      </c>
      <c r="I31" s="2">
        <f t="shared" si="1"/>
        <v>7.8185764460202698</v>
      </c>
      <c r="J31" s="2">
        <f t="shared" si="2"/>
        <v>7.9814235539797309</v>
      </c>
      <c r="K31" s="2">
        <f t="shared" si="6"/>
        <v>63.703121948022435</v>
      </c>
      <c r="AI31" s="2">
        <f>_xlfn.F.TEST(AJ3:AJ25,AI3:AI25)</f>
        <v>3.816257481189717E-16</v>
      </c>
    </row>
    <row r="32" spans="2:39" s="2" customFormat="1" x14ac:dyDescent="0.3">
      <c r="B32" s="2">
        <v>175</v>
      </c>
      <c r="C32" s="2">
        <v>19.7</v>
      </c>
      <c r="H32" s="2">
        <v>175</v>
      </c>
      <c r="I32" s="2">
        <f t="shared" si="1"/>
        <v>16.111553069197662</v>
      </c>
      <c r="J32" s="2">
        <f t="shared" si="2"/>
        <v>3.5884469308023377</v>
      </c>
      <c r="K32" s="2">
        <f t="shared" si="6"/>
        <v>12.876951375184717</v>
      </c>
    </row>
    <row r="33" spans="1:18" s="2" customFormat="1" x14ac:dyDescent="0.3">
      <c r="B33" s="2">
        <v>335</v>
      </c>
      <c r="C33" s="2">
        <v>15</v>
      </c>
      <c r="H33" s="2">
        <v>335</v>
      </c>
      <c r="I33" s="2">
        <f t="shared" si="1"/>
        <v>1.2028310500023487</v>
      </c>
      <c r="J33" s="2">
        <f t="shared" si="2"/>
        <v>13.797168949997651</v>
      </c>
      <c r="K33" s="2">
        <f t="shared" si="6"/>
        <v>190.36187103477928</v>
      </c>
    </row>
    <row r="34" spans="1:18" s="2" customFormat="1" x14ac:dyDescent="0.3">
      <c r="B34" s="2">
        <v>109</v>
      </c>
      <c r="C34" s="2">
        <v>21.4</v>
      </c>
      <c r="H34" s="2">
        <v>109</v>
      </c>
      <c r="I34" s="2">
        <f t="shared" si="1"/>
        <v>22.261400902115732</v>
      </c>
      <c r="J34" s="2">
        <f t="shared" si="2"/>
        <v>-0.86140090211573295</v>
      </c>
      <c r="K34" s="2">
        <f t="shared" si="6"/>
        <v>0.74201151416579858</v>
      </c>
    </row>
    <row r="35" spans="1:18" s="10" customFormat="1" x14ac:dyDescent="0.3">
      <c r="B35" s="10">
        <v>300</v>
      </c>
      <c r="H35" s="10">
        <v>300</v>
      </c>
      <c r="I35" s="10">
        <f t="shared" si="1"/>
        <v>4.4641139917013213</v>
      </c>
      <c r="J35" s="11">
        <f>SUM(J26:J34)</f>
        <v>42.909663351981081</v>
      </c>
      <c r="K35" s="10" t="s">
        <v>6</v>
      </c>
    </row>
    <row r="36" spans="1:18" s="10" customFormat="1" x14ac:dyDescent="0.3">
      <c r="B36" s="10">
        <v>303</v>
      </c>
      <c r="H36" s="10">
        <v>303</v>
      </c>
      <c r="I36" s="10">
        <f t="shared" si="1"/>
        <v>4.1845754538414113</v>
      </c>
      <c r="J36" s="11">
        <f>AVERAGE(J26:J34)</f>
        <v>4.7677403724423426</v>
      </c>
      <c r="K36" s="10" t="s">
        <v>6</v>
      </c>
    </row>
    <row r="37" spans="1:18" s="10" customFormat="1" x14ac:dyDescent="0.3">
      <c r="B37" s="10">
        <v>311</v>
      </c>
      <c r="H37" s="10">
        <v>311</v>
      </c>
      <c r="I37" s="10">
        <f t="shared" si="1"/>
        <v>3.4391393528816465</v>
      </c>
      <c r="J37" s="11">
        <f>_xlfn.STDEV.P(J26:J34)</f>
        <v>4.270941551661906</v>
      </c>
      <c r="K37" s="10" t="s">
        <v>6</v>
      </c>
    </row>
    <row r="38" spans="1:18" s="10" customFormat="1" x14ac:dyDescent="0.3">
      <c r="B38" s="10">
        <v>312</v>
      </c>
      <c r="H38" s="10">
        <v>312</v>
      </c>
      <c r="I38" s="10">
        <f t="shared" si="1"/>
        <v>3.3459598402616741</v>
      </c>
    </row>
    <row r="39" spans="1:18" s="10" customFormat="1" x14ac:dyDescent="0.3">
      <c r="B39" s="10">
        <v>308</v>
      </c>
      <c r="H39" s="10">
        <v>308</v>
      </c>
      <c r="I39" s="10">
        <f t="shared" si="1"/>
        <v>3.7186778907415565</v>
      </c>
    </row>
    <row r="40" spans="1:18" s="10" customFormat="1" x14ac:dyDescent="0.3">
      <c r="B40" s="10">
        <v>307</v>
      </c>
      <c r="H40" s="10">
        <v>307</v>
      </c>
      <c r="I40" s="10">
        <f t="shared" si="1"/>
        <v>3.8118574033615289</v>
      </c>
    </row>
    <row r="41" spans="1:18" s="10" customFormat="1" x14ac:dyDescent="0.3">
      <c r="B41" s="10">
        <v>304</v>
      </c>
      <c r="H41" s="10">
        <v>304</v>
      </c>
      <c r="I41" s="10">
        <f t="shared" si="1"/>
        <v>4.0913959412214389</v>
      </c>
    </row>
    <row r="42" spans="1:18" s="2" customFormat="1" x14ac:dyDescent="0.3">
      <c r="B42" s="10">
        <v>314</v>
      </c>
      <c r="H42" s="10">
        <v>314</v>
      </c>
      <c r="I42" s="10">
        <f t="shared" si="1"/>
        <v>3.159600815021733</v>
      </c>
    </row>
    <row r="43" spans="1:18" x14ac:dyDescent="0.3">
      <c r="A43" t="s">
        <v>89</v>
      </c>
      <c r="B43">
        <f>SUM(B3:B25)</f>
        <v>3121</v>
      </c>
      <c r="C43">
        <f>SUM(C3:C25)</f>
        <v>454.7999999999999</v>
      </c>
      <c r="D43">
        <f t="shared" ref="D43:E43" si="12">SUM(D3:D25)</f>
        <v>2.5579538487363607E-13</v>
      </c>
      <c r="E43">
        <f t="shared" si="12"/>
        <v>1.0658141036401503E-13</v>
      </c>
      <c r="F43">
        <f>SUM(F3:F25)</f>
        <v>-6549.4826086956509</v>
      </c>
      <c r="G43">
        <f>SUM(G3:G25)</f>
        <v>70288.869565217406</v>
      </c>
      <c r="K43">
        <f>SUM(K3:K25)</f>
        <v>227.1867504348514</v>
      </c>
      <c r="M43">
        <f>SUM(M3:M25)</f>
        <v>837.46434782608685</v>
      </c>
      <c r="O43" t="s">
        <v>57</v>
      </c>
    </row>
    <row r="44" spans="1:18" x14ac:dyDescent="0.3">
      <c r="A44" t="s">
        <v>90</v>
      </c>
      <c r="B44">
        <f>AVERAGE(B3:B25)</f>
        <v>135.69565217391303</v>
      </c>
      <c r="C44">
        <f>AVERAGE(C3:C25)</f>
        <v>19.773913043478256</v>
      </c>
      <c r="D44">
        <f t="shared" ref="D44:E44" si="13">AVERAGE(D3:D25)</f>
        <v>1.1121538472766786E-14</v>
      </c>
      <c r="E44">
        <f t="shared" si="13"/>
        <v>4.6339743636528274E-15</v>
      </c>
      <c r="F44">
        <f>AVERAGE(F3:F25)</f>
        <v>-284.76011342155005</v>
      </c>
      <c r="G44">
        <f>AVERAGE(G3:G25)</f>
        <v>3056.0378071833657</v>
      </c>
      <c r="K44">
        <f>AVERAGE(K3:K25)</f>
        <v>9.8776848015152776</v>
      </c>
      <c r="M44">
        <f>AVERAGE(M3:M25)</f>
        <v>36.411493383742908</v>
      </c>
      <c r="O44" t="s">
        <v>59</v>
      </c>
      <c r="Q44" t="s">
        <v>19</v>
      </c>
      <c r="R44">
        <v>24</v>
      </c>
    </row>
    <row r="46" spans="1:18" x14ac:dyDescent="0.3">
      <c r="O46" t="s">
        <v>58</v>
      </c>
      <c r="P46">
        <f>SQRT(K43/(R44-2))</f>
        <v>3.2135137271079812</v>
      </c>
    </row>
    <row r="47" spans="1:18" x14ac:dyDescent="0.3">
      <c r="O47" t="s">
        <v>20</v>
      </c>
      <c r="P47">
        <f>P46/SQRT(G43)</f>
        <v>1.2120956148896087E-2</v>
      </c>
    </row>
    <row r="48" spans="1:18" x14ac:dyDescent="0.3">
      <c r="O48" t="s">
        <v>88</v>
      </c>
      <c r="P48">
        <f>P3/P47</f>
        <v>-7.6874721330014069</v>
      </c>
    </row>
    <row r="50" spans="4:24" x14ac:dyDescent="0.3">
      <c r="P50" t="s">
        <v>68</v>
      </c>
    </row>
    <row r="51" spans="4:24" x14ac:dyDescent="0.3">
      <c r="O51" t="s">
        <v>67</v>
      </c>
    </row>
    <row r="52" spans="4:24" x14ac:dyDescent="0.3">
      <c r="D52" t="s">
        <v>22</v>
      </c>
      <c r="O52" t="s">
        <v>69</v>
      </c>
      <c r="Q52" t="s">
        <v>70</v>
      </c>
      <c r="R52">
        <f>P3/P47</f>
        <v>-7.6874721330014069</v>
      </c>
    </row>
    <row r="53" spans="4:24" ht="15" thickBot="1" x14ac:dyDescent="0.35">
      <c r="O53" t="s">
        <v>71</v>
      </c>
    </row>
    <row r="54" spans="4:24" x14ac:dyDescent="0.3">
      <c r="D54" s="6" t="s">
        <v>23</v>
      </c>
      <c r="E54" s="6"/>
      <c r="O54" t="s">
        <v>72</v>
      </c>
      <c r="P54" t="s">
        <v>141</v>
      </c>
      <c r="R54" t="s">
        <v>142</v>
      </c>
      <c r="U54" t="s">
        <v>6</v>
      </c>
      <c r="V54" t="s">
        <v>6</v>
      </c>
    </row>
    <row r="55" spans="4:24" ht="15" thickBot="1" x14ac:dyDescent="0.35">
      <c r="D55" s="3" t="s">
        <v>24</v>
      </c>
      <c r="E55" s="3">
        <v>0.85365138668642293</v>
      </c>
      <c r="O55" t="s">
        <v>73</v>
      </c>
      <c r="Q55">
        <v>23</v>
      </c>
      <c r="R55" t="s">
        <v>74</v>
      </c>
      <c r="S55">
        <v>21</v>
      </c>
    </row>
    <row r="56" spans="4:24" ht="15" thickBot="1" x14ac:dyDescent="0.35">
      <c r="D56" s="3" t="s">
        <v>25</v>
      </c>
      <c r="E56" s="3">
        <v>0.72872068999165285</v>
      </c>
      <c r="O56" t="s">
        <v>143</v>
      </c>
      <c r="T56" s="8">
        <v>2.83</v>
      </c>
      <c r="U56" t="s">
        <v>75</v>
      </c>
    </row>
    <row r="57" spans="4:24" x14ac:dyDescent="0.3">
      <c r="D57" s="3" t="s">
        <v>26</v>
      </c>
      <c r="E57" s="3">
        <v>0.71580262761030289</v>
      </c>
      <c r="R57" s="1" t="s">
        <v>77</v>
      </c>
      <c r="T57">
        <f>R52</f>
        <v>-7.6874721330014069</v>
      </c>
      <c r="U57" t="s">
        <v>76</v>
      </c>
      <c r="W57" s="1"/>
    </row>
    <row r="58" spans="4:24" x14ac:dyDescent="0.3">
      <c r="D58" s="3" t="s">
        <v>27</v>
      </c>
      <c r="E58" s="3">
        <v>3.2891361612699881</v>
      </c>
    </row>
    <row r="59" spans="4:24" ht="15" thickBot="1" x14ac:dyDescent="0.35">
      <c r="D59" s="4" t="s">
        <v>28</v>
      </c>
      <c r="E59" s="4">
        <v>23</v>
      </c>
      <c r="R59" s="1">
        <f>T57</f>
        <v>-7.6874721330014069</v>
      </c>
      <c r="S59" s="1">
        <f>-T56</f>
        <v>-2.83</v>
      </c>
      <c r="T59" s="1"/>
      <c r="U59" s="1"/>
      <c r="V59" s="1">
        <f>T56</f>
        <v>2.83</v>
      </c>
      <c r="W59" s="1"/>
      <c r="X59" s="1" t="s">
        <v>6</v>
      </c>
    </row>
    <row r="60" spans="4:24" x14ac:dyDescent="0.3">
      <c r="U60" t="s">
        <v>132</v>
      </c>
    </row>
    <row r="61" spans="4:24" ht="15" thickBot="1" x14ac:dyDescent="0.35">
      <c r="D61" t="s">
        <v>29</v>
      </c>
      <c r="O61" t="s">
        <v>78</v>
      </c>
      <c r="U61" t="s">
        <v>133</v>
      </c>
    </row>
    <row r="62" spans="4:24" x14ac:dyDescent="0.3">
      <c r="D62" s="5"/>
      <c r="E62" s="5" t="s">
        <v>33</v>
      </c>
      <c r="F62" s="5" t="s">
        <v>34</v>
      </c>
      <c r="G62" s="5" t="s">
        <v>35</v>
      </c>
      <c r="H62" s="5" t="s">
        <v>36</v>
      </c>
      <c r="I62" s="5" t="s">
        <v>37</v>
      </c>
      <c r="O62" t="s">
        <v>79</v>
      </c>
    </row>
    <row r="63" spans="4:24" x14ac:dyDescent="0.3">
      <c r="D63" s="3" t="s">
        <v>30</v>
      </c>
      <c r="E63" s="3">
        <v>1</v>
      </c>
      <c r="F63" s="3">
        <v>610.27759739123553</v>
      </c>
      <c r="G63" s="3">
        <v>610.27759739123553</v>
      </c>
      <c r="H63" s="3">
        <v>56.410990168597202</v>
      </c>
      <c r="I63" s="3">
        <v>2.230841683046059E-7</v>
      </c>
      <c r="O63" t="s">
        <v>80</v>
      </c>
    </row>
    <row r="64" spans="4:24" x14ac:dyDescent="0.3">
      <c r="D64" s="3" t="s">
        <v>31</v>
      </c>
      <c r="E64" s="3">
        <v>21</v>
      </c>
      <c r="F64" s="3">
        <v>227.18675043485138</v>
      </c>
      <c r="G64" s="3">
        <v>10.818416687373874</v>
      </c>
      <c r="H64" s="3"/>
      <c r="I64" s="3"/>
      <c r="O64" t="s">
        <v>69</v>
      </c>
      <c r="Q64" t="s">
        <v>70</v>
      </c>
      <c r="R64">
        <f>R52</f>
        <v>-7.6874721330014069</v>
      </c>
      <c r="T64" t="s">
        <v>84</v>
      </c>
    </row>
    <row r="65" spans="4:23" ht="15" thickBot="1" x14ac:dyDescent="0.35">
      <c r="D65" s="4" t="s">
        <v>32</v>
      </c>
      <c r="E65" s="4">
        <v>22</v>
      </c>
      <c r="F65" s="4">
        <v>837.46434782608685</v>
      </c>
      <c r="G65" s="4"/>
      <c r="H65" s="4"/>
      <c r="I65" s="4"/>
      <c r="O65" t="s">
        <v>73</v>
      </c>
      <c r="Q65">
        <f>Q55</f>
        <v>23</v>
      </c>
      <c r="R65" t="s">
        <v>74</v>
      </c>
      <c r="S65">
        <f>S55</f>
        <v>21</v>
      </c>
    </row>
    <row r="66" spans="4:23" ht="15" thickBot="1" x14ac:dyDescent="0.35">
      <c r="O66" t="s">
        <v>144</v>
      </c>
      <c r="S66">
        <f>R64</f>
        <v>-7.6874721330014069</v>
      </c>
      <c r="T66" t="s">
        <v>81</v>
      </c>
    </row>
    <row r="67" spans="4:23" x14ac:dyDescent="0.3">
      <c r="D67" s="5"/>
      <c r="E67" s="5" t="s">
        <v>38</v>
      </c>
      <c r="F67" s="5" t="s">
        <v>27</v>
      </c>
      <c r="G67" s="5" t="s">
        <v>39</v>
      </c>
      <c r="H67" s="5" t="s">
        <v>40</v>
      </c>
      <c r="I67" s="5" t="s">
        <v>41</v>
      </c>
      <c r="J67" s="5" t="s">
        <v>42</v>
      </c>
      <c r="K67" s="5" t="s">
        <v>43</v>
      </c>
      <c r="L67" s="5" t="s">
        <v>44</v>
      </c>
      <c r="O67" s="13"/>
      <c r="S67" t="s">
        <v>82</v>
      </c>
      <c r="W67">
        <f>0.001*2</f>
        <v>2E-3</v>
      </c>
    </row>
    <row r="68" spans="4:23" x14ac:dyDescent="0.3">
      <c r="D68" s="3" t="s">
        <v>5</v>
      </c>
      <c r="E68" s="3">
        <v>32.417967777692546</v>
      </c>
      <c r="F68" s="3">
        <v>1.8178079529163407</v>
      </c>
      <c r="G68" s="3">
        <v>17.833549317288352</v>
      </c>
      <c r="H68" s="3">
        <v>3.6646851909248235E-14</v>
      </c>
      <c r="I68" s="3">
        <v>28.637629191751643</v>
      </c>
      <c r="J68" s="3">
        <v>36.198306363633449</v>
      </c>
      <c r="K68" s="3">
        <v>27.271099855552549</v>
      </c>
      <c r="L68" s="3">
        <v>37.564835699832543</v>
      </c>
      <c r="P68" t="s">
        <v>145</v>
      </c>
      <c r="S68" t="s">
        <v>83</v>
      </c>
      <c r="V68" t="s">
        <v>85</v>
      </c>
    </row>
    <row r="69" spans="4:23" ht="15" thickBot="1" x14ac:dyDescent="0.35">
      <c r="D69" s="4" t="s">
        <v>94</v>
      </c>
      <c r="E69" s="4">
        <v>-9.3179512619970761E-2</v>
      </c>
      <c r="F69" s="4">
        <v>1.2406194142628071E-2</v>
      </c>
      <c r="G69" s="4">
        <v>-7.5107250095178699</v>
      </c>
      <c r="H69" s="4">
        <v>2.2308416830460511E-7</v>
      </c>
      <c r="I69" s="4">
        <v>-0.11897960571935955</v>
      </c>
      <c r="J69" s="4">
        <v>-6.7379419520581976E-2</v>
      </c>
      <c r="K69" s="4">
        <v>-0.12830590898439032</v>
      </c>
      <c r="L69" s="4">
        <v>-5.8053116255551193E-2</v>
      </c>
      <c r="S69" t="s">
        <v>85</v>
      </c>
    </row>
    <row r="70" spans="4:23" x14ac:dyDescent="0.3">
      <c r="R70" t="s">
        <v>86</v>
      </c>
      <c r="S70">
        <f>0.01-0.002</f>
        <v>8.0000000000000002E-3</v>
      </c>
    </row>
    <row r="71" spans="4:23" x14ac:dyDescent="0.3">
      <c r="S71" t="s">
        <v>87</v>
      </c>
    </row>
    <row r="73" spans="4:23" x14ac:dyDescent="0.3">
      <c r="O73" t="s">
        <v>21</v>
      </c>
      <c r="P73">
        <v>0.01</v>
      </c>
    </row>
    <row r="74" spans="4:23" x14ac:dyDescent="0.3">
      <c r="P74" t="s">
        <v>60</v>
      </c>
    </row>
    <row r="75" spans="4:23" x14ac:dyDescent="0.3">
      <c r="O75" t="s">
        <v>61</v>
      </c>
    </row>
    <row r="76" spans="4:23" x14ac:dyDescent="0.3">
      <c r="P76">
        <f>P73/2</f>
        <v>5.0000000000000001E-3</v>
      </c>
    </row>
    <row r="77" spans="4:23" x14ac:dyDescent="0.3">
      <c r="O77" t="s">
        <v>64</v>
      </c>
      <c r="P77" s="7">
        <f>V59</f>
        <v>2.83</v>
      </c>
    </row>
    <row r="78" spans="4:23" x14ac:dyDescent="0.3">
      <c r="O78" t="s">
        <v>62</v>
      </c>
    </row>
    <row r="80" spans="4:23" x14ac:dyDescent="0.3">
      <c r="O80" t="s">
        <v>63</v>
      </c>
    </row>
    <row r="81" spans="1:15" x14ac:dyDescent="0.3">
      <c r="O81" t="s">
        <v>56</v>
      </c>
    </row>
    <row r="82" spans="1:15" x14ac:dyDescent="0.3">
      <c r="O82">
        <f>P3+(P77*P47)</f>
        <v>-5.8877206718594796E-2</v>
      </c>
    </row>
    <row r="83" spans="1:15" x14ac:dyDescent="0.3">
      <c r="O83">
        <f>P3-(P77*P47)</f>
        <v>-0.12748181852134666</v>
      </c>
    </row>
    <row r="91" spans="1:15" x14ac:dyDescent="0.3">
      <c r="B91" s="12" t="s">
        <v>138</v>
      </c>
      <c r="H91" s="12" t="s">
        <v>138</v>
      </c>
    </row>
    <row r="93" spans="1:15" x14ac:dyDescent="0.3">
      <c r="A93" t="s">
        <v>140</v>
      </c>
      <c r="B93" s="12" t="s">
        <v>139</v>
      </c>
    </row>
    <row r="1276" spans="1:1" x14ac:dyDescent="0.3">
      <c r="A1276" t="s">
        <v>6</v>
      </c>
    </row>
    <row r="1277" spans="1:1" x14ac:dyDescent="0.3">
      <c r="A1277" t="s">
        <v>6</v>
      </c>
    </row>
  </sheetData>
  <hyperlinks>
    <hyperlink ref="B91" r:id="rId1" xr:uid="{342F25F6-7340-4EF2-8EF9-51A6B3D433C9}"/>
    <hyperlink ref="B93" r:id="rId2" xr:uid="{177699BA-D3A8-46B1-A333-1828A20CE8AD}"/>
    <hyperlink ref="H91" r:id="rId3" xr:uid="{3477C0A1-60E8-4BD8-924C-6B3FDCCE075A}"/>
  </hyperlinks>
  <pageMargins left="0.7" right="0.7" top="0.75" bottom="0.75" header="0.3" footer="0.3"/>
  <pageSetup orientation="portrait" horizontalDpi="4294967293" verticalDpi="0" r:id="rId4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DDA24-DB5F-4163-AE1D-ED2FB88375C7}">
  <dimension ref="A1:J33"/>
  <sheetViews>
    <sheetView topLeftCell="A12" workbookViewId="0">
      <selection activeCell="T21" sqref="T21"/>
    </sheetView>
  </sheetViews>
  <sheetFormatPr defaultRowHeight="14.4" x14ac:dyDescent="0.3"/>
  <cols>
    <col min="3" max="3" width="0" hidden="1" customWidth="1"/>
  </cols>
  <sheetData>
    <row r="1" spans="1:10" x14ac:dyDescent="0.3">
      <c r="A1" t="s">
        <v>91</v>
      </c>
      <c r="B1" t="s">
        <v>92</v>
      </c>
      <c r="C1" t="s">
        <v>93</v>
      </c>
      <c r="D1" t="s">
        <v>94</v>
      </c>
      <c r="E1" t="s">
        <v>95</v>
      </c>
      <c r="F1" t="s">
        <v>96</v>
      </c>
      <c r="G1" t="s">
        <v>97</v>
      </c>
    </row>
    <row r="2" spans="1:10" x14ac:dyDescent="0.3">
      <c r="A2" t="s">
        <v>98</v>
      </c>
      <c r="B2">
        <v>21</v>
      </c>
      <c r="C2">
        <v>160</v>
      </c>
      <c r="D2">
        <v>110</v>
      </c>
      <c r="E2">
        <v>3.9</v>
      </c>
      <c r="F2">
        <v>2.62</v>
      </c>
      <c r="G2">
        <v>16.46</v>
      </c>
    </row>
    <row r="3" spans="1:10" x14ac:dyDescent="0.3">
      <c r="A3" t="s">
        <v>99</v>
      </c>
      <c r="B3">
        <v>21</v>
      </c>
      <c r="C3">
        <v>160</v>
      </c>
      <c r="D3">
        <v>110</v>
      </c>
      <c r="E3">
        <v>3.9</v>
      </c>
      <c r="F3">
        <v>2.875</v>
      </c>
      <c r="G3">
        <v>17.02</v>
      </c>
    </row>
    <row r="4" spans="1:10" x14ac:dyDescent="0.3">
      <c r="A4" t="s">
        <v>100</v>
      </c>
      <c r="B4">
        <v>22.8</v>
      </c>
      <c r="C4">
        <v>108</v>
      </c>
      <c r="D4">
        <v>93</v>
      </c>
      <c r="E4">
        <v>3.85</v>
      </c>
      <c r="F4">
        <v>2.3199999999999998</v>
      </c>
      <c r="G4">
        <v>18.61</v>
      </c>
    </row>
    <row r="5" spans="1:10" x14ac:dyDescent="0.3">
      <c r="A5" t="s">
        <v>101</v>
      </c>
      <c r="B5">
        <v>21.4</v>
      </c>
      <c r="C5">
        <v>258</v>
      </c>
      <c r="D5">
        <v>110</v>
      </c>
      <c r="E5">
        <v>3.08</v>
      </c>
      <c r="F5">
        <v>3.2149999999999999</v>
      </c>
      <c r="G5">
        <v>19.440000000000001</v>
      </c>
    </row>
    <row r="6" spans="1:10" x14ac:dyDescent="0.3">
      <c r="A6" t="s">
        <v>102</v>
      </c>
      <c r="B6">
        <v>18.7</v>
      </c>
      <c r="C6">
        <v>360</v>
      </c>
      <c r="D6">
        <v>175</v>
      </c>
      <c r="E6">
        <v>3.15</v>
      </c>
      <c r="F6">
        <v>3.44</v>
      </c>
      <c r="G6">
        <v>17.02</v>
      </c>
      <c r="J6" t="s">
        <v>6</v>
      </c>
    </row>
    <row r="7" spans="1:10" x14ac:dyDescent="0.3">
      <c r="A7" t="s">
        <v>103</v>
      </c>
      <c r="B7">
        <v>18.100000000000001</v>
      </c>
      <c r="C7">
        <v>225</v>
      </c>
      <c r="D7">
        <v>105</v>
      </c>
      <c r="E7">
        <v>2.76</v>
      </c>
      <c r="F7">
        <v>3.46</v>
      </c>
      <c r="G7">
        <v>20.22</v>
      </c>
    </row>
    <row r="8" spans="1:10" x14ac:dyDescent="0.3">
      <c r="A8" t="s">
        <v>104</v>
      </c>
      <c r="B8">
        <v>14.3</v>
      </c>
      <c r="C8">
        <v>360</v>
      </c>
      <c r="D8">
        <v>245</v>
      </c>
      <c r="E8">
        <v>3.21</v>
      </c>
      <c r="F8">
        <v>3.57</v>
      </c>
      <c r="G8">
        <v>15.84</v>
      </c>
    </row>
    <row r="9" spans="1:10" x14ac:dyDescent="0.3">
      <c r="A9" t="s">
        <v>105</v>
      </c>
      <c r="B9">
        <v>24.4</v>
      </c>
      <c r="C9">
        <v>146.69999999999999</v>
      </c>
      <c r="D9">
        <v>62</v>
      </c>
      <c r="E9">
        <v>3.69</v>
      </c>
      <c r="F9">
        <v>3.19</v>
      </c>
      <c r="G9">
        <v>20</v>
      </c>
    </row>
    <row r="10" spans="1:10" x14ac:dyDescent="0.3">
      <c r="A10" t="s">
        <v>106</v>
      </c>
      <c r="B10">
        <v>22.8</v>
      </c>
      <c r="C10">
        <v>140.80000000000001</v>
      </c>
      <c r="D10">
        <v>95</v>
      </c>
      <c r="E10">
        <v>3.92</v>
      </c>
      <c r="F10">
        <v>3.15</v>
      </c>
      <c r="G10">
        <v>22.9</v>
      </c>
    </row>
    <row r="11" spans="1:10" x14ac:dyDescent="0.3">
      <c r="A11" t="s">
        <v>107</v>
      </c>
      <c r="B11">
        <v>19.2</v>
      </c>
      <c r="C11">
        <v>167.6</v>
      </c>
      <c r="D11">
        <v>123</v>
      </c>
      <c r="E11">
        <v>3.92</v>
      </c>
      <c r="F11">
        <v>3.44</v>
      </c>
      <c r="G11">
        <v>18.3</v>
      </c>
    </row>
    <row r="12" spans="1:10" x14ac:dyDescent="0.3">
      <c r="A12" t="s">
        <v>108</v>
      </c>
      <c r="B12">
        <v>17.8</v>
      </c>
      <c r="C12">
        <v>167.6</v>
      </c>
      <c r="D12">
        <v>123</v>
      </c>
      <c r="E12">
        <v>3.92</v>
      </c>
      <c r="F12">
        <v>3.44</v>
      </c>
      <c r="G12">
        <v>18.899999999999999</v>
      </c>
    </row>
    <row r="13" spans="1:10" x14ac:dyDescent="0.3">
      <c r="A13" t="s">
        <v>109</v>
      </c>
      <c r="B13">
        <v>16.399999999999999</v>
      </c>
      <c r="C13">
        <v>275.8</v>
      </c>
      <c r="D13">
        <v>180</v>
      </c>
      <c r="E13">
        <v>3.07</v>
      </c>
      <c r="F13">
        <v>4.07</v>
      </c>
      <c r="G13">
        <v>17.399999999999999</v>
      </c>
    </row>
    <row r="14" spans="1:10" x14ac:dyDescent="0.3">
      <c r="A14" t="s">
        <v>110</v>
      </c>
      <c r="B14">
        <v>17.3</v>
      </c>
      <c r="C14">
        <v>275.8</v>
      </c>
      <c r="D14">
        <v>180</v>
      </c>
      <c r="E14">
        <v>3.07</v>
      </c>
      <c r="F14">
        <v>3.73</v>
      </c>
      <c r="G14">
        <v>17.600000000000001</v>
      </c>
    </row>
    <row r="15" spans="1:10" x14ac:dyDescent="0.3">
      <c r="A15" t="s">
        <v>111</v>
      </c>
      <c r="B15">
        <v>15.2</v>
      </c>
      <c r="C15">
        <v>275.8</v>
      </c>
      <c r="D15">
        <v>180</v>
      </c>
      <c r="E15">
        <v>3.07</v>
      </c>
      <c r="F15">
        <v>3.78</v>
      </c>
      <c r="G15">
        <v>18</v>
      </c>
    </row>
    <row r="16" spans="1:10" x14ac:dyDescent="0.3">
      <c r="A16" t="s">
        <v>112</v>
      </c>
      <c r="B16">
        <v>10.4</v>
      </c>
      <c r="C16">
        <v>472</v>
      </c>
      <c r="D16">
        <v>205</v>
      </c>
      <c r="E16">
        <v>2.93</v>
      </c>
      <c r="F16">
        <v>5.25</v>
      </c>
      <c r="G16">
        <v>17.98</v>
      </c>
    </row>
    <row r="17" spans="1:7" x14ac:dyDescent="0.3">
      <c r="A17" t="s">
        <v>113</v>
      </c>
      <c r="B17">
        <v>10.4</v>
      </c>
      <c r="C17">
        <v>460</v>
      </c>
      <c r="D17">
        <v>215</v>
      </c>
      <c r="E17">
        <v>3</v>
      </c>
      <c r="F17">
        <v>5.4240000000000004</v>
      </c>
      <c r="G17">
        <v>17.82</v>
      </c>
    </row>
    <row r="18" spans="1:7" x14ac:dyDescent="0.3">
      <c r="A18" t="s">
        <v>114</v>
      </c>
      <c r="B18">
        <v>14.7</v>
      </c>
      <c r="C18">
        <v>440</v>
      </c>
      <c r="D18">
        <v>230</v>
      </c>
      <c r="E18">
        <v>3.23</v>
      </c>
      <c r="F18">
        <v>5.3449999999999998</v>
      </c>
      <c r="G18">
        <v>17.420000000000002</v>
      </c>
    </row>
    <row r="19" spans="1:7" x14ac:dyDescent="0.3">
      <c r="A19" t="s">
        <v>115</v>
      </c>
      <c r="B19">
        <v>32.4</v>
      </c>
      <c r="C19">
        <v>78.7</v>
      </c>
      <c r="D19">
        <v>66</v>
      </c>
      <c r="E19">
        <v>4.08</v>
      </c>
      <c r="F19">
        <v>2.2000000000000002</v>
      </c>
      <c r="G19">
        <v>19.47</v>
      </c>
    </row>
    <row r="20" spans="1:7" x14ac:dyDescent="0.3">
      <c r="A20" t="s">
        <v>116</v>
      </c>
      <c r="B20">
        <v>30.4</v>
      </c>
      <c r="C20">
        <v>75.7</v>
      </c>
      <c r="D20">
        <v>52</v>
      </c>
      <c r="E20">
        <v>4.93</v>
      </c>
      <c r="F20">
        <v>1.615</v>
      </c>
      <c r="G20">
        <v>18.52</v>
      </c>
    </row>
    <row r="21" spans="1:7" x14ac:dyDescent="0.3">
      <c r="A21" t="s">
        <v>117</v>
      </c>
      <c r="B21">
        <v>33.9</v>
      </c>
      <c r="C21">
        <v>71.099999999999994</v>
      </c>
      <c r="D21">
        <v>65</v>
      </c>
      <c r="E21">
        <v>4.22</v>
      </c>
      <c r="F21">
        <v>1.835</v>
      </c>
      <c r="G21">
        <v>19.899999999999999</v>
      </c>
    </row>
    <row r="22" spans="1:7" x14ac:dyDescent="0.3">
      <c r="A22" t="s">
        <v>118</v>
      </c>
      <c r="B22">
        <v>21.5</v>
      </c>
      <c r="C22">
        <v>120.1</v>
      </c>
      <c r="D22">
        <v>97</v>
      </c>
      <c r="E22">
        <v>3.7</v>
      </c>
      <c r="F22">
        <v>2.4649999999999999</v>
      </c>
      <c r="G22">
        <v>20.010000000000002</v>
      </c>
    </row>
    <row r="23" spans="1:7" x14ac:dyDescent="0.3">
      <c r="A23" t="s">
        <v>119</v>
      </c>
      <c r="B23">
        <v>15.5</v>
      </c>
      <c r="C23">
        <v>318</v>
      </c>
      <c r="D23">
        <v>150</v>
      </c>
      <c r="E23">
        <v>2.76</v>
      </c>
      <c r="F23">
        <v>3.52</v>
      </c>
      <c r="G23">
        <v>16.87</v>
      </c>
    </row>
    <row r="24" spans="1:7" x14ac:dyDescent="0.3">
      <c r="A24" t="s">
        <v>120</v>
      </c>
      <c r="B24">
        <v>15.2</v>
      </c>
      <c r="C24">
        <v>304</v>
      </c>
      <c r="D24">
        <v>150</v>
      </c>
      <c r="E24">
        <v>3.15</v>
      </c>
      <c r="F24">
        <v>3.4350000000000001</v>
      </c>
      <c r="G24">
        <v>17.3</v>
      </c>
    </row>
    <row r="25" spans="1:7" x14ac:dyDescent="0.3">
      <c r="A25" t="s">
        <v>121</v>
      </c>
      <c r="B25">
        <v>13.3</v>
      </c>
      <c r="C25">
        <v>350</v>
      </c>
      <c r="D25">
        <v>245</v>
      </c>
      <c r="E25">
        <v>3.73</v>
      </c>
      <c r="F25">
        <v>3.84</v>
      </c>
      <c r="G25">
        <v>15.41</v>
      </c>
    </row>
    <row r="26" spans="1:7" x14ac:dyDescent="0.3">
      <c r="A26" t="s">
        <v>122</v>
      </c>
      <c r="B26">
        <v>19.2</v>
      </c>
      <c r="C26">
        <v>400</v>
      </c>
      <c r="D26">
        <v>175</v>
      </c>
      <c r="E26">
        <v>3.08</v>
      </c>
      <c r="F26">
        <v>3.8450000000000002</v>
      </c>
      <c r="G26">
        <v>17.05</v>
      </c>
    </row>
    <row r="27" spans="1:7" x14ac:dyDescent="0.3">
      <c r="A27" t="s">
        <v>123</v>
      </c>
      <c r="B27">
        <v>27.3</v>
      </c>
      <c r="C27">
        <v>79</v>
      </c>
      <c r="D27">
        <v>66</v>
      </c>
      <c r="E27">
        <v>4.08</v>
      </c>
      <c r="F27">
        <v>1.9350000000000001</v>
      </c>
      <c r="G27">
        <v>18.899999999999999</v>
      </c>
    </row>
    <row r="28" spans="1:7" x14ac:dyDescent="0.3">
      <c r="A28" t="s">
        <v>124</v>
      </c>
      <c r="B28">
        <v>26</v>
      </c>
      <c r="C28">
        <v>120.3</v>
      </c>
      <c r="D28">
        <v>91</v>
      </c>
      <c r="E28">
        <v>4.43</v>
      </c>
      <c r="F28">
        <v>2.14</v>
      </c>
      <c r="G28">
        <v>16.7</v>
      </c>
    </row>
    <row r="29" spans="1:7" x14ac:dyDescent="0.3">
      <c r="A29" t="s">
        <v>125</v>
      </c>
      <c r="B29">
        <v>30.4</v>
      </c>
      <c r="C29">
        <v>95.1</v>
      </c>
      <c r="D29">
        <v>113</v>
      </c>
      <c r="E29">
        <v>3.77</v>
      </c>
      <c r="F29">
        <v>1.5129999999999999</v>
      </c>
      <c r="G29">
        <v>16.899999999999999</v>
      </c>
    </row>
    <row r="30" spans="1:7" x14ac:dyDescent="0.3">
      <c r="A30" t="s">
        <v>126</v>
      </c>
      <c r="B30">
        <v>15.8</v>
      </c>
      <c r="C30">
        <v>351</v>
      </c>
      <c r="D30">
        <v>264</v>
      </c>
      <c r="E30">
        <v>4.22</v>
      </c>
      <c r="F30">
        <v>3.17</v>
      </c>
      <c r="G30">
        <v>14.5</v>
      </c>
    </row>
    <row r="31" spans="1:7" x14ac:dyDescent="0.3">
      <c r="A31" t="s">
        <v>127</v>
      </c>
      <c r="B31">
        <v>19.7</v>
      </c>
      <c r="C31">
        <v>145</v>
      </c>
      <c r="D31">
        <v>175</v>
      </c>
      <c r="E31">
        <v>3.62</v>
      </c>
      <c r="F31">
        <v>2.77</v>
      </c>
      <c r="G31">
        <v>15.5</v>
      </c>
    </row>
    <row r="32" spans="1:7" x14ac:dyDescent="0.3">
      <c r="A32" t="s">
        <v>128</v>
      </c>
      <c r="B32">
        <v>15</v>
      </c>
      <c r="C32">
        <v>301</v>
      </c>
      <c r="D32">
        <v>335</v>
      </c>
      <c r="E32">
        <v>3.54</v>
      </c>
      <c r="F32">
        <v>3.57</v>
      </c>
      <c r="G32">
        <v>14.6</v>
      </c>
    </row>
    <row r="33" spans="1:7" x14ac:dyDescent="0.3">
      <c r="A33" t="s">
        <v>129</v>
      </c>
      <c r="B33">
        <v>21.4</v>
      </c>
      <c r="C33">
        <v>121</v>
      </c>
      <c r="D33">
        <v>109</v>
      </c>
      <c r="E33">
        <v>4.1100000000000003</v>
      </c>
      <c r="F33">
        <v>2.78</v>
      </c>
      <c r="G33">
        <v>18.600000000000001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I F A A B Q S w M E F A A C A A g A N J H 0 U n M l 5 d C j A A A A 9 Q A A A B I A H A B D b 2 5 m a W c v U G F j a 2 F n Z S 5 4 b W w g o h g A K K A U A A A A A A A A A A A A A A A A A A A A A A A A A A A A h Y + x D o I w F E V / h X S n r d V B y a M M r p K Y E I 1 r U y o 0 w s P Q I v y b g 5 / k L 4 h R 1 M 3 x n n u G e + / X G y R D X Q U X 0 z r b Y E x m l J P A o G 5 y i 0 V M O n 8 M l y S R s F X 6 p A o T j D K 6 a H B 5 T E r v z x F j f d / T f k 6 b t m C C 8 x k 7 p J t M l 6 Z W 5 C P b / 3 J o 0 X m F 2 h A J + 9 c Y K e h q Q Y U Q l A O b G K Q W v 7 0 Y 5 z 7 b H w j r r v J d a 6 T B c J c B m y K w 9 w X 5 A F B L A w Q U A A I A C A A 0 k f R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N J H 0 U l F x s c N t A g A A N A 4 A A B M A H A B G b 3 J t d W x h c y 9 T Z W N 0 a W 9 u M S 5 t I K I Y A C i g F A A A A A A A A A A A A A A A A A A A A A A A A A A A A O 2 W T U 8 b M R C G 7 5 H y H 6 z l k k j b q K C 2 h 6 I c a I A S q Z R U y Y 1 U y G t P d k f x 2 u n Y D i D E f 2 f y o Q L B o K o S F S r k k n j e d 2 b 8 8 a w 3 H l R A Z 8 V w 9 b 2 9 2 2 w 0 G 7 6 S B F p s Z e d o 4 V e U B s P l O 4 5 k o i s M h G Z D 8 G f o I i n g S M / P O / t O x R p s a B 2 i g U 7 P 2 c A D 3 8 p 6 n 8 c q k n d + L G c z H 5 w H Y 8 Y D q a a h c G 5 6 d n C h w B x / G 2 s Z 5 H i j W U f 5 e d b O T / f B Y I 0 B q J v t Z r n o O R N r 6 7 v b O 7 k 4 s M p p t C U P P v L w R 3 Q B h u H S Q P f 2 Z + e 7 s / C z n a 8 m v Z U N y N W s a X E E U g P 5 x Z p G s m D j W l n H W 6 v 1 5 e J 0 H d 8 z Z q i k k e S 7 g e L d k r 1 K 2 p I r j i 5 n c F t u R N L 6 i a N 6 N e O F 6 F u J / v n V V T b B C 4 5 I h Z o X z 4 s M b B Y 2 1 g X Q d S 6 u s r k z M v D O P m F R G A j V 0 p B Q C T x q 3 l v h Y y k p l V 4 Z R 6 j B J 7 Q J A X C i m U Q S G t 0 F 2 9 j V t + H T h 8 5 i W U t T c G F Z / m m X B u v T 8 5 8 d J Y J c b l b J k J y V N M p V z i S U N U T 3 u 1 + 3 m w 2 0 y S N 7 k n n R 2 m m / c f / G / a v i / r x i 8 P 4 d 9 c t 2 b 9 y / b O 4 3 X Y + A v 2 l 7 8 e Q H k m g 1 y g K 4 6 7 M i f 6 9 T A v f 8 L u 7 v / y P c B w S l l V b h 8 l g 3 r s a v J i r e t o f C F + O c 5 l T v I y X k 4 R T t q E I 1 t e x 4 K P c t o 4 Q 2 U f a 4 n y B o f 3 0 s A 9 B Y M v + H 0 S 7 / E C e s e 2 V i N i c x K F c n h L 7 + K y r P + R m g s x k / Y w U u 0 H 7 e u 3 i j 2 W t i c 1 Y l j v h I k l 5 j t S k N n U G d E n q L G 1 X W / F p L p v E 9 y b u c y n N W R 2 Z t n r 4 l T 6 i U F t W Z k l Q k c R w R V t I w e 4 H 3 I t l 7 F K l 4 7 D U y + H 3 o f 4 7 p D V B L A Q I t A B Q A A g A I A D S R 9 F J z J e X Q o w A A A P U A A A A S A A A A A A A A A A A A A A A A A A A A A A B D b 2 5 m a W c v U G F j a 2 F n Z S 5 4 b W x Q S w E C L Q A U A A I A C A A 0 k f R S D 8 r p q 6 Q A A A D p A A A A E w A A A A A A A A A A A A A A A A D v A A A A W 0 N v b n R l b n R f V H l w Z X N d L n h t b F B L A Q I t A B Q A A g A I A D S R 9 F J R c b H D b Q I A A D Q O A A A T A A A A A A A A A A A A A A A A A O A B A A B G b 3 J t d W x h c y 9 T Z W N 0 a W 9 u M S 5 t U E s F B g A A A A A D A A M A w g A A A J o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l G A A A A A A A A Z 0 Y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a W 5 l c X V h b G l 0 e S 1 y Z W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T k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3 L T I w V D I y O j A y O j M 4 L j Y x M z k 2 O T Z a I i A v P j x F b n R y e S B U e X B l P S J G a W x s Q 2 9 s d W 1 u V H l w Z X M i I F Z h b H V l P S J z Q l F V R k J R V U R B d 1 V G Q l F V R C I g L z 4 8 R W 5 0 c n k g V H l w Z T 0 i R m l s b E N v b H V t b k 5 h b W V z I i B W Y W x 1 Z T 0 i c 1 s m c X V v d D t m a X h l Z C B h Y 2 l k a X R 5 J n F 1 b 3 Q 7 L C Z x d W 9 0 O 3 Z v b G F 0 a W x l I G F j a W R p d H k m c X V v d D s s J n F 1 b 3 Q 7 Y 2 l 0 c m l j I G F j a W Q m c X V v d D s s J n F 1 b 3 Q 7 c m V z a W R 1 Y W w g c 3 V n Y X I m c X V v d D s s J n F 1 b 3 Q 7 Y 2 h s b 3 J p Z G V z J n F 1 b 3 Q 7 L C Z x d W 9 0 O 2 Z y Z W U g c 3 V s Z n V y I G R p b 3 h p Z G U m c X V v d D s s J n F 1 b 3 Q 7 d G 9 0 Y W w g c 3 V s Z n V y I G R p b 3 h p Z G U m c X V v d D s s J n F 1 b 3 Q 7 Z G V u c 2 l 0 e S Z x d W 9 0 O y w m c X V v d D t w S C Z x d W 9 0 O y w m c X V v d D t z d W x w a G F 0 Z X M m c X V v d D s s J n F 1 b 3 Q 7 Y W x j b 2 h v b C Z x d W 9 0 O y w m c X V v d D t x d W F s a X R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d p b m V x d W F s a X R 5 L X J l Z C 9 B d X R v U m V t b 3 Z l Z E N v b H V t b n M x L n t m a X h l Z C B h Y 2 l k a X R 5 L D B 9 J n F 1 b 3 Q 7 L C Z x d W 9 0 O 1 N l Y 3 R p b 2 4 x L 3 d p b m V x d W F s a X R 5 L X J l Z C 9 B d X R v U m V t b 3 Z l Z E N v b H V t b n M x L n t 2 b 2 x h d G l s Z S B h Y 2 l k a X R 5 L D F 9 J n F 1 b 3 Q 7 L C Z x d W 9 0 O 1 N l Y 3 R p b 2 4 x L 3 d p b m V x d W F s a X R 5 L X J l Z C 9 B d X R v U m V t b 3 Z l Z E N v b H V t b n M x L n t j a X R y a W M g Y W N p Z C w y f S Z x d W 9 0 O y w m c X V v d D t T Z W N 0 a W 9 u M S 9 3 a W 5 l c X V h b G l 0 e S 1 y Z W Q v Q X V 0 b 1 J l b W 9 2 Z W R D b 2 x 1 b W 5 z M S 5 7 c m V z a W R 1 Y W w g c 3 V n Y X I s M 3 0 m c X V v d D s s J n F 1 b 3 Q 7 U 2 V j d G l v b j E v d 2 l u Z X F 1 Y W x p d H k t c m V k L 0 F 1 d G 9 S Z W 1 v d m V k Q 2 9 s d W 1 u c z E u e 2 N o b G 9 y a W R l c y w 0 f S Z x d W 9 0 O y w m c X V v d D t T Z W N 0 a W 9 u M S 9 3 a W 5 l c X V h b G l 0 e S 1 y Z W Q v Q X V 0 b 1 J l b W 9 2 Z W R D b 2 x 1 b W 5 z M S 5 7 Z n J l Z S B z d W x m d X I g Z G l v e G l k Z S w 1 f S Z x d W 9 0 O y w m c X V v d D t T Z W N 0 a W 9 u M S 9 3 a W 5 l c X V h b G l 0 e S 1 y Z W Q v Q X V 0 b 1 J l b W 9 2 Z W R D b 2 x 1 b W 5 z M S 5 7 d G 9 0 Y W w g c 3 V s Z n V y I G R p b 3 h p Z G U s N n 0 m c X V v d D s s J n F 1 b 3 Q 7 U 2 V j d G l v b j E v d 2 l u Z X F 1 Y W x p d H k t c m V k L 0 F 1 d G 9 S Z W 1 v d m V k Q 2 9 s d W 1 u c z E u e 2 R l b n N p d H k s N 3 0 m c X V v d D s s J n F 1 b 3 Q 7 U 2 V j d G l v b j E v d 2 l u Z X F 1 Y W x p d H k t c m V k L 0 F 1 d G 9 S Z W 1 v d m V k Q 2 9 s d W 1 u c z E u e 3 B I L D h 9 J n F 1 b 3 Q 7 L C Z x d W 9 0 O 1 N l Y 3 R p b 2 4 x L 3 d p b m V x d W F s a X R 5 L X J l Z C 9 B d X R v U m V t b 3 Z l Z E N v b H V t b n M x L n t z d W x w a G F 0 Z X M s O X 0 m c X V v d D s s J n F 1 b 3 Q 7 U 2 V j d G l v b j E v d 2 l u Z X F 1 Y W x p d H k t c m V k L 0 F 1 d G 9 S Z W 1 v d m V k Q 2 9 s d W 1 u c z E u e 2 F s Y 2 9 o b 2 w s M T B 9 J n F 1 b 3 Q 7 L C Z x d W 9 0 O 1 N l Y 3 R p b 2 4 x L 3 d p b m V x d W F s a X R 5 L X J l Z C 9 B d X R v U m V t b 3 Z l Z E N v b H V t b n M x L n t x d W F s a X R 5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d 2 l u Z X F 1 Y W x p d H k t c m V k L 0 F 1 d G 9 S Z W 1 v d m V k Q 2 9 s d W 1 u c z E u e 2 Z p e G V k I G F j a W R p d H k s M H 0 m c X V v d D s s J n F 1 b 3 Q 7 U 2 V j d G l v b j E v d 2 l u Z X F 1 Y W x p d H k t c m V k L 0 F 1 d G 9 S Z W 1 v d m V k Q 2 9 s d W 1 u c z E u e 3 Z v b G F 0 a W x l I G F j a W R p d H k s M X 0 m c X V v d D s s J n F 1 b 3 Q 7 U 2 V j d G l v b j E v d 2 l u Z X F 1 Y W x p d H k t c m V k L 0 F 1 d G 9 S Z W 1 v d m V k Q 2 9 s d W 1 u c z E u e 2 N p d H J p Y y B h Y 2 l k L D J 9 J n F 1 b 3 Q 7 L C Z x d W 9 0 O 1 N l Y 3 R p b 2 4 x L 3 d p b m V x d W F s a X R 5 L X J l Z C 9 B d X R v U m V t b 3 Z l Z E N v b H V t b n M x L n t y Z X N p Z H V h b C B z d W d h c i w z f S Z x d W 9 0 O y w m c X V v d D t T Z W N 0 a W 9 u M S 9 3 a W 5 l c X V h b G l 0 e S 1 y Z W Q v Q X V 0 b 1 J l b W 9 2 Z W R D b 2 x 1 b W 5 z M S 5 7 Y 2 h s b 3 J p Z G V z L D R 9 J n F 1 b 3 Q 7 L C Z x d W 9 0 O 1 N l Y 3 R p b 2 4 x L 3 d p b m V x d W F s a X R 5 L X J l Z C 9 B d X R v U m V t b 3 Z l Z E N v b H V t b n M x L n t m c m V l I H N 1 b G Z 1 c i B k a W 9 4 a W R l L D V 9 J n F 1 b 3 Q 7 L C Z x d W 9 0 O 1 N l Y 3 R p b 2 4 x L 3 d p b m V x d W F s a X R 5 L X J l Z C 9 B d X R v U m V t b 3 Z l Z E N v b H V t b n M x L n t 0 b 3 R h b C B z d W x m d X I g Z G l v e G l k Z S w 2 f S Z x d W 9 0 O y w m c X V v d D t T Z W N 0 a W 9 u M S 9 3 a W 5 l c X V h b G l 0 e S 1 y Z W Q v Q X V 0 b 1 J l b W 9 2 Z W R D b 2 x 1 b W 5 z M S 5 7 Z G V u c 2 l 0 e S w 3 f S Z x d W 9 0 O y w m c X V v d D t T Z W N 0 a W 9 u M S 9 3 a W 5 l c X V h b G l 0 e S 1 y Z W Q v Q X V 0 b 1 J l b W 9 2 Z W R D b 2 x 1 b W 5 z M S 5 7 c E g s O H 0 m c X V v d D s s J n F 1 b 3 Q 7 U 2 V j d G l v b j E v d 2 l u Z X F 1 Y W x p d H k t c m V k L 0 F 1 d G 9 S Z W 1 v d m V k Q 2 9 s d W 1 u c z E u e 3 N 1 b H B o Y X R l c y w 5 f S Z x d W 9 0 O y w m c X V v d D t T Z W N 0 a W 9 u M S 9 3 a W 5 l c X V h b G l 0 e S 1 y Z W Q v Q X V 0 b 1 J l b W 9 2 Z W R D b 2 x 1 b W 5 z M S 5 7 Y W x j b 2 h v b C w x M H 0 m c X V v d D s s J n F 1 b 3 Q 7 U 2 V j d G l v b j E v d 2 l u Z X F 1 Y W x p d H k t c m V k L 0 F 1 d G 9 S Z W 1 v d m V k Q 2 9 s d W 1 u c z E u e 3 F 1 Y W x p d H k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3 a W 5 l c X V h b G l 0 e S 1 y Z W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l u Z X F 1 Y W x p d H k t c m V k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p b m V x d W F s a X R 5 L X J l Z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p b m V x d W F s a X R 5 L X J l Z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y 0 y M F Q y M j o w M j o z O C 4 2 M T M 5 N j k 2 W i I g L z 4 8 R W 5 0 c n k g V H l w Z T 0 i R m l s b E N v b H V t b l R 5 c G V z I i B W Y W x 1 Z T 0 i c 0 J R V U Z C U V V E Q X d V R k J R V U Q i I C 8 + P E V u d H J 5 I F R 5 c G U 9 I k Z p b G x D b 2 x 1 b W 5 O Y W 1 l c y I g V m F s d W U 9 I n N b J n F 1 b 3 Q 7 Z m l 4 Z W Q g Y W N p Z G l 0 e S Z x d W 9 0 O y w m c X V v d D t 2 b 2 x h d G l s Z S B h Y 2 l k a X R 5 J n F 1 b 3 Q 7 L C Z x d W 9 0 O 2 N p d H J p Y y B h Y 2 l k J n F 1 b 3 Q 7 L C Z x d W 9 0 O 3 J l c 2 l k d W F s I H N 1 Z 2 F y J n F 1 b 3 Q 7 L C Z x d W 9 0 O 2 N o b G 9 y a W R l c y Z x d W 9 0 O y w m c X V v d D t m c m V l I H N 1 b G Z 1 c i B k a W 9 4 a W R l J n F 1 b 3 Q 7 L C Z x d W 9 0 O 3 R v d G F s I H N 1 b G Z 1 c i B k a W 9 4 a W R l J n F 1 b 3 Q 7 L C Z x d W 9 0 O 2 R l b n N p d H k m c X V v d D s s J n F 1 b 3 Q 7 c E g m c X V v d D s s J n F 1 b 3 Q 7 c 3 V s c G h h d G V z J n F 1 b 3 Q 7 L C Z x d W 9 0 O 2 F s Y 2 9 o b 2 w m c X V v d D s s J n F 1 b 3 Q 7 c X V h b G l 0 e S Z x d W 9 0 O 1 0 i I C 8 + P E V u d H J 5 I F R 5 c G U 9 I k Z p b G x T d G F 0 d X M i I F Z h b H V l P S J z Q 2 9 t c G x l d G U i I C 8 + P E V u d H J 5 I F R 5 c G U 9 I k Z p b G x D b 3 V u d C I g V m F s d W U 9 I m w x N T k 5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2 l u Z X F 1 Y W x p d H k t c m V k L 0 F 1 d G 9 S Z W 1 v d m V k Q 2 9 s d W 1 u c z E u e 2 Z p e G V k I G F j a W R p d H k s M H 0 m c X V v d D s s J n F 1 b 3 Q 7 U 2 V j d G l v b j E v d 2 l u Z X F 1 Y W x p d H k t c m V k L 0 F 1 d G 9 S Z W 1 v d m V k Q 2 9 s d W 1 u c z E u e 3 Z v b G F 0 a W x l I G F j a W R p d H k s M X 0 m c X V v d D s s J n F 1 b 3 Q 7 U 2 V j d G l v b j E v d 2 l u Z X F 1 Y W x p d H k t c m V k L 0 F 1 d G 9 S Z W 1 v d m V k Q 2 9 s d W 1 u c z E u e 2 N p d H J p Y y B h Y 2 l k L D J 9 J n F 1 b 3 Q 7 L C Z x d W 9 0 O 1 N l Y 3 R p b 2 4 x L 3 d p b m V x d W F s a X R 5 L X J l Z C 9 B d X R v U m V t b 3 Z l Z E N v b H V t b n M x L n t y Z X N p Z H V h b C B z d W d h c i w z f S Z x d W 9 0 O y w m c X V v d D t T Z W N 0 a W 9 u M S 9 3 a W 5 l c X V h b G l 0 e S 1 y Z W Q v Q X V 0 b 1 J l b W 9 2 Z W R D b 2 x 1 b W 5 z M S 5 7 Y 2 h s b 3 J p Z G V z L D R 9 J n F 1 b 3 Q 7 L C Z x d W 9 0 O 1 N l Y 3 R p b 2 4 x L 3 d p b m V x d W F s a X R 5 L X J l Z C 9 B d X R v U m V t b 3 Z l Z E N v b H V t b n M x L n t m c m V l I H N 1 b G Z 1 c i B k a W 9 4 a W R l L D V 9 J n F 1 b 3 Q 7 L C Z x d W 9 0 O 1 N l Y 3 R p b 2 4 x L 3 d p b m V x d W F s a X R 5 L X J l Z C 9 B d X R v U m V t b 3 Z l Z E N v b H V t b n M x L n t 0 b 3 R h b C B z d W x m d X I g Z G l v e G l k Z S w 2 f S Z x d W 9 0 O y w m c X V v d D t T Z W N 0 a W 9 u M S 9 3 a W 5 l c X V h b G l 0 e S 1 y Z W Q v Q X V 0 b 1 J l b W 9 2 Z W R D b 2 x 1 b W 5 z M S 5 7 Z G V u c 2 l 0 e S w 3 f S Z x d W 9 0 O y w m c X V v d D t T Z W N 0 a W 9 u M S 9 3 a W 5 l c X V h b G l 0 e S 1 y Z W Q v Q X V 0 b 1 J l b W 9 2 Z W R D b 2 x 1 b W 5 z M S 5 7 c E g s O H 0 m c X V v d D s s J n F 1 b 3 Q 7 U 2 V j d G l v b j E v d 2 l u Z X F 1 Y W x p d H k t c m V k L 0 F 1 d G 9 S Z W 1 v d m V k Q 2 9 s d W 1 u c z E u e 3 N 1 b H B o Y X R l c y w 5 f S Z x d W 9 0 O y w m c X V v d D t T Z W N 0 a W 9 u M S 9 3 a W 5 l c X V h b G l 0 e S 1 y Z W Q v Q X V 0 b 1 J l b W 9 2 Z W R D b 2 x 1 b W 5 z M S 5 7 Y W x j b 2 h v b C w x M H 0 m c X V v d D s s J n F 1 b 3 Q 7 U 2 V j d G l v b j E v d 2 l u Z X F 1 Y W x p d H k t c m V k L 0 F 1 d G 9 S Z W 1 v d m V k Q 2 9 s d W 1 u c z E u e 3 F 1 Y W x p d H k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3 a W 5 l c X V h b G l 0 e S 1 y Z W Q v Q X V 0 b 1 J l b W 9 2 Z W R D b 2 x 1 b W 5 z M S 5 7 Z m l 4 Z W Q g Y W N p Z G l 0 e S w w f S Z x d W 9 0 O y w m c X V v d D t T Z W N 0 a W 9 u M S 9 3 a W 5 l c X V h b G l 0 e S 1 y Z W Q v Q X V 0 b 1 J l b W 9 2 Z W R D b 2 x 1 b W 5 z M S 5 7 d m 9 s Y X R p b G U g Y W N p Z G l 0 e S w x f S Z x d W 9 0 O y w m c X V v d D t T Z W N 0 a W 9 u M S 9 3 a W 5 l c X V h b G l 0 e S 1 y Z W Q v Q X V 0 b 1 J l b W 9 2 Z W R D b 2 x 1 b W 5 z M S 5 7 Y 2 l 0 c m l j I G F j a W Q s M n 0 m c X V v d D s s J n F 1 b 3 Q 7 U 2 V j d G l v b j E v d 2 l u Z X F 1 Y W x p d H k t c m V k L 0 F 1 d G 9 S Z W 1 v d m V k Q 2 9 s d W 1 u c z E u e 3 J l c 2 l k d W F s I H N 1 Z 2 F y L D N 9 J n F 1 b 3 Q 7 L C Z x d W 9 0 O 1 N l Y 3 R p b 2 4 x L 3 d p b m V x d W F s a X R 5 L X J l Z C 9 B d X R v U m V t b 3 Z l Z E N v b H V t b n M x L n t j a G x v c m l k Z X M s N H 0 m c X V v d D s s J n F 1 b 3 Q 7 U 2 V j d G l v b j E v d 2 l u Z X F 1 Y W x p d H k t c m V k L 0 F 1 d G 9 S Z W 1 v d m V k Q 2 9 s d W 1 u c z E u e 2 Z y Z W U g c 3 V s Z n V y I G R p b 3 h p Z G U s N X 0 m c X V v d D s s J n F 1 b 3 Q 7 U 2 V j d G l v b j E v d 2 l u Z X F 1 Y W x p d H k t c m V k L 0 F 1 d G 9 S Z W 1 v d m V k Q 2 9 s d W 1 u c z E u e 3 R v d G F s I H N 1 b G Z 1 c i B k a W 9 4 a W R l L D Z 9 J n F 1 b 3 Q 7 L C Z x d W 9 0 O 1 N l Y 3 R p b 2 4 x L 3 d p b m V x d W F s a X R 5 L X J l Z C 9 B d X R v U m V t b 3 Z l Z E N v b H V t b n M x L n t k Z W 5 z a X R 5 L D d 9 J n F 1 b 3 Q 7 L C Z x d W 9 0 O 1 N l Y 3 R p b 2 4 x L 3 d p b m V x d W F s a X R 5 L X J l Z C 9 B d X R v U m V t b 3 Z l Z E N v b H V t b n M x L n t w S C w 4 f S Z x d W 9 0 O y w m c X V v d D t T Z W N 0 a W 9 u M S 9 3 a W 5 l c X V h b G l 0 e S 1 y Z W Q v Q X V 0 b 1 J l b W 9 2 Z W R D b 2 x 1 b W 5 z M S 5 7 c 3 V s c G h h d G V z L D l 9 J n F 1 b 3 Q 7 L C Z x d W 9 0 O 1 N l Y 3 R p b 2 4 x L 3 d p b m V x d W F s a X R 5 L X J l Z C 9 B d X R v U m V t b 3 Z l Z E N v b H V t b n M x L n t h b G N v a G 9 s L D E w f S Z x d W 9 0 O y w m c X V v d D t T Z W N 0 a W 9 u M S 9 3 a W 5 l c X V h b G l 0 e S 1 y Z W Q v Q X V 0 b 1 J l b W 9 2 Z W R D b 2 x 1 b W 5 z M S 5 7 c X V h b G l 0 e S w x M X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3 a W 5 l c X V h b G l 0 e S 1 y Z W Q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l u Z X F 1 Y W x p d H k t c m V k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p b m V x d W F s a X R 5 L X J l Z C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p b m V x d W F s a X R 5 L X d o a X R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g 5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y 0 y M V Q w M D o w M z o w N C 4 y N T Q 1 M z g 0 W i I g L z 4 8 R W 5 0 c n k g V H l w Z T 0 i R m l s b E N v b H V t b l R 5 c G V z I i B W Y W x 1 Z T 0 i c 0 J R V U Z C U V V G Q l F V R k J R V U Q i I C 8 + P E V u d H J 5 I F R 5 c G U 9 I k Z p b G x D b 2 x 1 b W 5 O Y W 1 l c y I g V m F s d W U 9 I n N b J n F 1 b 3 Q 7 Z m l 4 Z W Q g Y W N p Z G l 0 e S Z x d W 9 0 O y w m c X V v d D t 2 b 2 x h d G l s Z S B h Y 2 l k a X R 5 J n F 1 b 3 Q 7 L C Z x d W 9 0 O 2 N p d H J p Y y B h Y 2 l k J n F 1 b 3 Q 7 L C Z x d W 9 0 O 3 J l c 2 l k d W F s I H N 1 Z 2 F y J n F 1 b 3 Q 7 L C Z x d W 9 0 O 2 N o b G 9 y a W R l c y Z x d W 9 0 O y w m c X V v d D t m c m V l I H N 1 b G Z 1 c i B k a W 9 4 a W R l J n F 1 b 3 Q 7 L C Z x d W 9 0 O 3 R v d G F s I H N 1 b G Z 1 c i B k a W 9 4 a W R l J n F 1 b 3 Q 7 L C Z x d W 9 0 O 2 R l b n N p d H k m c X V v d D s s J n F 1 b 3 Q 7 c E g m c X V v d D s s J n F 1 b 3 Q 7 c 3 V s c G h h d G V z J n F 1 b 3 Q 7 L C Z x d W 9 0 O 2 F s Y 2 9 o b 2 w m c X V v d D s s J n F 1 b 3 Q 7 c X V h b G l 0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3 a W 5 l c X V h b G l 0 e S 1 3 a G l 0 Z S 9 B d X R v U m V t b 3 Z l Z E N v b H V t b n M x L n t m a X h l Z C B h Y 2 l k a X R 5 L D B 9 J n F 1 b 3 Q 7 L C Z x d W 9 0 O 1 N l Y 3 R p b 2 4 x L 3 d p b m V x d W F s a X R 5 L X d o a X R l L 0 F 1 d G 9 S Z W 1 v d m V k Q 2 9 s d W 1 u c z E u e 3 Z v b G F 0 a W x l I G F j a W R p d H k s M X 0 m c X V v d D s s J n F 1 b 3 Q 7 U 2 V j d G l v b j E v d 2 l u Z X F 1 Y W x p d H k t d 2 h p d G U v Q X V 0 b 1 J l b W 9 2 Z W R D b 2 x 1 b W 5 z M S 5 7 Y 2 l 0 c m l j I G F j a W Q s M n 0 m c X V v d D s s J n F 1 b 3 Q 7 U 2 V j d G l v b j E v d 2 l u Z X F 1 Y W x p d H k t d 2 h p d G U v Q X V 0 b 1 J l b W 9 2 Z W R D b 2 x 1 b W 5 z M S 5 7 c m V z a W R 1 Y W w g c 3 V n Y X I s M 3 0 m c X V v d D s s J n F 1 b 3 Q 7 U 2 V j d G l v b j E v d 2 l u Z X F 1 Y W x p d H k t d 2 h p d G U v Q X V 0 b 1 J l b W 9 2 Z W R D b 2 x 1 b W 5 z M S 5 7 Y 2 h s b 3 J p Z G V z L D R 9 J n F 1 b 3 Q 7 L C Z x d W 9 0 O 1 N l Y 3 R p b 2 4 x L 3 d p b m V x d W F s a X R 5 L X d o a X R l L 0 F 1 d G 9 S Z W 1 v d m V k Q 2 9 s d W 1 u c z E u e 2 Z y Z W U g c 3 V s Z n V y I G R p b 3 h p Z G U s N X 0 m c X V v d D s s J n F 1 b 3 Q 7 U 2 V j d G l v b j E v d 2 l u Z X F 1 Y W x p d H k t d 2 h p d G U v Q X V 0 b 1 J l b W 9 2 Z W R D b 2 x 1 b W 5 z M S 5 7 d G 9 0 Y W w g c 3 V s Z n V y I G R p b 3 h p Z G U s N n 0 m c X V v d D s s J n F 1 b 3 Q 7 U 2 V j d G l v b j E v d 2 l u Z X F 1 Y W x p d H k t d 2 h p d G U v Q X V 0 b 1 J l b W 9 2 Z W R D b 2 x 1 b W 5 z M S 5 7 Z G V u c 2 l 0 e S w 3 f S Z x d W 9 0 O y w m c X V v d D t T Z W N 0 a W 9 u M S 9 3 a W 5 l c X V h b G l 0 e S 1 3 a G l 0 Z S 9 B d X R v U m V t b 3 Z l Z E N v b H V t b n M x L n t w S C w 4 f S Z x d W 9 0 O y w m c X V v d D t T Z W N 0 a W 9 u M S 9 3 a W 5 l c X V h b G l 0 e S 1 3 a G l 0 Z S 9 B d X R v U m V t b 3 Z l Z E N v b H V t b n M x L n t z d W x w a G F 0 Z X M s O X 0 m c X V v d D s s J n F 1 b 3 Q 7 U 2 V j d G l v b j E v d 2 l u Z X F 1 Y W x p d H k t d 2 h p d G U v Q X V 0 b 1 J l b W 9 2 Z W R D b 2 x 1 b W 5 z M S 5 7 Y W x j b 2 h v b C w x M H 0 m c X V v d D s s J n F 1 b 3 Q 7 U 2 V j d G l v b j E v d 2 l u Z X F 1 Y W x p d H k t d 2 h p d G U v Q X V 0 b 1 J l b W 9 2 Z W R D b 2 x 1 b W 5 z M S 5 7 c X V h b G l 0 e S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3 d p b m V x d W F s a X R 5 L X d o a X R l L 0 F 1 d G 9 S Z W 1 v d m V k Q 2 9 s d W 1 u c z E u e 2 Z p e G V k I G F j a W R p d H k s M H 0 m c X V v d D s s J n F 1 b 3 Q 7 U 2 V j d G l v b j E v d 2 l u Z X F 1 Y W x p d H k t d 2 h p d G U v Q X V 0 b 1 J l b W 9 2 Z W R D b 2 x 1 b W 5 z M S 5 7 d m 9 s Y X R p b G U g Y W N p Z G l 0 e S w x f S Z x d W 9 0 O y w m c X V v d D t T Z W N 0 a W 9 u M S 9 3 a W 5 l c X V h b G l 0 e S 1 3 a G l 0 Z S 9 B d X R v U m V t b 3 Z l Z E N v b H V t b n M x L n t j a X R y a W M g Y W N p Z C w y f S Z x d W 9 0 O y w m c X V v d D t T Z W N 0 a W 9 u M S 9 3 a W 5 l c X V h b G l 0 e S 1 3 a G l 0 Z S 9 B d X R v U m V t b 3 Z l Z E N v b H V t b n M x L n t y Z X N p Z H V h b C B z d W d h c i w z f S Z x d W 9 0 O y w m c X V v d D t T Z W N 0 a W 9 u M S 9 3 a W 5 l c X V h b G l 0 e S 1 3 a G l 0 Z S 9 B d X R v U m V t b 3 Z l Z E N v b H V t b n M x L n t j a G x v c m l k Z X M s N H 0 m c X V v d D s s J n F 1 b 3 Q 7 U 2 V j d G l v b j E v d 2 l u Z X F 1 Y W x p d H k t d 2 h p d G U v Q X V 0 b 1 J l b W 9 2 Z W R D b 2 x 1 b W 5 z M S 5 7 Z n J l Z S B z d W x m d X I g Z G l v e G l k Z S w 1 f S Z x d W 9 0 O y w m c X V v d D t T Z W N 0 a W 9 u M S 9 3 a W 5 l c X V h b G l 0 e S 1 3 a G l 0 Z S 9 B d X R v U m V t b 3 Z l Z E N v b H V t b n M x L n t 0 b 3 R h b C B z d W x m d X I g Z G l v e G l k Z S w 2 f S Z x d W 9 0 O y w m c X V v d D t T Z W N 0 a W 9 u M S 9 3 a W 5 l c X V h b G l 0 e S 1 3 a G l 0 Z S 9 B d X R v U m V t b 3 Z l Z E N v b H V t b n M x L n t k Z W 5 z a X R 5 L D d 9 J n F 1 b 3 Q 7 L C Z x d W 9 0 O 1 N l Y 3 R p b 2 4 x L 3 d p b m V x d W F s a X R 5 L X d o a X R l L 0 F 1 d G 9 S Z W 1 v d m V k Q 2 9 s d W 1 u c z E u e 3 B I L D h 9 J n F 1 b 3 Q 7 L C Z x d W 9 0 O 1 N l Y 3 R p b 2 4 x L 3 d p b m V x d W F s a X R 5 L X d o a X R l L 0 F 1 d G 9 S Z W 1 v d m V k Q 2 9 s d W 1 u c z E u e 3 N 1 b H B o Y X R l c y w 5 f S Z x d W 9 0 O y w m c X V v d D t T Z W N 0 a W 9 u M S 9 3 a W 5 l c X V h b G l 0 e S 1 3 a G l 0 Z S 9 B d X R v U m V t b 3 Z l Z E N v b H V t b n M x L n t h b G N v a G 9 s L D E w f S Z x d W 9 0 O y w m c X V v d D t T Z W N 0 a W 9 u M S 9 3 a W 5 l c X V h b G l 0 e S 1 3 a G l 0 Z S 9 B d X R v U m V t b 3 Z l Z E N v b H V t b n M x L n t x d W F s a X R 5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2 l u Z X F 1 Y W x p d H k t d 2 h p d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l u Z X F 1 Y W x p d H k t d 2 h p d G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l u Z X F 1 Y W x p d H k t d 2 h p d G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c m F p b m R p Y W J l d G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Q w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y 0 y M V Q w M D o w N D o w N i 4 1 N j k z N T Y 1 W i I g L z 4 8 R W 5 0 c n k g V H l w Z T 0 i R m l s b E N v b H V t b l R 5 c G V z I i B W Y W x 1 Z T 0 i c 0 F 3 T U R B d 0 1 G Q l F N R E F 3 P T 0 i I C 8 + P E V u d H J 5 I F R 5 c G U 9 I k Z p b G x D b 2 x 1 b W 5 O Y W 1 l c y I g V m F s d W U 9 I n N b J n F 1 b 3 Q 7 U H J l Z 2 5 h b m N p Z X M m c X V v d D s s J n F 1 b 3 Q 7 R 2 x 1 Y 2 9 z Z S Z x d W 9 0 O y w m c X V v d D t C b G 9 v Z F B y Z X N z d X J l J n F 1 b 3 Q 7 L C Z x d W 9 0 O 1 N r a W 5 U a G l j a 2 5 l c 3 M m c X V v d D s s J n F 1 b 3 Q 7 S W 5 z d W x p b i Z x d W 9 0 O y w m c X V v d D t C T U k m c X V v d D s s J n F 1 b 3 Q 7 R G l h Y m V 0 Z X N Q Z W R p Z 3 J l Z U Z 1 b m N 0 a W 9 u J n F 1 b 3 Q 7 L C Z x d W 9 0 O 0 F n Z S Z x d W 9 0 O y w m c X V v d D t P d X R j b 2 1 l J n F 1 b 3 Q 7 L C Z x d W 9 0 O 0 l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y Y W l u Z G l h Y m V 0 Z X M v Q X V 0 b 1 J l b W 9 2 Z W R D b 2 x 1 b W 5 z M S 5 7 U H J l Z 2 5 h b m N p Z X M s M H 0 m c X V v d D s s J n F 1 b 3 Q 7 U 2 V j d G l v b j E v d H J h a W 5 k a W F i Z X R l c y 9 B d X R v U m V t b 3 Z l Z E N v b H V t b n M x L n t H b H V j b 3 N l L D F 9 J n F 1 b 3 Q 7 L C Z x d W 9 0 O 1 N l Y 3 R p b 2 4 x L 3 R y Y W l u Z G l h Y m V 0 Z X M v Q X V 0 b 1 J l b W 9 2 Z W R D b 2 x 1 b W 5 z M S 5 7 Q m x v b 2 R Q c m V z c 3 V y Z S w y f S Z x d W 9 0 O y w m c X V v d D t T Z W N 0 a W 9 u M S 9 0 c m F p b m R p Y W J l d G V z L 0 F 1 d G 9 S Z W 1 v d m V k Q 2 9 s d W 1 u c z E u e 1 N r a W 5 U a G l j a 2 5 l c 3 M s M 3 0 m c X V v d D s s J n F 1 b 3 Q 7 U 2 V j d G l v b j E v d H J h a W 5 k a W F i Z X R l c y 9 B d X R v U m V t b 3 Z l Z E N v b H V t b n M x L n t J b n N 1 b G l u L D R 9 J n F 1 b 3 Q 7 L C Z x d W 9 0 O 1 N l Y 3 R p b 2 4 x L 3 R y Y W l u Z G l h Y m V 0 Z X M v Q X V 0 b 1 J l b W 9 2 Z W R D b 2 x 1 b W 5 z M S 5 7 Q k 1 J L D V 9 J n F 1 b 3 Q 7 L C Z x d W 9 0 O 1 N l Y 3 R p b 2 4 x L 3 R y Y W l u Z G l h Y m V 0 Z X M v Q X V 0 b 1 J l b W 9 2 Z W R D b 2 x 1 b W 5 z M S 5 7 R G l h Y m V 0 Z X N Q Z W R p Z 3 J l Z U Z 1 b m N 0 a W 9 u L D Z 9 J n F 1 b 3 Q 7 L C Z x d W 9 0 O 1 N l Y 3 R p b 2 4 x L 3 R y Y W l u Z G l h Y m V 0 Z X M v Q X V 0 b 1 J l b W 9 2 Z W R D b 2 x 1 b W 5 z M S 5 7 Q W d l L D d 9 J n F 1 b 3 Q 7 L C Z x d W 9 0 O 1 N l Y 3 R p b 2 4 x L 3 R y Y W l u Z G l h Y m V 0 Z X M v Q X V 0 b 1 J l b W 9 2 Z W R D b 2 x 1 b W 5 z M S 5 7 T 3 V 0 Y 2 9 t Z S w 4 f S Z x d W 9 0 O y w m c X V v d D t T Z W N 0 a W 9 u M S 9 0 c m F p b m R p Y W J l d G V z L 0 F 1 d G 9 S Z W 1 v d m V k Q 2 9 s d W 1 u c z E u e 0 l k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0 c m F p b m R p Y W J l d G V z L 0 F 1 d G 9 S Z W 1 v d m V k Q 2 9 s d W 1 u c z E u e 1 B y Z W d u Y W 5 j a W V z L D B 9 J n F 1 b 3 Q 7 L C Z x d W 9 0 O 1 N l Y 3 R p b 2 4 x L 3 R y Y W l u Z G l h Y m V 0 Z X M v Q X V 0 b 1 J l b W 9 2 Z W R D b 2 x 1 b W 5 z M S 5 7 R 2 x 1 Y 2 9 z Z S w x f S Z x d W 9 0 O y w m c X V v d D t T Z W N 0 a W 9 u M S 9 0 c m F p b m R p Y W J l d G V z L 0 F 1 d G 9 S Z W 1 v d m V k Q 2 9 s d W 1 u c z E u e 0 J s b 2 9 k U H J l c 3 N 1 c m U s M n 0 m c X V v d D s s J n F 1 b 3 Q 7 U 2 V j d G l v b j E v d H J h a W 5 k a W F i Z X R l c y 9 B d X R v U m V t b 3 Z l Z E N v b H V t b n M x L n t T a 2 l u V G h p Y 2 t u Z X N z L D N 9 J n F 1 b 3 Q 7 L C Z x d W 9 0 O 1 N l Y 3 R p b 2 4 x L 3 R y Y W l u Z G l h Y m V 0 Z X M v Q X V 0 b 1 J l b W 9 2 Z W R D b 2 x 1 b W 5 z M S 5 7 S W 5 z d W x p b i w 0 f S Z x d W 9 0 O y w m c X V v d D t T Z W N 0 a W 9 u M S 9 0 c m F p b m R p Y W J l d G V z L 0 F 1 d G 9 S Z W 1 v d m V k Q 2 9 s d W 1 u c z E u e 0 J N S S w 1 f S Z x d W 9 0 O y w m c X V v d D t T Z W N 0 a W 9 u M S 9 0 c m F p b m R p Y W J l d G V z L 0 F 1 d G 9 S Z W 1 v d m V k Q 2 9 s d W 1 u c z E u e 0 R p Y W J l d G V z U G V k a W d y Z W V G d W 5 j d G l v b i w 2 f S Z x d W 9 0 O y w m c X V v d D t T Z W N 0 a W 9 u M S 9 0 c m F p b m R p Y W J l d G V z L 0 F 1 d G 9 S Z W 1 v d m V k Q 2 9 s d W 1 u c z E u e 0 F n Z S w 3 f S Z x d W 9 0 O y w m c X V v d D t T Z W N 0 a W 9 u M S 9 0 c m F p b m R p Y W J l d G V z L 0 F 1 d G 9 S Z W 1 v d m V k Q 2 9 s d W 1 u c z E u e 0 9 1 d G N v b W U s O H 0 m c X V v d D s s J n F 1 b 3 Q 7 U 2 V j d G l v b j E v d H J h a W 5 k a W F i Z X R l c y 9 B d X R v U m V t b 3 Z l Z E N v b H V t b n M x L n t J Z C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H J h a W 5 k a W F i Z X R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c m F p b m R p Y W J l d G V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y Y W l u Z G l h Y m V 0 Z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X R l c l 9 w b 3 R h Y m l s a X R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I 3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y 0 y M V Q w M D o w N j o 1 N y 4 2 M T g x O D A 4 W i I g L z 4 8 R W 5 0 c n k g V H l w Z T 0 i R m l s b E N v b H V t b l R 5 c G V z I i B W Y W x 1 Z T 0 i c 0 J R V U Z C U V V G Q l F V R k F 3 P T 0 i I C 8 + P E V u d H J 5 I F R 5 c G U 9 I k Z p b G x D b 2 x 1 b W 5 O Y W 1 l c y I g V m F s d W U 9 I n N b J n F 1 b 3 Q 7 c G g m c X V v d D s s J n F 1 b 3 Q 7 S G F y Z G 5 l c 3 M m c X V v d D s s J n F 1 b 3 Q 7 U 2 9 s a W R z J n F 1 b 3 Q 7 L C Z x d W 9 0 O 0 N o b G 9 y Y W 1 p b m V z J n F 1 b 3 Q 7 L C Z x d W 9 0 O 1 N 1 b G Z h d G U m c X V v d D s s J n F 1 b 3 Q 7 Q 2 9 u Z H V j d G l 2 a X R 5 J n F 1 b 3 Q 7 L C Z x d W 9 0 O 0 9 y Z 2 F u a W N f Y 2 F y Y m 9 u J n F 1 b 3 Q 7 L C Z x d W 9 0 O 1 R y a W h h b G 9 t Z X R o Y W 5 l c y Z x d W 9 0 O y w m c X V v d D t U d X J i a W R p d H k m c X V v d D s s J n F 1 b 3 Q 7 U G 9 0 Y W J p b G l 0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3 Y X R l c l 9 w b 3 R h Y m l s a X R 5 L 0 F 1 d G 9 S Z W 1 v d m V k Q 2 9 s d W 1 u c z E u e 3 B o L D B 9 J n F 1 b 3 Q 7 L C Z x d W 9 0 O 1 N l Y 3 R p b 2 4 x L 3 d h d G V y X 3 B v d G F i a W x p d H k v Q X V 0 b 1 J l b W 9 2 Z W R D b 2 x 1 b W 5 z M S 5 7 S G F y Z G 5 l c 3 M s M X 0 m c X V v d D s s J n F 1 b 3 Q 7 U 2 V j d G l v b j E v d 2 F 0 Z X J f c G 9 0 Y W J p b G l 0 e S 9 B d X R v U m V t b 3 Z l Z E N v b H V t b n M x L n t T b 2 x p Z H M s M n 0 m c X V v d D s s J n F 1 b 3 Q 7 U 2 V j d G l v b j E v d 2 F 0 Z X J f c G 9 0 Y W J p b G l 0 e S 9 B d X R v U m V t b 3 Z l Z E N v b H V t b n M x L n t D a G x v c m F t a W 5 l c y w z f S Z x d W 9 0 O y w m c X V v d D t T Z W N 0 a W 9 u M S 9 3 Y X R l c l 9 w b 3 R h Y m l s a X R 5 L 0 F 1 d G 9 S Z W 1 v d m V k Q 2 9 s d W 1 u c z E u e 1 N 1 b G Z h d G U s N H 0 m c X V v d D s s J n F 1 b 3 Q 7 U 2 V j d G l v b j E v d 2 F 0 Z X J f c G 9 0 Y W J p b G l 0 e S 9 B d X R v U m V t b 3 Z l Z E N v b H V t b n M x L n t D b 2 5 k d W N 0 a X Z p d H k s N X 0 m c X V v d D s s J n F 1 b 3 Q 7 U 2 V j d G l v b j E v d 2 F 0 Z X J f c G 9 0 Y W J p b G l 0 e S 9 B d X R v U m V t b 3 Z l Z E N v b H V t b n M x L n t P c m d h b m l j X 2 N h c m J v b i w 2 f S Z x d W 9 0 O y w m c X V v d D t T Z W N 0 a W 9 u M S 9 3 Y X R l c l 9 w b 3 R h Y m l s a X R 5 L 0 F 1 d G 9 S Z W 1 v d m V k Q 2 9 s d W 1 u c z E u e 1 R y a W h h b G 9 t Z X R o Y W 5 l c y w 3 f S Z x d W 9 0 O y w m c X V v d D t T Z W N 0 a W 9 u M S 9 3 Y X R l c l 9 w b 3 R h Y m l s a X R 5 L 0 F 1 d G 9 S Z W 1 v d m V k Q 2 9 s d W 1 u c z E u e 1 R 1 c m J p Z G l 0 e S w 4 f S Z x d W 9 0 O y w m c X V v d D t T Z W N 0 a W 9 u M S 9 3 Y X R l c l 9 w b 3 R h Y m l s a X R 5 L 0 F 1 d G 9 S Z W 1 v d m V k Q 2 9 s d W 1 u c z E u e 1 B v d G F i a W x p d H k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3 d h d G V y X 3 B v d G F i a W x p d H k v Q X V 0 b 1 J l b W 9 2 Z W R D b 2 x 1 b W 5 z M S 5 7 c G g s M H 0 m c X V v d D s s J n F 1 b 3 Q 7 U 2 V j d G l v b j E v d 2 F 0 Z X J f c G 9 0 Y W J p b G l 0 e S 9 B d X R v U m V t b 3 Z l Z E N v b H V t b n M x L n t I Y X J k b m V z c y w x f S Z x d W 9 0 O y w m c X V v d D t T Z W N 0 a W 9 u M S 9 3 Y X R l c l 9 w b 3 R h Y m l s a X R 5 L 0 F 1 d G 9 S Z W 1 v d m V k Q 2 9 s d W 1 u c z E u e 1 N v b G l k c y w y f S Z x d W 9 0 O y w m c X V v d D t T Z W N 0 a W 9 u M S 9 3 Y X R l c l 9 w b 3 R h Y m l s a X R 5 L 0 F 1 d G 9 S Z W 1 v d m V k Q 2 9 s d W 1 u c z E u e 0 N o b G 9 y Y W 1 p b m V z L D N 9 J n F 1 b 3 Q 7 L C Z x d W 9 0 O 1 N l Y 3 R p b 2 4 x L 3 d h d G V y X 3 B v d G F i a W x p d H k v Q X V 0 b 1 J l b W 9 2 Z W R D b 2 x 1 b W 5 z M S 5 7 U 3 V s Z m F 0 Z S w 0 f S Z x d W 9 0 O y w m c X V v d D t T Z W N 0 a W 9 u M S 9 3 Y X R l c l 9 w b 3 R h Y m l s a X R 5 L 0 F 1 d G 9 S Z W 1 v d m V k Q 2 9 s d W 1 u c z E u e 0 N v b m R 1 Y 3 R p d m l 0 e S w 1 f S Z x d W 9 0 O y w m c X V v d D t T Z W N 0 a W 9 u M S 9 3 Y X R l c l 9 w b 3 R h Y m l s a X R 5 L 0 F 1 d G 9 S Z W 1 v d m V k Q 2 9 s d W 1 u c z E u e 0 9 y Z 2 F u a W N f Y 2 F y Y m 9 u L D Z 9 J n F 1 b 3 Q 7 L C Z x d W 9 0 O 1 N l Y 3 R p b 2 4 x L 3 d h d G V y X 3 B v d G F i a W x p d H k v Q X V 0 b 1 J l b W 9 2 Z W R D b 2 x 1 b W 5 z M S 5 7 V H J p a G F s b 2 1 l d G h h b m V z L D d 9 J n F 1 b 3 Q 7 L C Z x d W 9 0 O 1 N l Y 3 R p b 2 4 x L 3 d h d G V y X 3 B v d G F i a W x p d H k v Q X V 0 b 1 J l b W 9 2 Z W R D b 2 x 1 b W 5 z M S 5 7 V H V y Y m l k a X R 5 L D h 9 J n F 1 b 3 Q 7 L C Z x d W 9 0 O 1 N l Y 3 R p b 2 4 x L 3 d h d G V y X 3 B v d G F i a W x p d H k v Q X V 0 b 1 J l b W 9 2 Z W R D b 2 x 1 b W 5 z M S 5 7 U G 9 0 Y W J p b G l 0 e S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2 F 0 Z X J f c G 9 0 Y W J p b G l 0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X R l c l 9 w b 3 R h Y m l s a X R 5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d G V y X 3 B v d G F i a W x p d H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m L 2 N G 8 U A W k u K x r S g q g r 0 5 Q A A A A A C A A A A A A A Q Z g A A A A E A A C A A A A A E Z 6 O h m 5 v N 5 m r 5 j Q K v 4 K b F w g H f j H F I N V Y R b 1 9 1 0 + u M T g A A A A A O g A A A A A I A A C A A A A D U n i E N b Y 7 V K K x 2 J c y w a 4 c J w d j y T + v t G c l O e k L v Y G Y r n F A A A A C A W s p Q J u 3 z y C X M F 1 E D 4 e Q r 5 l Q Y O w t C R g z x B c P Y H s 5 j d C B N h h 0 t I Z 8 G t N z h O x Z N T V V Q 1 4 T w Z y o J 0 N C V W L o w X z Q V W E R C y O Z 6 w x R 5 q x X l J Y b Y N 0 A A A A A K d 6 p t s z + q Y H A W U c v V 6 Q z y Q b g M q j P q P e U 5 o p q c v q 4 n d G M I B g n 9 O 1 e Q x N u K i 4 8 0 8 p W w i T o R t a Y u E A 4 X v j W M x H Y U < / D a t a M a s h u p > 
</file>

<file path=customXml/itemProps1.xml><?xml version="1.0" encoding="utf-8"?>
<ds:datastoreItem xmlns:ds="http://schemas.openxmlformats.org/officeDocument/2006/customXml" ds:itemID="{1880C12C-72C4-4833-AACA-D23B5E6DC67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carsTrain</vt:lpstr>
      <vt:lpstr>cars_dataset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A. roque</dc:creator>
  <cp:lastModifiedBy>luis A. roque</cp:lastModifiedBy>
  <dcterms:created xsi:type="dcterms:W3CDTF">2015-06-05T18:17:20Z</dcterms:created>
  <dcterms:modified xsi:type="dcterms:W3CDTF">2021-09-04T03:22:08Z</dcterms:modified>
</cp:coreProperties>
</file>