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60"/>
  </bookViews>
  <sheets>
    <sheet name="ROI Exercis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<sst xmlns="http://schemas.openxmlformats.org/spreadsheetml/2006/main" count="84" uniqueCount="66">
  <si>
    <t>Scenario A</t>
  </si>
  <si>
    <t>Scenario B</t>
  </si>
  <si>
    <t>No Data Modeling</t>
  </si>
  <si>
    <t>With Data Modeling</t>
  </si>
  <si>
    <t>Category</t>
  </si>
  <si>
    <t>Line item</t>
  </si>
  <si>
    <t>Description</t>
  </si>
  <si>
    <t>Cost</t>
  </si>
  <si>
    <t xml:space="preserve">Cost </t>
  </si>
  <si>
    <t>Development costs</t>
  </si>
  <si>
    <t>(year 1)</t>
  </si>
  <si>
    <t>Development and consulting no modeling</t>
  </si>
  <si>
    <t>Cross-functional team (Project Manager, Data Architect, Data Engineers, BI Developers, QA)</t>
  </si>
  <si>
    <t>Development and consulting with modeling</t>
  </si>
  <si>
    <t>Expect the project to complete 15% faster due to less rework and reloading</t>
  </si>
  <si>
    <t>Snowflake platform no modeling</t>
  </si>
  <si>
    <t>100 credits/month x 12 months at $2.50</t>
  </si>
  <si>
    <t>Snowflake platform with modeling</t>
  </si>
  <si>
    <t>Infrastructure and licensing</t>
  </si>
  <si>
    <t>Data integration, reporting, etc.</t>
  </si>
  <si>
    <t>Data modeling</t>
  </si>
  <si>
    <t>Training, development, tooling, etc</t>
  </si>
  <si>
    <t xml:space="preserve">Operational costs platform </t>
  </si>
  <si>
    <t>(years 2-6)</t>
  </si>
  <si>
    <t>Snowflake platform ETL</t>
  </si>
  <si>
    <t>Small WH 2 hours/day x 22 days/month at $2.50</t>
  </si>
  <si>
    <t>Snowflake platform analytics</t>
  </si>
  <si>
    <t>2 XS WH 8 hours/day x 22 days/month at $2.50</t>
  </si>
  <si>
    <t>Snowflake platform seasonal spikes</t>
  </si>
  <si>
    <t>Additional XS WH 4 hours/day x 22 days/month for 2 months at $2.50</t>
  </si>
  <si>
    <t>Additional software and licenses</t>
  </si>
  <si>
    <t>Data integration, reporting, data quality</t>
  </si>
  <si>
    <t xml:space="preserve">Data modeling </t>
  </si>
  <si>
    <t>Data and engineering team</t>
  </si>
  <si>
    <t>no data modeling</t>
  </si>
  <si>
    <t>4 FTEs at $100k avg. salary</t>
  </si>
  <si>
    <t>$100k x 4 FTEs x 5 years = $2M. This will be split between fixes and incremental updates</t>
  </si>
  <si>
    <t>Maintenance and bug fixes</t>
  </si>
  <si>
    <t>45% of the teams time is spent on data quality issues, rework, and performance adjustments</t>
  </si>
  <si>
    <t>Updates and enhancements</t>
  </si>
  <si>
    <t>55% of the remaining time is spent on delivering incremental enhancements and new functionality</t>
  </si>
  <si>
    <t>with data modeling</t>
  </si>
  <si>
    <t>25% of the teams time is spent on data quality issues, rework, and performance adjustments</t>
  </si>
  <si>
    <t>75% of the remaining time is spent on delivering incremental enhancements and new functionality</t>
  </si>
  <si>
    <t>Risk Management</t>
  </si>
  <si>
    <t>and contingency</t>
  </si>
  <si>
    <t>Contingency Budget</t>
  </si>
  <si>
    <t>Set aside 10% of annual maintenance labor costs for unforeseen issues</t>
  </si>
  <si>
    <t>Total Cost of Ownership</t>
  </si>
  <si>
    <t>(years 1-6)</t>
  </si>
  <si>
    <t>Development costs (year 1)</t>
  </si>
  <si>
    <t>Operational costs platform (years 2-6)</t>
  </si>
  <si>
    <t>Risk Management and contingency</t>
  </si>
  <si>
    <t>Benefit</t>
  </si>
  <si>
    <t xml:space="preserve">Benefit </t>
  </si>
  <si>
    <t>Expected Benefits</t>
  </si>
  <si>
    <t>Main benefit of deliverable</t>
  </si>
  <si>
    <t>Efficiency gains, improved decision-making, operational savings over 5 year lifetime</t>
  </si>
  <si>
    <t>Benefit of future updates</t>
  </si>
  <si>
    <t>Added value in incremental updates and new features. 25% relative to main benefit x updates &amp; enhancements capacity</t>
  </si>
  <si>
    <t>ROI</t>
  </si>
  <si>
    <t>Total ROI</t>
  </si>
  <si>
    <t xml:space="preserve">(Expected Benefit - TCO ) / TCO </t>
  </si>
  <si>
    <t>Benefits gain in scenario B over A</t>
  </si>
  <si>
    <t>Total data modeling investment in scenario B</t>
  </si>
  <si>
    <t>Total ROI of data modeling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</si>
</sst>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&quot;£&quot;* #,##0_-;\-&quot;£&quot;* #,##0_-;_-&quot;£&quot;* &quot;-&quot;_-;_-@_-"/>
    <numFmt numFmtId="180" formatCode="_-* #,##0_-;\-* #,##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80" fontId="0" fillId="0" borderId="0" xfId="1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180" fontId="2" fillId="0" borderId="2" xfId="1" applyNumberFormat="1" applyFont="1" applyBorder="1">
      <alignment vertical="center"/>
    </xf>
    <xf numFmtId="180" fontId="2" fillId="0" borderId="2" xfId="0" applyNumberFormat="1" applyFont="1" applyBorder="1">
      <alignment vertical="center"/>
    </xf>
    <xf numFmtId="180" fontId="0" fillId="0" borderId="2" xfId="1" applyNumberFormat="1" applyBorder="1">
      <alignment vertical="center"/>
    </xf>
    <xf numFmtId="180" fontId="2" fillId="0" borderId="0" xfId="1" applyNumberFormat="1" applyFont="1">
      <alignment vertical="center"/>
    </xf>
    <xf numFmtId="180" fontId="0" fillId="0" borderId="0" xfId="1" applyNumberFormat="1" applyFont="1">
      <alignment vertical="center"/>
    </xf>
    <xf numFmtId="9" fontId="2" fillId="0" borderId="0" xfId="3" applyFont="1">
      <alignment vertical="center"/>
    </xf>
    <xf numFmtId="0" fontId="2" fillId="0" borderId="0" xfId="0" applyFont="1" applyAlignment="1">
      <alignment vertical="center" wrapText="1"/>
    </xf>
    <xf numFmtId="10" fontId="2" fillId="0" borderId="0" xfId="3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6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 val="1"/>
        <color theme="1"/>
      </font>
    </dxf>
    <dxf>
      <font>
        <b val="1"/>
        <color theme="1"/>
      </font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  <border>
        <top style="double">
          <color theme="6"/>
        </top>
      </border>
    </dxf>
    <dxf>
      <font>
        <b val="1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TableStylePreset8_Accent3" pivot="0" count="9" xr9:uid="{B4706967-690F-4B87-96EC-4E733E7B0529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secondRowStripe" dxfId="9"/>
      <tableStyleElement type="firstColumnStripe" dxfId="8"/>
      <tableStyleElement type="secondColumnStripe" dxfId="7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3:E38" totalsRowShown="0">
  <tableColumns count="5">
    <tableColumn id="1" name="Category"/>
    <tableColumn id="2" name="Line item"/>
    <tableColumn id="3" name="Description"/>
    <tableColumn id="4" name="Cost"/>
    <tableColumn id="5" name="Cost "/>
  </tableColumns>
  <tableStyleInfo name="TableStylePreset8_Accent3" showFirstColumn="1" showLastColumn="0" showRowStripes="0" showColumnStripes="0"/>
</table>
</file>

<file path=xl/tables/table2.xml><?xml version="1.0" encoding="utf-8"?>
<table xmlns="http://schemas.openxmlformats.org/spreadsheetml/2006/main" id="3" name="Table3" displayName="Table3" ref="A42:E49" totalsRowShown="0">
  <tableColumns count="5">
    <tableColumn id="1" name="Category"/>
    <tableColumn id="2" name="Line item"/>
    <tableColumn id="3" name="Description"/>
    <tableColumn id="4" name="Benefit"/>
    <tableColumn id="5" name="Benefit "/>
  </tableColumns>
  <tableStyleInfo name="TableStylePreset8_Accent3" showFirstColumn="1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"/>
  <sheetViews>
    <sheetView showGridLines="0" tabSelected="1" workbookViewId="0">
      <selection activeCell="I26" sqref="I26"/>
    </sheetView>
  </sheetViews>
  <sheetFormatPr defaultColWidth="9.14285714285714" defaultRowHeight="15" outlineLevelCol="4"/>
  <cols>
    <col min="1" max="1" width="27.2857142857143" customWidth="1"/>
    <col min="2" max="2" width="40.4285714285714" style="1" customWidth="1"/>
    <col min="3" max="3" width="49.5714285714286" style="1" customWidth="1"/>
    <col min="4" max="4" width="16.8095238095238" style="2" customWidth="1"/>
    <col min="5" max="5" width="18.3428571428571" customWidth="1"/>
  </cols>
  <sheetData>
    <row r="1" spans="4:5">
      <c r="D1" s="3" t="s">
        <v>0</v>
      </c>
      <c r="E1" s="3" t="s">
        <v>1</v>
      </c>
    </row>
    <row r="2" spans="4:5">
      <c r="D2" s="3" t="s">
        <v>2</v>
      </c>
      <c r="E2" s="3" t="s">
        <v>3</v>
      </c>
    </row>
    <row r="3" spans="1:5">
      <c r="A3" t="s">
        <v>4</v>
      </c>
      <c r="B3" s="1" t="s">
        <v>5</v>
      </c>
      <c r="C3" s="1" t="s">
        <v>6</v>
      </c>
      <c r="D3" t="s">
        <v>7</v>
      </c>
      <c r="E3" t="s">
        <v>8</v>
      </c>
    </row>
    <row r="4" spans="1:1">
      <c r="A4" t="s">
        <v>9</v>
      </c>
    </row>
    <row r="5" ht="30" spans="1:4">
      <c r="A5" t="s">
        <v>10</v>
      </c>
      <c r="B5" s="1" t="s">
        <v>11</v>
      </c>
      <c r="C5" s="1" t="s">
        <v>12</v>
      </c>
      <c r="D5" s="2">
        <v>600000</v>
      </c>
    </row>
    <row r="6" ht="30" spans="2:5">
      <c r="B6" s="1" t="s">
        <v>13</v>
      </c>
      <c r="C6" s="1" t="s">
        <v>14</v>
      </c>
      <c r="E6" s="2">
        <f>+D5*0.85</f>
        <v>510000</v>
      </c>
    </row>
    <row r="7" spans="2:5">
      <c r="B7" s="1" t="s">
        <v>15</v>
      </c>
      <c r="C7" s="1" t="s">
        <v>16</v>
      </c>
      <c r="D7" s="2">
        <f>2.5*100*12</f>
        <v>3000</v>
      </c>
      <c r="E7" s="2"/>
    </row>
    <row r="8" ht="30" spans="2:5">
      <c r="B8" s="1" t="s">
        <v>17</v>
      </c>
      <c r="C8" s="1" t="s">
        <v>14</v>
      </c>
      <c r="E8" s="2">
        <f>+D7*0.85</f>
        <v>2550</v>
      </c>
    </row>
    <row r="9" spans="2:5">
      <c r="B9" s="1" t="s">
        <v>18</v>
      </c>
      <c r="C9" s="1" t="s">
        <v>19</v>
      </c>
      <c r="D9" s="2">
        <v>100000</v>
      </c>
      <c r="E9" s="2">
        <v>100000</v>
      </c>
    </row>
    <row r="10" spans="2:5">
      <c r="B10" s="1" t="s">
        <v>20</v>
      </c>
      <c r="C10" s="1" t="s">
        <v>21</v>
      </c>
      <c r="D10" s="2">
        <v>0</v>
      </c>
      <c r="E10" s="2">
        <v>30000</v>
      </c>
    </row>
    <row r="11" spans="1:5">
      <c r="A11" s="4"/>
      <c r="B11" s="5"/>
      <c r="C11" s="5"/>
      <c r="D11" s="6">
        <f>SUM(D5:D10)</f>
        <v>703000</v>
      </c>
      <c r="E11" s="7">
        <f>SUM(E6:E10)</f>
        <v>642550</v>
      </c>
    </row>
    <row r="12" spans="1:1">
      <c r="A12" t="s">
        <v>22</v>
      </c>
    </row>
    <row r="13" spans="1:5">
      <c r="A13" t="s">
        <v>23</v>
      </c>
      <c r="B13" s="1" t="s">
        <v>24</v>
      </c>
      <c r="C13" s="1" t="s">
        <v>25</v>
      </c>
      <c r="D13" s="2">
        <f>2.5*2*2*22*12*5</f>
        <v>13200</v>
      </c>
      <c r="E13" s="2">
        <f>2.5*2*2*22*12*5</f>
        <v>13200</v>
      </c>
    </row>
    <row r="14" spans="2:5">
      <c r="B14" s="1" t="s">
        <v>26</v>
      </c>
      <c r="C14" s="1" t="s">
        <v>27</v>
      </c>
      <c r="D14" s="2">
        <f>2*2.5*1*8*22*12*5</f>
        <v>52800</v>
      </c>
      <c r="E14" s="2">
        <f>2*2.5*1*8*22*12*5</f>
        <v>52800</v>
      </c>
    </row>
    <row r="15" ht="30" spans="2:5">
      <c r="B15" s="1" t="s">
        <v>28</v>
      </c>
      <c r="C15" s="1" t="s">
        <v>29</v>
      </c>
      <c r="D15" s="2">
        <f>2.5*1*4*22*2*5</f>
        <v>2200</v>
      </c>
      <c r="E15" s="2">
        <f>2.5*1*4*22*2*5</f>
        <v>2200</v>
      </c>
    </row>
    <row r="16" spans="2:5">
      <c r="B16" s="1" t="s">
        <v>30</v>
      </c>
      <c r="C16" s="1" t="s">
        <v>31</v>
      </c>
      <c r="D16" s="2">
        <f>+D9*5</f>
        <v>500000</v>
      </c>
      <c r="E16" s="2">
        <f>+E9*5</f>
        <v>500000</v>
      </c>
    </row>
    <row r="17" spans="2:5">
      <c r="B17" s="1" t="s">
        <v>30</v>
      </c>
      <c r="C17" s="1" t="s">
        <v>32</v>
      </c>
      <c r="D17" s="2">
        <v>0</v>
      </c>
      <c r="E17" s="2">
        <f>25000*5</f>
        <v>125000</v>
      </c>
    </row>
    <row r="18" spans="1:5">
      <c r="A18" s="4"/>
      <c r="B18" s="5"/>
      <c r="C18" s="5"/>
      <c r="D18" s="6">
        <f>SUM(D13:D17)</f>
        <v>568200</v>
      </c>
      <c r="E18" s="6">
        <f>SUM(E13:E17)</f>
        <v>693200</v>
      </c>
    </row>
    <row r="19" spans="1:1">
      <c r="A19" t="s">
        <v>33</v>
      </c>
    </row>
    <row r="20" ht="30" spans="1:5">
      <c r="A20" t="s">
        <v>34</v>
      </c>
      <c r="B20" s="1" t="s">
        <v>35</v>
      </c>
      <c r="C20" s="1" t="s">
        <v>36</v>
      </c>
      <c r="D20" s="2">
        <v>0</v>
      </c>
      <c r="E20" s="2"/>
    </row>
    <row r="21" ht="30" spans="1:5">
      <c r="A21" t="s">
        <v>23</v>
      </c>
      <c r="B21" s="1" t="s">
        <v>37</v>
      </c>
      <c r="C21" s="1" t="s">
        <v>38</v>
      </c>
      <c r="D21" s="2">
        <f>2000000*0.45</f>
        <v>900000</v>
      </c>
      <c r="E21" s="2"/>
    </row>
    <row r="22" ht="30" spans="2:5">
      <c r="B22" s="1" t="s">
        <v>39</v>
      </c>
      <c r="C22" s="1" t="s">
        <v>40</v>
      </c>
      <c r="D22" s="2">
        <f>2000000*0.55</f>
        <v>1100000</v>
      </c>
      <c r="E22" s="2"/>
    </row>
    <row r="23" spans="1:5">
      <c r="A23" s="4"/>
      <c r="B23" s="5"/>
      <c r="C23" s="5"/>
      <c r="D23" s="6">
        <f>SUM(D20:D22)</f>
        <v>2000000</v>
      </c>
      <c r="E23" s="8"/>
    </row>
    <row r="24" spans="1:5">
      <c r="A24" t="s">
        <v>33</v>
      </c>
      <c r="E24" s="2"/>
    </row>
    <row r="25" ht="30" spans="1:5">
      <c r="A25" t="s">
        <v>41</v>
      </c>
      <c r="B25" s="1" t="s">
        <v>35</v>
      </c>
      <c r="C25" s="1" t="s">
        <v>36</v>
      </c>
      <c r="E25" s="2">
        <v>0</v>
      </c>
    </row>
    <row r="26" ht="30" spans="1:5">
      <c r="A26" t="s">
        <v>23</v>
      </c>
      <c r="B26" s="1" t="s">
        <v>37</v>
      </c>
      <c r="C26" s="1" t="s">
        <v>42</v>
      </c>
      <c r="E26" s="2">
        <f>2000000*0.25</f>
        <v>500000</v>
      </c>
    </row>
    <row r="27" ht="30" spans="2:5">
      <c r="B27" s="1" t="s">
        <v>39</v>
      </c>
      <c r="C27" s="1" t="s">
        <v>43</v>
      </c>
      <c r="E27" s="2">
        <f>2000000*0.75</f>
        <v>1500000</v>
      </c>
    </row>
    <row r="28" spans="1:5">
      <c r="A28" s="4"/>
      <c r="B28" s="5"/>
      <c r="C28" s="5"/>
      <c r="D28" s="8"/>
      <c r="E28" s="6">
        <f>SUM(E25:E27)</f>
        <v>2000000</v>
      </c>
    </row>
    <row r="29" spans="1:5">
      <c r="A29" t="s">
        <v>44</v>
      </c>
      <c r="E29" s="9"/>
    </row>
    <row r="30" ht="30" spans="1:5">
      <c r="A30" t="s">
        <v>45</v>
      </c>
      <c r="B30" s="1" t="s">
        <v>46</v>
      </c>
      <c r="C30" s="1" t="s">
        <v>47</v>
      </c>
      <c r="D30" s="2">
        <f>+D21*0.1</f>
        <v>90000</v>
      </c>
      <c r="E30" s="10">
        <f>+E26*0.1</f>
        <v>50000</v>
      </c>
    </row>
    <row r="31" spans="1:5">
      <c r="A31" s="4" t="s">
        <v>23</v>
      </c>
      <c r="B31" s="5"/>
      <c r="C31" s="5"/>
      <c r="D31" s="6">
        <f>+D30</f>
        <v>90000</v>
      </c>
      <c r="E31" s="6">
        <f>+E30</f>
        <v>50000</v>
      </c>
    </row>
    <row r="32" spans="5:5">
      <c r="E32" s="2"/>
    </row>
    <row r="33" spans="1:5">
      <c r="A33" t="s">
        <v>48</v>
      </c>
      <c r="E33" s="2"/>
    </row>
    <row r="34" spans="1:5">
      <c r="A34" t="s">
        <v>49</v>
      </c>
      <c r="B34" s="1" t="s">
        <v>50</v>
      </c>
      <c r="D34" s="2">
        <f>+D11</f>
        <v>703000</v>
      </c>
      <c r="E34" s="2">
        <f>+E11</f>
        <v>642550</v>
      </c>
    </row>
    <row r="35" spans="2:5">
      <c r="B35" s="1" t="s">
        <v>51</v>
      </c>
      <c r="D35" s="2">
        <f>+D18</f>
        <v>568200</v>
      </c>
      <c r="E35" s="2">
        <f>+E18</f>
        <v>693200</v>
      </c>
    </row>
    <row r="36" spans="2:5">
      <c r="B36" s="1" t="s">
        <v>33</v>
      </c>
      <c r="D36" s="2">
        <f>+D23</f>
        <v>2000000</v>
      </c>
      <c r="E36" s="2">
        <f>+E28</f>
        <v>2000000</v>
      </c>
    </row>
    <row r="37" spans="2:5">
      <c r="B37" s="1" t="s">
        <v>52</v>
      </c>
      <c r="D37" s="2">
        <f>+D30</f>
        <v>90000</v>
      </c>
      <c r="E37" s="2">
        <f>+E30</f>
        <v>50000</v>
      </c>
    </row>
    <row r="38" spans="1:5">
      <c r="A38" s="4"/>
      <c r="B38" s="5"/>
      <c r="C38" s="5"/>
      <c r="D38" s="6">
        <f>SUM(D34:D37)</f>
        <v>3361200</v>
      </c>
      <c r="E38" s="6">
        <f>SUM(E34:E37)</f>
        <v>3385750</v>
      </c>
    </row>
    <row r="39" spans="4:5">
      <c r="D39" s="9"/>
      <c r="E39" s="9"/>
    </row>
    <row r="40" spans="4:5">
      <c r="D40" s="3" t="s">
        <v>0</v>
      </c>
      <c r="E40" s="3" t="s">
        <v>1</v>
      </c>
    </row>
    <row r="41" spans="4:5">
      <c r="D41" s="3" t="s">
        <v>2</v>
      </c>
      <c r="E41" s="3" t="s">
        <v>3</v>
      </c>
    </row>
    <row r="42" spans="1:5">
      <c r="A42" t="s">
        <v>4</v>
      </c>
      <c r="B42" s="1" t="s">
        <v>5</v>
      </c>
      <c r="C42" s="1" t="s">
        <v>6</v>
      </c>
      <c r="D42" t="s">
        <v>53</v>
      </c>
      <c r="E42" t="s">
        <v>54</v>
      </c>
    </row>
    <row r="43" spans="1:5">
      <c r="A43" t="s">
        <v>55</v>
      </c>
      <c r="E43" s="2"/>
    </row>
    <row r="44" ht="30" spans="2:5">
      <c r="B44" s="1" t="s">
        <v>56</v>
      </c>
      <c r="C44" s="1" t="s">
        <v>57</v>
      </c>
      <c r="D44" s="2">
        <v>4000000</v>
      </c>
      <c r="E44" s="2">
        <f>+D44</f>
        <v>4000000</v>
      </c>
    </row>
    <row r="45" ht="45" spans="2:5">
      <c r="B45" s="1" t="s">
        <v>58</v>
      </c>
      <c r="C45" s="1" t="s">
        <v>59</v>
      </c>
      <c r="D45" s="2">
        <f>+D44*0.25*0.55</f>
        <v>550000</v>
      </c>
      <c r="E45" s="2">
        <f>+E44*0.25*0.75</f>
        <v>750000</v>
      </c>
    </row>
    <row r="46" spans="4:5">
      <c r="D46" s="9">
        <f>SUM(D44:D45)</f>
        <v>4550000</v>
      </c>
      <c r="E46" s="9">
        <f>SUM(E44:E45)</f>
        <v>4750000</v>
      </c>
    </row>
    <row r="48" spans="1:1">
      <c r="A48" t="s">
        <v>60</v>
      </c>
    </row>
    <row r="49" spans="2:5">
      <c r="B49" s="1" t="s">
        <v>61</v>
      </c>
      <c r="C49" s="1" t="s">
        <v>62</v>
      </c>
      <c r="D49" s="11">
        <f>+(D46-D38)/D38</f>
        <v>0.35368320837796</v>
      </c>
      <c r="E49" s="11">
        <f>+(E46-E38)/E38</f>
        <v>0.402938787565532</v>
      </c>
    </row>
    <row r="52" spans="3:5">
      <c r="C52" s="1" t="s">
        <v>63</v>
      </c>
      <c r="E52" s="2">
        <f>+E46-D46</f>
        <v>200000</v>
      </c>
    </row>
    <row r="53" spans="3:5">
      <c r="C53" s="1" t="s">
        <v>64</v>
      </c>
      <c r="E53" s="2">
        <f>+E10+E17</f>
        <v>155000</v>
      </c>
    </row>
    <row r="54" spans="3:5">
      <c r="C54" s="12" t="s">
        <v>65</v>
      </c>
      <c r="E54" s="13">
        <f>+(E52-E53)/E53</f>
        <v>0.290322580645161</v>
      </c>
    </row>
  </sheetData>
  <pageMargins left="0.75" right="0.75" top="1" bottom="1" header="0.5" footer="0.5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ROI Exercise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vwser</dc:creator>
  <cp:lastModifiedBy>vwser</cp:lastModifiedBy>
  <dcterms:created xsi:type="dcterms:W3CDTF">2025-02-13T10:34:00Z</dcterms:created>
  <dcterms:modified xsi:type="dcterms:W3CDTF">2025-07-15T14:57:01Z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46F0BA7153374661BBA19F2E6E02C16D_11</vt:lpwstr>
  </property>
  <property fmtid="{D5CDD505-2E9C-101B-9397-08002B2CF9AE}" pid="3" name="KSOProductBuildVer">
    <vt:lpwstr>2057-12.2.0.21931</vt:lpwstr>
  </property>
</Properties>
</file>