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Packt\Chapter 8\"/>
    </mc:Choice>
  </mc:AlternateContent>
  <xr:revisionPtr revIDLastSave="0" documentId="13_ncr:1_{71082158-1DBE-4E24-AEBC-F31E8EBC5C38}" xr6:coauthVersionLast="47" xr6:coauthVersionMax="47" xr10:uidLastSave="{00000000-0000-0000-0000-000000000000}"/>
  <bookViews>
    <workbookView minimized="1" showHorizontalScroll="0" showVerticalScroll="0" xWindow="5505" yWindow="-11415" windowWidth="20475" windowHeight="7350" xr2:uid="{00000000-000D-0000-FFFF-FFFF00000000}"/>
  </bookViews>
  <sheets>
    <sheet name="Income Statement" sheetId="1" r:id="rId1"/>
  </sheets>
  <externalReferences>
    <externalReference r:id="rId2"/>
  </externalReferences>
  <definedNames>
    <definedName name="_xlnm.Print_Titles" localSheetId="0">'Income Statement'!$A:$A</definedName>
    <definedName name="ReportDate">[1]Report!$B$3</definedName>
    <definedName name="Z_1860C615_B010_4D34_B56B_7E1798C4D695_.wvu.PrintTitles" localSheetId="0" hidden="1">'Income Statement'!$A:$A</definedName>
    <definedName name="Z_6BE2817D_542B_4F5D_845D_41EF3AAABED7_.wvu.Cols" localSheetId="0" hidden="1">'Income Statement'!$B:$D,'Income Statement'!$F:$H,'Income Statement'!$J:$L,'Income Statement'!$N:$P</definedName>
    <definedName name="Z_6BE2817D_542B_4F5D_845D_41EF3AAABED7_.wvu.PrintTitles" localSheetId="0" hidden="1">'Income Statement'!$A:$A</definedName>
    <definedName name="Z_F282F210_FCCF_4E38_8C99_30B7B882E290_.wvu.Cols" localSheetId="0" hidden="1">'Income Statement'!$B:$Q</definedName>
    <definedName name="Z_F282F210_FCCF_4E38_8C99_30B7B882E290_.wvu.PrintTitles" localSheetId="0" hidden="1">'Income Statement'!$A:$A</definedName>
    <definedName name="Z_F282F210_FCCF_4E38_8C99_30B7B882E290_.wvu.Rows" localSheetId="0" hidden="1">'Income Statement'!$2:$7,'Income Statement'!$9:$12,'Income Statement'!$15:$26</definedName>
  </definedNames>
  <calcPr calcId="191029"/>
  <customWorkbookViews>
    <customWorkbookView name="All Data" guid="{1860C615-B010-4D34-B56B-7E1798C4D695}" showHorizontalScroll="0" showVerticalScroll="0" xWindow="367" yWindow="-761" windowWidth="1365" windowHeight="490" activeSheetId="1" showFormulaBar="0"/>
    <customWorkbookView name="Quarters Only" guid="{6BE2817D-542B-4F5D-845D-41EF3AAABED7}" maximized="1" showHorizontalScroll="0" showVerticalScroll="0" xWindow="313" yWindow="-787" windowWidth="1040" windowHeight="784" activeSheetId="1" showFormulaBar="0"/>
    <customWorkbookView name="Executive Summary" guid="{F282F210-FCCF-4E38-8C99-30B7B882E290}" maximized="1" showHorizontalScroll="0" showVerticalScroll="0" xWindow="313" yWindow="-787" windowWidth="1040" windowHeight="784" activeSheetId="1" showFormulaBar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F8" i="1"/>
  <c r="G8" i="1"/>
  <c r="J8" i="1"/>
  <c r="K8" i="1"/>
  <c r="L8" i="1"/>
  <c r="N8" i="1"/>
  <c r="O8" i="1"/>
  <c r="P8" i="1"/>
  <c r="P20" i="1"/>
  <c r="O20" i="1"/>
  <c r="N20" i="1"/>
  <c r="L20" i="1"/>
  <c r="K20" i="1"/>
  <c r="J20" i="1"/>
  <c r="H20" i="1"/>
  <c r="G20" i="1"/>
  <c r="F20" i="1"/>
  <c r="D20" i="1"/>
  <c r="C20" i="1"/>
  <c r="B20" i="1"/>
  <c r="R24" i="1"/>
  <c r="Q4" i="1"/>
  <c r="Q5" i="1"/>
  <c r="Q6" i="1"/>
  <c r="M4" i="1"/>
  <c r="M5" i="1"/>
  <c r="M6" i="1"/>
  <c r="I4" i="1"/>
  <c r="I5" i="1"/>
  <c r="I6" i="1"/>
  <c r="E4" i="1"/>
  <c r="E5" i="1"/>
  <c r="E6" i="1"/>
  <c r="Q25" i="1"/>
  <c r="Q24" i="1"/>
  <c r="Q23" i="1"/>
  <c r="Q22" i="1"/>
  <c r="Q21" i="1"/>
  <c r="Q19" i="1"/>
  <c r="Q18" i="1"/>
  <c r="Q17" i="1"/>
  <c r="Q16" i="1"/>
  <c r="M25" i="1"/>
  <c r="M24" i="1"/>
  <c r="M23" i="1"/>
  <c r="M22" i="1"/>
  <c r="M21" i="1"/>
  <c r="M19" i="1"/>
  <c r="M18" i="1"/>
  <c r="M17" i="1"/>
  <c r="M16" i="1"/>
  <c r="I25" i="1"/>
  <c r="I24" i="1"/>
  <c r="I23" i="1"/>
  <c r="I22" i="1"/>
  <c r="I21" i="1"/>
  <c r="I19" i="1"/>
  <c r="I18" i="1"/>
  <c r="I17" i="1"/>
  <c r="I16" i="1"/>
  <c r="E17" i="1"/>
  <c r="R17" i="1" s="1"/>
  <c r="E18" i="1"/>
  <c r="E19" i="1"/>
  <c r="R19" i="1" s="1"/>
  <c r="E21" i="1"/>
  <c r="R21" i="1" s="1"/>
  <c r="E22" i="1"/>
  <c r="E23" i="1"/>
  <c r="E24" i="1"/>
  <c r="E25" i="1"/>
  <c r="R25" i="1" s="1"/>
  <c r="E16" i="1"/>
  <c r="R16" i="1" s="1"/>
  <c r="P11" i="1"/>
  <c r="O11" i="1"/>
  <c r="N11" i="1"/>
  <c r="L11" i="1"/>
  <c r="K11" i="1"/>
  <c r="J11" i="1"/>
  <c r="H11" i="1"/>
  <c r="G11" i="1"/>
  <c r="F11" i="1"/>
  <c r="C11" i="1"/>
  <c r="D11" i="1"/>
  <c r="B11" i="1"/>
  <c r="P10" i="1"/>
  <c r="O10" i="1"/>
  <c r="N10" i="1"/>
  <c r="L10" i="1"/>
  <c r="K10" i="1"/>
  <c r="J10" i="1"/>
  <c r="H10" i="1"/>
  <c r="G10" i="1"/>
  <c r="F10" i="1"/>
  <c r="C10" i="1"/>
  <c r="D10" i="1"/>
  <c r="B10" i="1"/>
  <c r="Q3" i="1"/>
  <c r="M3" i="1"/>
  <c r="M8" i="1" s="1"/>
  <c r="E3" i="1"/>
  <c r="E20" i="1" l="1"/>
  <c r="Q8" i="1"/>
  <c r="M20" i="1"/>
  <c r="E8" i="1"/>
  <c r="R23" i="1"/>
  <c r="R22" i="1"/>
  <c r="R18" i="1"/>
  <c r="H3" i="1"/>
  <c r="I20" i="1"/>
  <c r="I27" i="1" s="1"/>
  <c r="Q20" i="1"/>
  <c r="D27" i="1"/>
  <c r="L27" i="1"/>
  <c r="H27" i="1"/>
  <c r="C27" i="1"/>
  <c r="O27" i="1"/>
  <c r="K27" i="1"/>
  <c r="G27" i="1"/>
  <c r="N27" i="1"/>
  <c r="J27" i="1"/>
  <c r="F27" i="1"/>
  <c r="B27" i="1"/>
  <c r="Q11" i="1"/>
  <c r="O13" i="1"/>
  <c r="O14" i="1" s="1"/>
  <c r="M11" i="1"/>
  <c r="P13" i="1"/>
  <c r="P14" i="1" s="1"/>
  <c r="L13" i="1"/>
  <c r="K13" i="1"/>
  <c r="I11" i="1"/>
  <c r="G13" i="1"/>
  <c r="G14" i="1" s="1"/>
  <c r="H13" i="1"/>
  <c r="E11" i="1"/>
  <c r="C13" i="1"/>
  <c r="D13" i="1"/>
  <c r="D14" i="1" s="1"/>
  <c r="N13" i="1"/>
  <c r="N14" i="1" s="1"/>
  <c r="Q10" i="1"/>
  <c r="J13" i="1"/>
  <c r="M10" i="1"/>
  <c r="F13" i="1"/>
  <c r="I10" i="1"/>
  <c r="B13" i="1"/>
  <c r="E10" i="1"/>
  <c r="B8" i="1"/>
  <c r="E27" i="1"/>
  <c r="R20" i="1" l="1"/>
  <c r="R27" i="1" s="1"/>
  <c r="R10" i="1"/>
  <c r="R11" i="1"/>
  <c r="D28" i="1"/>
  <c r="I3" i="1"/>
  <c r="H8" i="1"/>
  <c r="H14" i="1" s="1"/>
  <c r="H28" i="1" s="1"/>
  <c r="N28" i="1"/>
  <c r="J14" i="1"/>
  <c r="J28" i="1" s="1"/>
  <c r="M27" i="1"/>
  <c r="P27" i="1"/>
  <c r="P28" i="1" s="1"/>
  <c r="O28" i="1"/>
  <c r="G28" i="1"/>
  <c r="Q27" i="1"/>
  <c r="K14" i="1"/>
  <c r="K28" i="1" s="1"/>
  <c r="F14" i="1"/>
  <c r="F28" i="1" s="1"/>
  <c r="E13" i="1"/>
  <c r="E14" i="1" s="1"/>
  <c r="E28" i="1" s="1"/>
  <c r="I13" i="1"/>
  <c r="M13" i="1"/>
  <c r="M14" i="1" s="1"/>
  <c r="L14" i="1"/>
  <c r="L28" i="1" s="1"/>
  <c r="C14" i="1"/>
  <c r="C28" i="1" s="1"/>
  <c r="Q13" i="1"/>
  <c r="Q14" i="1" s="1"/>
  <c r="B14" i="1"/>
  <c r="B28" i="1" s="1"/>
  <c r="R5" i="1"/>
  <c r="R6" i="1"/>
  <c r="R4" i="1"/>
  <c r="R13" i="1" l="1"/>
  <c r="I8" i="1"/>
  <c r="I14" i="1" s="1"/>
  <c r="I28" i="1" s="1"/>
  <c r="R3" i="1"/>
  <c r="R8" i="1" s="1"/>
  <c r="R14" i="1" s="1"/>
  <c r="R28" i="1" s="1"/>
  <c r="Q28" i="1"/>
  <c r="M28" i="1"/>
</calcChain>
</file>

<file path=xl/sharedStrings.xml><?xml version="1.0" encoding="utf-8"?>
<sst xmlns="http://schemas.openxmlformats.org/spreadsheetml/2006/main" count="41" uniqueCount="41">
  <si>
    <t>Income</t>
  </si>
  <si>
    <t>Total Income</t>
  </si>
  <si>
    <t>Cost of Goods Sold</t>
  </si>
  <si>
    <t>Total COGS</t>
  </si>
  <si>
    <t>Gross Profit</t>
  </si>
  <si>
    <t>Expense</t>
  </si>
  <si>
    <t>Total Expense</t>
  </si>
  <si>
    <t>Net Ordinary Income</t>
  </si>
  <si>
    <t>Quarter1</t>
  </si>
  <si>
    <t>Quarter2</t>
  </si>
  <si>
    <t>Quarter3</t>
  </si>
  <si>
    <t>Quarter4</t>
  </si>
  <si>
    <t>Design Income</t>
  </si>
  <si>
    <t>Labor Income</t>
  </si>
  <si>
    <t>Materials Income</t>
  </si>
  <si>
    <t>Job Materials</t>
  </si>
  <si>
    <t>Subcontractors</t>
  </si>
  <si>
    <t>Automobile</t>
  </si>
  <si>
    <t>Bank Service Charges</t>
  </si>
  <si>
    <t>Insurance</t>
  </si>
  <si>
    <t>Interest Expense</t>
  </si>
  <si>
    <t>Payroll Expenses</t>
  </si>
  <si>
    <t>Postage</t>
  </si>
  <si>
    <t>Professional Fees</t>
  </si>
  <si>
    <t>Repairs</t>
  </si>
  <si>
    <t>Tools and Machinery</t>
  </si>
  <si>
    <t>Utilities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</si>
  <si>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</si>
  <si>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</si>
  <si>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</si>
  <si>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</si>
  <si>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</si>
  <si>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</si>
  <si>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</si>
  <si>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</si>
  <si>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</si>
  <si>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</si>
  <si>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</si>
  <si>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</si>
  <si>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</si>
  <si>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Subcontract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</si>
</sst>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Protection="1">
      <protection locked="0"/>
    </xf>
    <xf numFmtId="16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amples/Financial%20State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Xref"/>
      <sheetName val="Data"/>
    </sheetNames>
    <sheetDataSet>
      <sheetData sheetId="0">
        <row r="3">
          <cell r="B3" t="str">
            <v>January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9"/>
  <sheetViews>
    <sheetView tabSelected="1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1" sqref="N31"/>
    </sheetView>
  </sheetViews>
  <sheetFormatPr defaultRowHeight="15" x14ac:dyDescent="0.25"/>
  <cols>
    <col min="1" max="1" width="26.42578125" customWidth="1"/>
    <col min="2" max="2" width="9.140625" customWidth="1"/>
    <col min="3" max="3" width="9" customWidth="1"/>
    <col min="4" max="12" width="10.5703125" customWidth="1"/>
    <col min="13" max="13" width="11.5703125" customWidth="1"/>
    <col min="14" max="16" width="10.5703125" customWidth="1"/>
    <col min="17" max="17" width="11.5703125" customWidth="1"/>
    <col min="18" max="18" width="11.5703125" bestFit="1" customWidth="1"/>
  </cols>
  <sheetData>
    <row r="1" spans="1:18" x14ac:dyDescent="0.25">
      <c r="B1" s="7" t="s">
        <v>27</v>
      </c>
      <c r="C1" s="7" t="s">
        <v>29</v>
      </c>
      <c r="D1" s="10" t="s">
        <v>28</v>
      </c>
      <c r="E1" s="7" t="s">
        <v>8</v>
      </c>
      <c r="F1" s="7" t="s">
        <v>30</v>
      </c>
      <c r="G1" s="7" t="s">
        <v>31</v>
      </c>
      <c r="H1" s="7" t="s">
        <v>32</v>
      </c>
      <c r="I1" s="7" t="s">
        <v>9</v>
      </c>
      <c r="J1" s="7" t="s">
        <v>33</v>
      </c>
      <c r="K1" s="7" t="s">
        <v>34</v>
      </c>
      <c r="L1" s="7" t="s">
        <v>35</v>
      </c>
      <c r="M1" s="7" t="s">
        <v>10</v>
      </c>
      <c r="N1" s="7" t="s">
        <v>36</v>
      </c>
      <c r="O1" s="7" t="s">
        <v>37</v>
      </c>
      <c r="P1" s="7" t="s">
        <v>38</v>
      </c>
      <c r="Q1" s="8" t="s">
        <v>11</v>
      </c>
      <c r="R1" s="8" t="s">
        <v>39</v>
      </c>
    </row>
    <row r="2" spans="1:18" x14ac:dyDescent="0.25">
      <c r="A2" s="2" t="s">
        <v>0</v>
      </c>
      <c r="B2" s="11"/>
      <c r="D2" s="9"/>
    </row>
    <row r="3" spans="1:18" x14ac:dyDescent="0.25">
      <c r="A3" t="s">
        <v>12</v>
      </c>
      <c r="B3" s="4">
        <v>4661</v>
      </c>
      <c r="C3" s="4">
        <v>3821</v>
      </c>
      <c r="D3" s="4">
        <v>5747</v>
      </c>
      <c r="E3" s="4">
        <f>SUM(B3:D3)</f>
        <v>14229</v>
      </c>
      <c r="F3" s="4">
        <v>5880</v>
      </c>
      <c r="G3" s="4">
        <v>4692</v>
      </c>
      <c r="H3" s="4">
        <f>SUM(E3:G3)</f>
        <v>24801</v>
      </c>
      <c r="I3" s="4">
        <f>SUM(F3:H3)</f>
        <v>35373</v>
      </c>
      <c r="J3" s="4">
        <v>3793</v>
      </c>
      <c r="K3" s="4">
        <v>5734</v>
      </c>
      <c r="L3" s="4">
        <v>4485</v>
      </c>
      <c r="M3" s="4">
        <f>SUM(J3:L3)</f>
        <v>14012</v>
      </c>
      <c r="N3" s="4">
        <v>4373</v>
      </c>
      <c r="O3" s="4">
        <v>4327</v>
      </c>
      <c r="P3" s="4">
        <v>3545</v>
      </c>
      <c r="Q3" s="4">
        <f>SUM(N3:P3)</f>
        <v>12245</v>
      </c>
      <c r="R3" s="4">
        <f>SUMIF($B$1:$Q$1,"Quarter*",B3:Q3)</f>
        <v>75859</v>
      </c>
    </row>
    <row r="4" spans="1:18" x14ac:dyDescent="0.25">
      <c r="A4" t="s">
        <v>13</v>
      </c>
      <c r="B4" s="4">
        <v>21974</v>
      </c>
      <c r="C4" s="4">
        <v>19636</v>
      </c>
      <c r="D4" s="4">
        <v>15155</v>
      </c>
      <c r="E4" s="4">
        <f t="shared" ref="E4:E6" si="0">SUM(B4:D4)</f>
        <v>56765</v>
      </c>
      <c r="F4" s="4">
        <v>17820</v>
      </c>
      <c r="G4" s="4">
        <v>16191</v>
      </c>
      <c r="H4" s="4">
        <v>20437</v>
      </c>
      <c r="I4" s="4">
        <f t="shared" ref="I4:I6" si="1">SUM(F4:H4)</f>
        <v>54448</v>
      </c>
      <c r="J4" s="4">
        <v>24045</v>
      </c>
      <c r="K4" s="4">
        <v>17551</v>
      </c>
      <c r="L4" s="4">
        <v>18402</v>
      </c>
      <c r="M4" s="4">
        <f t="shared" ref="M4:M6" si="2">SUM(J4:L4)</f>
        <v>59998</v>
      </c>
      <c r="N4" s="4">
        <v>15033</v>
      </c>
      <c r="O4" s="4">
        <v>23150</v>
      </c>
      <c r="P4" s="4">
        <v>16750</v>
      </c>
      <c r="Q4" s="4">
        <f t="shared" ref="Q4:Q6" si="3">SUM(N4:P4)</f>
        <v>54933</v>
      </c>
      <c r="R4" s="4">
        <f t="shared" ref="R4:R6" si="4">SUMIF($B$1:$Q$1,"Quarter*",B4:Q4)</f>
        <v>226144</v>
      </c>
    </row>
    <row r="5" spans="1:18" x14ac:dyDescent="0.25">
      <c r="A5" t="s">
        <v>14</v>
      </c>
      <c r="B5" s="4">
        <v>6994</v>
      </c>
      <c r="C5" s="4">
        <v>5770</v>
      </c>
      <c r="D5" s="4">
        <v>7759</v>
      </c>
      <c r="E5" s="4">
        <f t="shared" si="0"/>
        <v>20523</v>
      </c>
      <c r="F5" s="4">
        <v>9984</v>
      </c>
      <c r="G5" s="4">
        <v>6322</v>
      </c>
      <c r="H5" s="4">
        <v>8296</v>
      </c>
      <c r="I5" s="4">
        <f t="shared" si="1"/>
        <v>24602</v>
      </c>
      <c r="J5" s="4">
        <v>7851</v>
      </c>
      <c r="K5" s="4">
        <v>7009</v>
      </c>
      <c r="L5" s="4">
        <v>6123</v>
      </c>
      <c r="M5" s="4">
        <f t="shared" si="2"/>
        <v>20983</v>
      </c>
      <c r="N5" s="4">
        <v>9233</v>
      </c>
      <c r="O5" s="4">
        <v>6293</v>
      </c>
      <c r="P5" s="4">
        <v>7213</v>
      </c>
      <c r="Q5" s="4">
        <f t="shared" si="3"/>
        <v>22739</v>
      </c>
      <c r="R5" s="4">
        <f t="shared" si="4"/>
        <v>88847</v>
      </c>
    </row>
    <row r="6" spans="1:18" x14ac:dyDescent="0.25">
      <c r="A6" t="s">
        <v>40</v>
      </c>
      <c r="B6" s="4">
        <v>6161</v>
      </c>
      <c r="C6" s="4">
        <v>9256</v>
      </c>
      <c r="D6" s="4">
        <v>5590</v>
      </c>
      <c r="E6" s="4">
        <f t="shared" si="0"/>
        <v>21007</v>
      </c>
      <c r="F6" s="4">
        <v>8561</v>
      </c>
      <c r="G6" s="4">
        <v>6934</v>
      </c>
      <c r="H6" s="4">
        <v>9676</v>
      </c>
      <c r="I6" s="4">
        <f t="shared" si="1"/>
        <v>25171</v>
      </c>
      <c r="J6" s="4">
        <v>8050</v>
      </c>
      <c r="K6" s="4">
        <v>7003</v>
      </c>
      <c r="L6" s="4">
        <v>6017</v>
      </c>
      <c r="M6" s="4">
        <f t="shared" si="2"/>
        <v>21070</v>
      </c>
      <c r="N6" s="4">
        <v>9538</v>
      </c>
      <c r="O6" s="4">
        <v>8589</v>
      </c>
      <c r="P6" s="4">
        <v>7817</v>
      </c>
      <c r="Q6" s="4">
        <f t="shared" si="3"/>
        <v>25944</v>
      </c>
      <c r="R6" s="4">
        <f t="shared" si="4"/>
        <v>93192</v>
      </c>
    </row>
    <row r="7" spans="1:18" ht="6.95" customHeight="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1" t="s">
        <v>1</v>
      </c>
      <c r="B8" s="5">
        <f>SUM(B2:B7)</f>
        <v>39790</v>
      </c>
      <c r="C8" s="5">
        <f t="shared" ref="C8:R8" si="5">SUM(C2:C7)</f>
        <v>38483</v>
      </c>
      <c r="D8" s="5">
        <f t="shared" si="5"/>
        <v>34251</v>
      </c>
      <c r="E8" s="5">
        <f t="shared" si="5"/>
        <v>112524</v>
      </c>
      <c r="F8" s="5">
        <f t="shared" si="5"/>
        <v>42245</v>
      </c>
      <c r="G8" s="5">
        <f t="shared" si="5"/>
        <v>34139</v>
      </c>
      <c r="H8" s="5">
        <f t="shared" si="5"/>
        <v>63210</v>
      </c>
      <c r="I8" s="5">
        <f t="shared" si="5"/>
        <v>139594</v>
      </c>
      <c r="J8" s="5">
        <f t="shared" si="5"/>
        <v>43739</v>
      </c>
      <c r="K8" s="5">
        <f t="shared" si="5"/>
        <v>37297</v>
      </c>
      <c r="L8" s="5">
        <f t="shared" si="5"/>
        <v>35027</v>
      </c>
      <c r="M8" s="5">
        <f t="shared" si="5"/>
        <v>116063</v>
      </c>
      <c r="N8" s="5">
        <f t="shared" si="5"/>
        <v>38177</v>
      </c>
      <c r="O8" s="5">
        <f t="shared" si="5"/>
        <v>42359</v>
      </c>
      <c r="P8" s="5">
        <f t="shared" si="5"/>
        <v>35325</v>
      </c>
      <c r="Q8" s="5">
        <f t="shared" si="5"/>
        <v>115861</v>
      </c>
      <c r="R8" s="5">
        <f t="shared" si="5"/>
        <v>484042</v>
      </c>
    </row>
    <row r="9" spans="1:18" x14ac:dyDescent="0.25">
      <c r="A9" s="2" t="s">
        <v>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3" t="s">
        <v>15</v>
      </c>
      <c r="B10" s="4">
        <f>B5*0.65</f>
        <v>4546.1000000000004</v>
      </c>
      <c r="C10" s="4">
        <f t="shared" ref="C10:D10" si="6">C5*0.65</f>
        <v>3750.5</v>
      </c>
      <c r="D10" s="4">
        <f t="shared" si="6"/>
        <v>5043.3500000000004</v>
      </c>
      <c r="E10" s="4">
        <f t="shared" ref="E10:E11" si="7">SUM(B10:D10)</f>
        <v>13339.95</v>
      </c>
      <c r="F10" s="4">
        <f>F5*0.65</f>
        <v>6489.6</v>
      </c>
      <c r="G10" s="4">
        <f t="shared" ref="G10:H11" si="8">G5*0.65</f>
        <v>4109.3</v>
      </c>
      <c r="H10" s="4">
        <f t="shared" si="8"/>
        <v>5392.4000000000005</v>
      </c>
      <c r="I10" s="4">
        <f t="shared" ref="I10:I11" si="9">SUM(F10:H10)</f>
        <v>15991.300000000003</v>
      </c>
      <c r="J10" s="4">
        <f>J5*0.65</f>
        <v>5103.1500000000005</v>
      </c>
      <c r="K10" s="4">
        <f t="shared" ref="K10:L11" si="10">K5*0.65</f>
        <v>4555.8500000000004</v>
      </c>
      <c r="L10" s="4">
        <f t="shared" si="10"/>
        <v>3979.9500000000003</v>
      </c>
      <c r="M10" s="4">
        <f t="shared" ref="M10:M11" si="11">SUM(J10:L10)</f>
        <v>13638.95</v>
      </c>
      <c r="N10" s="4">
        <f>N5*0.65</f>
        <v>6001.45</v>
      </c>
      <c r="O10" s="4">
        <f t="shared" ref="O10:P11" si="12">O5*0.65</f>
        <v>4090.4500000000003</v>
      </c>
      <c r="P10" s="4">
        <f t="shared" si="12"/>
        <v>4688.45</v>
      </c>
      <c r="Q10" s="4">
        <f t="shared" ref="Q10:Q11" si="13">SUM(N10:P10)</f>
        <v>14780.349999999999</v>
      </c>
      <c r="R10" s="4">
        <f t="shared" ref="R10:R11" si="14">SUMIF($B$1:$Q$1,"Quarter*",B10:Q10)</f>
        <v>57750.55</v>
      </c>
    </row>
    <row r="11" spans="1:18" x14ac:dyDescent="0.25">
      <c r="A11" s="3" t="s">
        <v>16</v>
      </c>
      <c r="B11" s="4">
        <f>B6*0.65</f>
        <v>4004.65</v>
      </c>
      <c r="C11" s="4">
        <f t="shared" ref="C11:D11" si="15">C6*0.65</f>
        <v>6016.4000000000005</v>
      </c>
      <c r="D11" s="4">
        <f t="shared" si="15"/>
        <v>3633.5</v>
      </c>
      <c r="E11" s="4">
        <f t="shared" si="7"/>
        <v>13654.550000000001</v>
      </c>
      <c r="F11" s="4">
        <f>F6*0.65</f>
        <v>5564.6500000000005</v>
      </c>
      <c r="G11" s="4">
        <f t="shared" si="8"/>
        <v>4507.1000000000004</v>
      </c>
      <c r="H11" s="4">
        <f t="shared" si="8"/>
        <v>6289.4000000000005</v>
      </c>
      <c r="I11" s="4">
        <f t="shared" si="9"/>
        <v>16361.150000000001</v>
      </c>
      <c r="J11" s="4">
        <f>J6*0.65</f>
        <v>5232.5</v>
      </c>
      <c r="K11" s="4">
        <f t="shared" si="10"/>
        <v>4551.95</v>
      </c>
      <c r="L11" s="4">
        <f t="shared" si="10"/>
        <v>3911.05</v>
      </c>
      <c r="M11" s="4">
        <f t="shared" si="11"/>
        <v>13695.5</v>
      </c>
      <c r="N11" s="4">
        <f>N6*0.65</f>
        <v>6199.7</v>
      </c>
      <c r="O11" s="4">
        <f t="shared" si="12"/>
        <v>5582.85</v>
      </c>
      <c r="P11" s="4">
        <f t="shared" si="12"/>
        <v>5081.05</v>
      </c>
      <c r="Q11" s="4">
        <f t="shared" si="13"/>
        <v>16863.599999999999</v>
      </c>
      <c r="R11" s="4">
        <f t="shared" si="14"/>
        <v>60574.8</v>
      </c>
    </row>
    <row r="12" spans="1:18" ht="6.95" customHeight="1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5" customHeight="1" x14ac:dyDescent="0.25">
      <c r="A13" s="1" t="s">
        <v>3</v>
      </c>
      <c r="B13" s="5">
        <f>SUM(B9:B12)</f>
        <v>8550.75</v>
      </c>
      <c r="C13" s="5">
        <f t="shared" ref="C13:R13" si="16">SUM(C9:C12)</f>
        <v>9766.9000000000015</v>
      </c>
      <c r="D13" s="5">
        <f t="shared" si="16"/>
        <v>8676.85</v>
      </c>
      <c r="E13" s="5">
        <f t="shared" si="16"/>
        <v>26994.5</v>
      </c>
      <c r="F13" s="5">
        <f t="shared" si="16"/>
        <v>12054.25</v>
      </c>
      <c r="G13" s="5">
        <f t="shared" si="16"/>
        <v>8616.4000000000015</v>
      </c>
      <c r="H13" s="5">
        <f t="shared" si="16"/>
        <v>11681.800000000001</v>
      </c>
      <c r="I13" s="5">
        <f t="shared" si="16"/>
        <v>32352.450000000004</v>
      </c>
      <c r="J13" s="5">
        <f t="shared" si="16"/>
        <v>10335.650000000001</v>
      </c>
      <c r="K13" s="5">
        <f t="shared" si="16"/>
        <v>9107.7999999999993</v>
      </c>
      <c r="L13" s="5">
        <f t="shared" si="16"/>
        <v>7891</v>
      </c>
      <c r="M13" s="5">
        <f t="shared" si="16"/>
        <v>27334.45</v>
      </c>
      <c r="N13" s="5">
        <f t="shared" si="16"/>
        <v>12201.15</v>
      </c>
      <c r="O13" s="5">
        <f t="shared" si="16"/>
        <v>9673.3000000000011</v>
      </c>
      <c r="P13" s="5">
        <f t="shared" si="16"/>
        <v>9769.5</v>
      </c>
      <c r="Q13" s="5">
        <f t="shared" si="16"/>
        <v>31643.949999999997</v>
      </c>
      <c r="R13" s="5">
        <f t="shared" si="16"/>
        <v>118325.35</v>
      </c>
    </row>
    <row r="14" spans="1:18" x14ac:dyDescent="0.25">
      <c r="A14" s="1" t="s">
        <v>4</v>
      </c>
      <c r="B14" s="5">
        <f>B8-B13</f>
        <v>31239.25</v>
      </c>
      <c r="C14" s="5">
        <f t="shared" ref="C14:R14" si="17">C8-C13</f>
        <v>28716.1</v>
      </c>
      <c r="D14" s="5">
        <f t="shared" si="17"/>
        <v>25574.15</v>
      </c>
      <c r="E14" s="5">
        <f t="shared" si="17"/>
        <v>85529.5</v>
      </c>
      <c r="F14" s="5">
        <f t="shared" si="17"/>
        <v>30190.75</v>
      </c>
      <c r="G14" s="5">
        <f t="shared" si="17"/>
        <v>25522.6</v>
      </c>
      <c r="H14" s="5">
        <f t="shared" si="17"/>
        <v>51528.2</v>
      </c>
      <c r="I14" s="5">
        <f t="shared" si="17"/>
        <v>107241.54999999999</v>
      </c>
      <c r="J14" s="5">
        <f t="shared" si="17"/>
        <v>33403.35</v>
      </c>
      <c r="K14" s="5">
        <f t="shared" si="17"/>
        <v>28189.200000000001</v>
      </c>
      <c r="L14" s="5">
        <f t="shared" si="17"/>
        <v>27136</v>
      </c>
      <c r="M14" s="5">
        <f t="shared" si="17"/>
        <v>88728.55</v>
      </c>
      <c r="N14" s="5">
        <f t="shared" si="17"/>
        <v>25975.85</v>
      </c>
      <c r="O14" s="5">
        <f t="shared" si="17"/>
        <v>32685.699999999997</v>
      </c>
      <c r="P14" s="5">
        <f t="shared" si="17"/>
        <v>25555.5</v>
      </c>
      <c r="Q14" s="5">
        <f t="shared" si="17"/>
        <v>84217.05</v>
      </c>
      <c r="R14" s="5">
        <f t="shared" si="17"/>
        <v>365716.65</v>
      </c>
    </row>
    <row r="15" spans="1:18" x14ac:dyDescent="0.25">
      <c r="A15" s="2" t="s">
        <v>5</v>
      </c>
    </row>
    <row r="16" spans="1:18" x14ac:dyDescent="0.25">
      <c r="A16" t="s">
        <v>17</v>
      </c>
      <c r="B16" s="4">
        <v>2723</v>
      </c>
      <c r="C16" s="4">
        <v>2222</v>
      </c>
      <c r="D16" s="4">
        <v>1615</v>
      </c>
      <c r="E16" s="4">
        <f>SUM(B16:D16)</f>
        <v>6560</v>
      </c>
      <c r="F16" s="4">
        <v>2622</v>
      </c>
      <c r="G16" s="4">
        <v>1205</v>
      </c>
      <c r="H16" s="4">
        <v>2605</v>
      </c>
      <c r="I16" s="4">
        <f>SUM(F16:H16)</f>
        <v>6432</v>
      </c>
      <c r="J16" s="4">
        <v>1389</v>
      </c>
      <c r="K16" s="4">
        <v>2385</v>
      </c>
      <c r="L16" s="4">
        <v>2214</v>
      </c>
      <c r="M16" s="4">
        <f>SUM(J16:L16)</f>
        <v>5988</v>
      </c>
      <c r="N16" s="4">
        <v>2455</v>
      </c>
      <c r="O16" s="4">
        <v>2990</v>
      </c>
      <c r="P16" s="4">
        <v>1938</v>
      </c>
      <c r="Q16" s="4">
        <f>SUM(N16:P16)</f>
        <v>7383</v>
      </c>
      <c r="R16" s="4">
        <f t="shared" ref="R16:R25" si="18">SUMIF($B$1:$Q$1,"Quarter*",B16:Q16)</f>
        <v>26363</v>
      </c>
    </row>
    <row r="17" spans="1:18" x14ac:dyDescent="0.25">
      <c r="A17" t="s">
        <v>18</v>
      </c>
      <c r="B17" s="4">
        <v>12.5</v>
      </c>
      <c r="C17" s="4">
        <v>12.5</v>
      </c>
      <c r="D17" s="4">
        <v>12.5</v>
      </c>
      <c r="E17" s="4">
        <f t="shared" ref="E17:E25" si="19">SUM(B17:D17)</f>
        <v>37.5</v>
      </c>
      <c r="F17" s="4">
        <v>12.5</v>
      </c>
      <c r="G17" s="4">
        <v>12.5</v>
      </c>
      <c r="H17" s="4">
        <v>12.5</v>
      </c>
      <c r="I17" s="4">
        <f t="shared" ref="I17:I25" si="20">SUM(F17:H17)</f>
        <v>37.5</v>
      </c>
      <c r="J17" s="4">
        <v>12.5</v>
      </c>
      <c r="K17" s="4">
        <v>12.5</v>
      </c>
      <c r="L17" s="4">
        <v>12.5</v>
      </c>
      <c r="M17" s="4">
        <f t="shared" ref="M17:M25" si="21">SUM(J17:L17)</f>
        <v>37.5</v>
      </c>
      <c r="N17" s="4">
        <v>12.5</v>
      </c>
      <c r="O17" s="4">
        <v>12.5</v>
      </c>
      <c r="P17" s="4">
        <v>12.5</v>
      </c>
      <c r="Q17" s="4">
        <f t="shared" ref="Q17:Q25" si="22">SUM(N17:P17)</f>
        <v>37.5</v>
      </c>
      <c r="R17" s="4">
        <f t="shared" si="18"/>
        <v>150</v>
      </c>
    </row>
    <row r="18" spans="1:18" x14ac:dyDescent="0.25">
      <c r="A18" t="s">
        <v>19</v>
      </c>
      <c r="B18" s="4">
        <v>400</v>
      </c>
      <c r="C18" s="4">
        <v>400</v>
      </c>
      <c r="D18" s="4">
        <v>400</v>
      </c>
      <c r="E18" s="4">
        <f t="shared" si="19"/>
        <v>1200</v>
      </c>
      <c r="F18" s="4">
        <v>400</v>
      </c>
      <c r="G18" s="4">
        <v>400</v>
      </c>
      <c r="H18" s="4">
        <v>400</v>
      </c>
      <c r="I18" s="4">
        <f t="shared" si="20"/>
        <v>1200</v>
      </c>
      <c r="J18" s="4">
        <v>400</v>
      </c>
      <c r="K18" s="4">
        <v>400</v>
      </c>
      <c r="L18" s="4">
        <v>400</v>
      </c>
      <c r="M18" s="4">
        <f t="shared" si="21"/>
        <v>1200</v>
      </c>
      <c r="N18" s="4">
        <v>400</v>
      </c>
      <c r="O18" s="4">
        <v>400</v>
      </c>
      <c r="P18" s="4">
        <v>400</v>
      </c>
      <c r="Q18" s="4">
        <f t="shared" si="22"/>
        <v>1200</v>
      </c>
      <c r="R18" s="4">
        <f t="shared" si="18"/>
        <v>4800</v>
      </c>
    </row>
    <row r="19" spans="1:18" x14ac:dyDescent="0.25">
      <c r="A19" t="s">
        <v>20</v>
      </c>
      <c r="B19" s="4">
        <v>271.12</v>
      </c>
      <c r="C19" s="4">
        <v>188.78</v>
      </c>
      <c r="D19" s="4">
        <v>235.33</v>
      </c>
      <c r="E19" s="4">
        <f t="shared" si="19"/>
        <v>695.23</v>
      </c>
      <c r="F19" s="4">
        <v>273.66000000000003</v>
      </c>
      <c r="G19" s="4">
        <v>193.65</v>
      </c>
      <c r="H19" s="4">
        <v>173.96</v>
      </c>
      <c r="I19" s="4">
        <f t="shared" si="20"/>
        <v>641.2700000000001</v>
      </c>
      <c r="J19" s="4">
        <v>154.16</v>
      </c>
      <c r="K19" s="4">
        <v>134.22</v>
      </c>
      <c r="L19" s="4">
        <v>114.15</v>
      </c>
      <c r="M19" s="4">
        <f t="shared" si="21"/>
        <v>402.53</v>
      </c>
      <c r="N19" s="4">
        <v>122.9</v>
      </c>
      <c r="O19" s="4">
        <v>101.14</v>
      </c>
      <c r="P19" s="4">
        <v>32.58</v>
      </c>
      <c r="Q19" s="4">
        <f t="shared" si="22"/>
        <v>256.62</v>
      </c>
      <c r="R19" s="4">
        <f t="shared" si="18"/>
        <v>1995.65</v>
      </c>
    </row>
    <row r="20" spans="1:18" x14ac:dyDescent="0.25">
      <c r="A20" t="s">
        <v>21</v>
      </c>
      <c r="B20" s="4">
        <f>B4*1.05</f>
        <v>23072.7</v>
      </c>
      <c r="C20" s="4">
        <f>C4*1.05</f>
        <v>20617.8</v>
      </c>
      <c r="D20" s="4">
        <f>D4*1.05</f>
        <v>15912.75</v>
      </c>
      <c r="E20" s="4">
        <f t="shared" si="19"/>
        <v>59603.25</v>
      </c>
      <c r="F20" s="4">
        <f>F4*1.05</f>
        <v>18711</v>
      </c>
      <c r="G20" s="4">
        <f>G4*1.05</f>
        <v>17000.55</v>
      </c>
      <c r="H20" s="4">
        <f>H4*1.05</f>
        <v>21458.850000000002</v>
      </c>
      <c r="I20" s="4">
        <f t="shared" si="20"/>
        <v>57170.400000000009</v>
      </c>
      <c r="J20" s="4">
        <f>J4*1.05</f>
        <v>25247.25</v>
      </c>
      <c r="K20" s="4">
        <f>K4*1.05</f>
        <v>18428.55</v>
      </c>
      <c r="L20" s="4">
        <f>L4*1.05</f>
        <v>19322.100000000002</v>
      </c>
      <c r="M20" s="4">
        <f t="shared" si="21"/>
        <v>62997.900000000009</v>
      </c>
      <c r="N20" s="4">
        <f>N4*1.05</f>
        <v>15784.650000000001</v>
      </c>
      <c r="O20" s="4">
        <f>O4*1.05</f>
        <v>24307.5</v>
      </c>
      <c r="P20" s="4">
        <f>P4*1.05</f>
        <v>17587.5</v>
      </c>
      <c r="Q20" s="4">
        <f t="shared" si="22"/>
        <v>57679.65</v>
      </c>
      <c r="R20" s="4">
        <f t="shared" si="18"/>
        <v>237451.2</v>
      </c>
    </row>
    <row r="21" spans="1:18" x14ac:dyDescent="0.25">
      <c r="A21" t="s">
        <v>22</v>
      </c>
      <c r="B21" s="4">
        <v>281</v>
      </c>
      <c r="C21" s="4">
        <v>166</v>
      </c>
      <c r="D21" s="4">
        <v>213</v>
      </c>
      <c r="E21" s="4">
        <f t="shared" si="19"/>
        <v>660</v>
      </c>
      <c r="F21" s="4">
        <v>246</v>
      </c>
      <c r="G21" s="4">
        <v>280</v>
      </c>
      <c r="H21" s="4">
        <v>165</v>
      </c>
      <c r="I21" s="4">
        <f t="shared" si="20"/>
        <v>691</v>
      </c>
      <c r="J21" s="4">
        <v>101</v>
      </c>
      <c r="K21" s="4">
        <v>131</v>
      </c>
      <c r="L21" s="4">
        <v>162</v>
      </c>
      <c r="M21" s="4">
        <f t="shared" si="21"/>
        <v>394</v>
      </c>
      <c r="N21" s="4">
        <v>277</v>
      </c>
      <c r="O21" s="4">
        <v>260</v>
      </c>
      <c r="P21" s="4">
        <v>269</v>
      </c>
      <c r="Q21" s="4">
        <f t="shared" si="22"/>
        <v>806</v>
      </c>
      <c r="R21" s="4">
        <f t="shared" si="18"/>
        <v>2551</v>
      </c>
    </row>
    <row r="22" spans="1:18" x14ac:dyDescent="0.25">
      <c r="A22" t="s">
        <v>23</v>
      </c>
      <c r="B22" s="4">
        <v>2000</v>
      </c>
      <c r="C22" s="4">
        <v>1000</v>
      </c>
      <c r="D22" s="4">
        <v>1300</v>
      </c>
      <c r="E22" s="4">
        <f t="shared" si="19"/>
        <v>4300</v>
      </c>
      <c r="F22" s="4">
        <v>1000</v>
      </c>
      <c r="G22" s="4">
        <v>1900</v>
      </c>
      <c r="H22" s="4">
        <v>1800</v>
      </c>
      <c r="I22" s="4">
        <f t="shared" si="20"/>
        <v>4700</v>
      </c>
      <c r="J22" s="4">
        <v>1300</v>
      </c>
      <c r="K22" s="4">
        <v>1700</v>
      </c>
      <c r="L22" s="4">
        <v>1100</v>
      </c>
      <c r="M22" s="4">
        <f t="shared" si="21"/>
        <v>4100</v>
      </c>
      <c r="N22" s="4">
        <v>800</v>
      </c>
      <c r="O22" s="4">
        <v>800</v>
      </c>
      <c r="P22" s="4">
        <v>1800</v>
      </c>
      <c r="Q22" s="4">
        <f t="shared" si="22"/>
        <v>3400</v>
      </c>
      <c r="R22" s="4">
        <f t="shared" si="18"/>
        <v>16500</v>
      </c>
    </row>
    <row r="23" spans="1:18" x14ac:dyDescent="0.25">
      <c r="A23" t="s">
        <v>24</v>
      </c>
      <c r="B23" s="4">
        <v>871</v>
      </c>
      <c r="C23" s="4">
        <v>839</v>
      </c>
      <c r="D23" s="4">
        <v>476</v>
      </c>
      <c r="E23" s="4">
        <f t="shared" si="19"/>
        <v>2186</v>
      </c>
      <c r="F23" s="4">
        <v>931</v>
      </c>
      <c r="G23" s="4">
        <v>901</v>
      </c>
      <c r="H23" s="4">
        <v>164</v>
      </c>
      <c r="I23" s="4">
        <f t="shared" si="20"/>
        <v>1996</v>
      </c>
      <c r="J23" s="4">
        <v>986</v>
      </c>
      <c r="K23" s="4">
        <v>708</v>
      </c>
      <c r="L23" s="4">
        <v>333</v>
      </c>
      <c r="M23" s="4">
        <f t="shared" si="21"/>
        <v>2027</v>
      </c>
      <c r="N23" s="4">
        <v>706</v>
      </c>
      <c r="O23" s="4">
        <v>319</v>
      </c>
      <c r="P23" s="4">
        <v>414</v>
      </c>
      <c r="Q23" s="4">
        <f t="shared" si="22"/>
        <v>1439</v>
      </c>
      <c r="R23" s="4">
        <f t="shared" si="18"/>
        <v>7648</v>
      </c>
    </row>
    <row r="24" spans="1:18" x14ac:dyDescent="0.25">
      <c r="A24" t="s">
        <v>25</v>
      </c>
      <c r="B24" s="4">
        <v>1163</v>
      </c>
      <c r="C24" s="4">
        <v>1697</v>
      </c>
      <c r="D24" s="4">
        <v>3695</v>
      </c>
      <c r="E24" s="4">
        <f t="shared" si="19"/>
        <v>6555</v>
      </c>
      <c r="F24" s="4">
        <v>4441</v>
      </c>
      <c r="G24" s="4">
        <v>2726</v>
      </c>
      <c r="H24" s="4">
        <v>3986</v>
      </c>
      <c r="I24" s="4">
        <f t="shared" si="20"/>
        <v>11153</v>
      </c>
      <c r="J24" s="4">
        <v>2112</v>
      </c>
      <c r="K24" s="4">
        <v>3596</v>
      </c>
      <c r="L24" s="4">
        <v>2919</v>
      </c>
      <c r="M24" s="4">
        <f t="shared" si="21"/>
        <v>8627</v>
      </c>
      <c r="N24" s="4">
        <v>4871</v>
      </c>
      <c r="O24" s="4">
        <v>2916</v>
      </c>
      <c r="P24" s="4">
        <v>1437</v>
      </c>
      <c r="Q24" s="4">
        <f t="shared" si="22"/>
        <v>9224</v>
      </c>
      <c r="R24" s="4">
        <f t="shared" si="18"/>
        <v>35559</v>
      </c>
    </row>
    <row r="25" spans="1:18" x14ac:dyDescent="0.25">
      <c r="A25" t="s">
        <v>26</v>
      </c>
      <c r="B25" s="4">
        <v>1292</v>
      </c>
      <c r="C25" s="4">
        <v>1446</v>
      </c>
      <c r="D25" s="4">
        <v>954</v>
      </c>
      <c r="E25" s="4">
        <f t="shared" si="19"/>
        <v>3692</v>
      </c>
      <c r="F25" s="4">
        <v>1662</v>
      </c>
      <c r="G25" s="4">
        <v>1344</v>
      </c>
      <c r="H25" s="4">
        <v>772</v>
      </c>
      <c r="I25" s="4">
        <f t="shared" si="20"/>
        <v>3778</v>
      </c>
      <c r="J25" s="4">
        <v>1461</v>
      </c>
      <c r="K25" s="4">
        <v>1482</v>
      </c>
      <c r="L25" s="4">
        <v>1529</v>
      </c>
      <c r="M25" s="4">
        <f t="shared" si="21"/>
        <v>4472</v>
      </c>
      <c r="N25" s="4">
        <v>1731</v>
      </c>
      <c r="O25" s="4">
        <v>1622</v>
      </c>
      <c r="P25" s="4">
        <v>709</v>
      </c>
      <c r="Q25" s="4">
        <f t="shared" si="22"/>
        <v>4062</v>
      </c>
      <c r="R25" s="4">
        <f t="shared" si="18"/>
        <v>16004</v>
      </c>
    </row>
    <row r="26" spans="1:18" ht="6.95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1" t="s">
        <v>6</v>
      </c>
      <c r="B27" s="5">
        <f>SUM(B15:B25)</f>
        <v>32086.32</v>
      </c>
      <c r="C27" s="5">
        <f t="shared" ref="C27:R27" si="23">SUM(C15:C25)</f>
        <v>28589.079999999998</v>
      </c>
      <c r="D27" s="5">
        <f t="shared" si="23"/>
        <v>24813.58</v>
      </c>
      <c r="E27" s="5">
        <f t="shared" si="23"/>
        <v>85488.98</v>
      </c>
      <c r="F27" s="5">
        <f t="shared" si="23"/>
        <v>30299.16</v>
      </c>
      <c r="G27" s="5">
        <f t="shared" si="23"/>
        <v>25962.7</v>
      </c>
      <c r="H27" s="5">
        <f t="shared" si="23"/>
        <v>31537.31</v>
      </c>
      <c r="I27" s="5">
        <f t="shared" si="23"/>
        <v>87799.170000000013</v>
      </c>
      <c r="J27" s="5">
        <f t="shared" si="23"/>
        <v>33162.910000000003</v>
      </c>
      <c r="K27" s="5">
        <f t="shared" si="23"/>
        <v>28977.27</v>
      </c>
      <c r="L27" s="5">
        <f t="shared" si="23"/>
        <v>28105.750000000004</v>
      </c>
      <c r="M27" s="5">
        <f t="shared" si="23"/>
        <v>90245.930000000008</v>
      </c>
      <c r="N27" s="5">
        <f t="shared" si="23"/>
        <v>27160.050000000003</v>
      </c>
      <c r="O27" s="5">
        <f t="shared" si="23"/>
        <v>33728.14</v>
      </c>
      <c r="P27" s="5">
        <f t="shared" si="23"/>
        <v>24599.58</v>
      </c>
      <c r="Q27" s="5">
        <f t="shared" si="23"/>
        <v>85487.77</v>
      </c>
      <c r="R27" s="5">
        <f t="shared" si="23"/>
        <v>349021.85000000003</v>
      </c>
    </row>
    <row r="28" spans="1:18" ht="15.75" thickBot="1" x14ac:dyDescent="0.3">
      <c r="A28" s="1" t="s">
        <v>7</v>
      </c>
      <c r="B28" s="6">
        <f>B14-B27</f>
        <v>-847.06999999999971</v>
      </c>
      <c r="C28" s="6">
        <f t="shared" ref="C28:R28" si="24">C14-C27</f>
        <v>127.02000000000044</v>
      </c>
      <c r="D28" s="6">
        <f t="shared" si="24"/>
        <v>760.56999999999971</v>
      </c>
      <c r="E28" s="6">
        <f t="shared" si="24"/>
        <v>40.520000000004075</v>
      </c>
      <c r="F28" s="6">
        <f t="shared" si="24"/>
        <v>-108.40999999999985</v>
      </c>
      <c r="G28" s="6">
        <f t="shared" si="24"/>
        <v>-440.10000000000218</v>
      </c>
      <c r="H28" s="6">
        <f t="shared" si="24"/>
        <v>19990.889999999996</v>
      </c>
      <c r="I28" s="6">
        <f t="shared" si="24"/>
        <v>19442.379999999976</v>
      </c>
      <c r="J28" s="6">
        <f t="shared" si="24"/>
        <v>240.43999999999505</v>
      </c>
      <c r="K28" s="6">
        <f t="shared" si="24"/>
        <v>-788.06999999999971</v>
      </c>
      <c r="L28" s="6">
        <f t="shared" si="24"/>
        <v>-969.75000000000364</v>
      </c>
      <c r="M28" s="6">
        <f t="shared" si="24"/>
        <v>-1517.3800000000047</v>
      </c>
      <c r="N28" s="6">
        <f t="shared" si="24"/>
        <v>-1184.2000000000044</v>
      </c>
      <c r="O28" s="6">
        <f t="shared" si="24"/>
        <v>-1042.4400000000023</v>
      </c>
      <c r="P28" s="6">
        <f t="shared" si="24"/>
        <v>955.91999999999825</v>
      </c>
      <c r="Q28" s="6">
        <f t="shared" si="24"/>
        <v>-1270.7200000000012</v>
      </c>
      <c r="R28" s="6">
        <f t="shared" si="24"/>
        <v>16694.799999999988</v>
      </c>
    </row>
    <row r="29" spans="1:18" ht="15.75" thickTop="1" x14ac:dyDescent="0.25"/>
  </sheetData>
  <customSheetViews>
    <customSheetView guid="{1860C615-B010-4D34-B56B-7E1798C4D695}">
      <pane xSplit="1" ySplit="1" topLeftCell="B2" activePane="bottomRight" state="frozen"/>
      <selection pane="bottomRight" activeCell="N31" sqref="N31"/>
      <pageMargins left="0.7" right="0.7" top="0.75" bottom="0.75" header="0.3" footer="0.3"/>
      <pageSetup orientation="landscape" verticalDpi="0" r:id="rId1"/>
    </customSheetView>
    <customSheetView guid="{6BE2817D-542B-4F5D-845D-41EF3AAABED7}" hiddenColumns="1">
      <pageMargins left="0.7" right="0.7" top="0.75" bottom="0.75" header="0.3" footer="0.3"/>
      <pageSetup orientation="landscape" verticalDpi="0" r:id="rId2"/>
    </customSheetView>
    <customSheetView guid="{F282F210-FCCF-4E38-8C99-30B7B882E290}" scale="200" hiddenRows="1" hiddenColumns="1">
      <pageMargins left="0.7" right="0.7" top="0.75" bottom="0.75" header="0.3" footer="0.3"/>
      <pageSetup orientation="landscape" verticalDpi="0" r:id="rId3"/>
    </customSheetView>
  </customSheetViews>
  <pageMargins left="0.7" right="0.7" top="0.75" bottom="0.75" header="0.3" footer="0.3"/>
  <pageSetup orientation="landscape" verticalDpi="300" r:id="rId4"/>
  <ignoredErrors>
    <ignoredError sqref="M3" formulaRange="1"/>
    <ignoredError sqref="E10:E11 I10:I11 E20 I20 M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'Income Statement'!Print_Titles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cp:lastPrinted>2022-02-09T16:21:42Z</cp:lastPrinted>
  <dcterms:created xsi:type="dcterms:W3CDTF">2013-04-13T13:45:22Z</dcterms:created>
  <dcterms:modified xsi:type="dcterms:W3CDTF">2022-03-16T13:21:34Z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CustomViews" visible="true"/>
      </mso:documentControls>
    </mso:qat>
  </mso:ribbon>
</mso:customUI>
</file>