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45421cf75500cf/Documents/TPM Handbook/Second Edition/Github Docs/"/>
    </mc:Choice>
  </mc:AlternateContent>
  <xr:revisionPtr revIDLastSave="11" documentId="8_{BF7C09AB-6A84-496D-B5CF-A077FE3299B3}" xr6:coauthVersionLast="47" xr6:coauthVersionMax="47" xr10:uidLastSave="{375F6D4D-18DF-44DD-B037-61FA0C68325B}"/>
  <bookViews>
    <workbookView xWindow="-98" yWindow="-98" windowWidth="20715" windowHeight="13155" firstSheet="1" activeTab="6" xr2:uid="{A29A2805-389A-487D-898C-D16CBAE5E071}"/>
  </bookViews>
  <sheets>
    <sheet name="Mercury Windows" sheetId="1" r:id="rId1"/>
    <sheet name="Mercury Simple" sheetId="3" r:id="rId2"/>
    <sheet name="Stakeholders" sheetId="14" r:id="rId3"/>
    <sheet name="RACI" sheetId="16" r:id="rId4"/>
    <sheet name="Tech RACI" sheetId="18" r:id="rId5"/>
    <sheet name="Specializations" sheetId="19" r:id="rId6"/>
    <sheet name="Comm Plan" sheetId="15" r:id="rId7"/>
    <sheet name="Risk Register" sheetId="4" r:id="rId8"/>
    <sheet name="Risk Log" sheetId="12" r:id="rId9"/>
    <sheet name="Scorecard" sheetId="13" r:id="rId10"/>
    <sheet name="Requirements" sheetId="2" r:id="rId11"/>
    <sheet name="Use Cases" sheetId="5" r:id="rId12"/>
    <sheet name="Tasks" sheetId="6" r:id="rId13"/>
    <sheet name="Project Plan" sheetId="7" r:id="rId14"/>
    <sheet name="Burndown Chart" sheetId="17" r:id="rId15"/>
    <sheet name="Project Plan w Relays" sheetId="11" r:id="rId16"/>
    <sheet name="Features" sheetId="8" r:id="rId17"/>
    <sheet name="PM Tools" sheetId="9" r:id="rId18"/>
    <sheet name="Buffer Scorecard" sheetId="10" r:id="rId19"/>
    <sheet name="Resourcing" sheetId="20" r:id="rId20"/>
  </sheets>
  <definedNames>
    <definedName name="_xlnm._FilterDatabase" localSheetId="13" hidden="1">'Project Plan'!$A$3:$AI$37</definedName>
    <definedName name="_xlnm._FilterDatabase" localSheetId="15" hidden="1">'Project Plan w Relays'!$A$1:$AG$40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0" l="1"/>
  <c r="M4" i="20"/>
  <c r="M2" i="20"/>
  <c r="L3" i="20"/>
  <c r="L4" i="20"/>
  <c r="L2" i="20"/>
  <c r="E8" i="17"/>
  <c r="F8" i="17" s="1"/>
  <c r="G8" i="17" s="1"/>
  <c r="H8" i="17" s="1"/>
  <c r="I8" i="17" s="1"/>
  <c r="J8" i="17" s="1"/>
  <c r="K8" i="17" s="1"/>
  <c r="C8" i="17"/>
  <c r="C7" i="17"/>
  <c r="E7" i="17" s="1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Q7" i="17" s="1"/>
  <c r="R7" i="17" s="1"/>
  <c r="S7" i="17" s="1"/>
  <c r="T7" i="17" s="1"/>
  <c r="U7" i="17" s="1"/>
  <c r="V7" i="17" s="1"/>
  <c r="W7" i="17" s="1"/>
  <c r="X7" i="17" s="1"/>
  <c r="Y7" i="17" s="1"/>
  <c r="Z7" i="17" s="1"/>
  <c r="AA7" i="17" s="1"/>
  <c r="H3" i="13"/>
  <c r="H4" i="13"/>
  <c r="H5" i="13"/>
  <c r="H6" i="13"/>
  <c r="H7" i="13"/>
  <c r="H8" i="13"/>
  <c r="H9" i="13"/>
  <c r="H10" i="13"/>
  <c r="H2" i="13"/>
  <c r="I25" i="7"/>
  <c r="I34" i="11"/>
  <c r="I33" i="11"/>
  <c r="I31" i="11"/>
  <c r="I28" i="11"/>
  <c r="I23" i="11"/>
  <c r="H25" i="11" s="1"/>
  <c r="I25" i="11" s="1"/>
  <c r="H27" i="11" s="1"/>
  <c r="I27" i="11" s="1"/>
  <c r="H29" i="11" s="1"/>
  <c r="I29" i="11" s="1"/>
  <c r="H23" i="11"/>
  <c r="I13" i="11"/>
  <c r="H15" i="11" s="1"/>
  <c r="I15" i="11" s="1"/>
  <c r="H16" i="11" s="1"/>
  <c r="I16" i="11" s="1"/>
  <c r="H24" i="11" s="1"/>
  <c r="I24" i="11" s="1"/>
  <c r="I8" i="11"/>
  <c r="H9" i="11" s="1"/>
  <c r="I9" i="11" s="1"/>
  <c r="H5" i="11"/>
  <c r="I5" i="11" s="1"/>
  <c r="H18" i="11" s="1"/>
  <c r="I18" i="11" s="1"/>
  <c r="H19" i="11" s="1"/>
  <c r="I19" i="11" s="1"/>
  <c r="H4" i="11"/>
  <c r="I3" i="11"/>
  <c r="D8" i="10"/>
  <c r="D7" i="10"/>
  <c r="D6" i="10"/>
  <c r="D5" i="10"/>
  <c r="D4" i="10"/>
  <c r="D3" i="10"/>
  <c r="D2" i="10"/>
  <c r="H11" i="11" l="1"/>
  <c r="I11" i="11" s="1"/>
  <c r="H20" i="11" s="1"/>
  <c r="I20" i="11" s="1"/>
  <c r="H10" i="11"/>
  <c r="I10" i="11" s="1"/>
  <c r="H21" i="11" s="1"/>
  <c r="I21" i="11" s="1"/>
  <c r="H14" i="11"/>
  <c r="I24" i="7"/>
</calcChain>
</file>

<file path=xl/sharedStrings.xml><?xml version="1.0" encoding="utf-8"?>
<sst xmlns="http://schemas.openxmlformats.org/spreadsheetml/2006/main" count="832" uniqueCount="375">
  <si>
    <t>Predecessor</t>
  </si>
  <si>
    <t>ID</t>
  </si>
  <si>
    <t>Predecessors</t>
  </si>
  <si>
    <t>Effort</t>
  </si>
  <si>
    <t>P2P Communication System</t>
  </si>
  <si>
    <t>Epic</t>
  </si>
  <si>
    <t>4 wks</t>
  </si>
  <si>
    <t>Windows UI - Messenger screen</t>
  </si>
  <si>
    <t>Windows UI - Find user screen</t>
  </si>
  <si>
    <t>Windows UI - Create profile screen</t>
  </si>
  <si>
    <t>Windows UI - Home screen</t>
  </si>
  <si>
    <t>6 wks</t>
  </si>
  <si>
    <t>2 wks</t>
  </si>
  <si>
    <t xml:space="preserve">       Design</t>
  </si>
  <si>
    <t xml:space="preserve">       Implementation</t>
  </si>
  <si>
    <t>End to End Testing</t>
  </si>
  <si>
    <t>8 wks</t>
  </si>
  <si>
    <t>1 - 15</t>
  </si>
  <si>
    <t>As a user, send message to a contact</t>
  </si>
  <si>
    <t>As a user, see new messages sent to me</t>
  </si>
  <si>
    <t>As a user, create a user profile with picture and alias</t>
  </si>
  <si>
    <t>As a user, block and accept a contact request</t>
  </si>
  <si>
    <t>As a user, add or remove a contact to my contact list</t>
  </si>
  <si>
    <t>As an admin, have no centralized setup or maintenance</t>
  </si>
  <si>
    <t>As a user, install and use without a central server</t>
  </si>
  <si>
    <t>Milestone</t>
  </si>
  <si>
    <t>Windows</t>
  </si>
  <si>
    <t>P2P Subsystem Ready</t>
  </si>
  <si>
    <t>UI Ready</t>
  </si>
  <si>
    <t>WIndows</t>
  </si>
  <si>
    <t>E2E Testing Complete</t>
  </si>
  <si>
    <t>Android</t>
  </si>
  <si>
    <t>iOS</t>
  </si>
  <si>
    <t>Linux</t>
  </si>
  <si>
    <t>Mercury</t>
  </si>
  <si>
    <t>3,6</t>
  </si>
  <si>
    <t>3,12</t>
  </si>
  <si>
    <t>3,9</t>
  </si>
  <si>
    <t>3,15</t>
  </si>
  <si>
    <t>6,9</t>
  </si>
  <si>
    <t>6,12</t>
  </si>
  <si>
    <t>6,15</t>
  </si>
  <si>
    <t>9,12</t>
  </si>
  <si>
    <t>9,15</t>
  </si>
  <si>
    <t>12,15</t>
  </si>
  <si>
    <t>Jan</t>
  </si>
  <si>
    <t>Feb</t>
  </si>
  <si>
    <t>Mar</t>
  </si>
  <si>
    <t>Apr</t>
  </si>
  <si>
    <t>May</t>
  </si>
  <si>
    <t>Jun</t>
  </si>
  <si>
    <t>Jul</t>
  </si>
  <si>
    <t>Aug</t>
  </si>
  <si>
    <t>Project / 
Program</t>
  </si>
  <si>
    <t>Project/
Program</t>
  </si>
  <si>
    <t>Risk</t>
  </si>
  <si>
    <t>Realized</t>
  </si>
  <si>
    <t>Strategy</t>
  </si>
  <si>
    <t>Windows Todo App</t>
  </si>
  <si>
    <t>Linux Todo App</t>
  </si>
  <si>
    <t>Android Project Tracker</t>
  </si>
  <si>
    <t>iOS Project Tracker</t>
  </si>
  <si>
    <t>Network testing failures</t>
  </si>
  <si>
    <t>Yes</t>
  </si>
  <si>
    <t>Acceptance - 3 week milestone slip</t>
  </si>
  <si>
    <t>Distribution regressions</t>
  </si>
  <si>
    <t>No</t>
  </si>
  <si>
    <t xml:space="preserve">Mitigation </t>
  </si>
  <si>
    <t>App approval delays</t>
  </si>
  <si>
    <t>Acceptance - 3 week addition</t>
  </si>
  <si>
    <t>Acceptance - 2 week addition</t>
  </si>
  <si>
    <t>Use Case</t>
  </si>
  <si>
    <t>Requirements</t>
  </si>
  <si>
    <t>Peer-to-peer messaging system</t>
  </si>
  <si>
    <t>System must allow to send text messages to other peers on the system</t>
  </si>
  <si>
    <t>Standard UX elements from other messaging apps should be available</t>
  </si>
  <si>
    <t>All messages sent and received for a user must be accessible by the user from within the app unless they explicitly delete a message</t>
  </si>
  <si>
    <t>A peer-to-peer messaging system, with no servers, should be created</t>
  </si>
  <si>
    <t>Company-managed relay servers can be made available via configuration but will not require the peer-to-peer installation to setup anything extra to use them</t>
  </si>
  <si>
    <t>The relay server option should be configurable to satisfy client infosec requirements</t>
  </si>
  <si>
    <t>The P2P network should be deployable to a closed network or open (with the use of relay servers)</t>
  </si>
  <si>
    <t>The system must allow to send text messages to other users on the network/system</t>
  </si>
  <si>
    <t>The text message should support all unicode characters, including emojis</t>
  </si>
  <si>
    <t>Standard UX elements seen in other messaging apps should be available</t>
  </si>
  <si>
    <t>Address Book of saved contacts</t>
  </si>
  <si>
    <t>3.1.1</t>
  </si>
  <si>
    <t>Add to address book</t>
  </si>
  <si>
    <t>3.1.2</t>
  </si>
  <si>
    <t>Remove from address book</t>
  </si>
  <si>
    <t>3.1.3</t>
  </si>
  <si>
    <t>Load address book entirely or a single address</t>
  </si>
  <si>
    <t>Export address book entirely or a single address</t>
  </si>
  <si>
    <t>User Profile</t>
  </si>
  <si>
    <t>3.2.1</t>
  </si>
  <si>
    <t>User profile image</t>
  </si>
  <si>
    <t>3.2.2</t>
  </si>
  <si>
    <t>User alias should be changeable</t>
  </si>
  <si>
    <t>3.2.3</t>
  </si>
  <si>
    <t>Short bio section including description/bio, company, title</t>
  </si>
  <si>
    <t>Presence indicator</t>
  </si>
  <si>
    <t>3.3.1</t>
  </si>
  <si>
    <t>Configurable statuses</t>
  </si>
  <si>
    <t>3.3.2</t>
  </si>
  <si>
    <t>Configurable locations</t>
  </si>
  <si>
    <t>Access control</t>
  </si>
  <si>
    <t>3.4.1</t>
  </si>
  <si>
    <t>User should be able to accept contact request</t>
  </si>
  <si>
    <t>3.4.2</t>
  </si>
  <si>
    <t>User should be able to block contact request</t>
  </si>
  <si>
    <t>As a user, see all messages both sent and received</t>
  </si>
  <si>
    <t>1.0-1.3</t>
  </si>
  <si>
    <t>As a user, set presence information</t>
  </si>
  <si>
    <t>All messages sent and received should be visible to the user</t>
  </si>
  <si>
    <t>Messages should contain a status indicator of { sent, received, read }</t>
  </si>
  <si>
    <t>ReqIds</t>
  </si>
  <si>
    <t>Task</t>
  </si>
  <si>
    <t>Duration</t>
  </si>
  <si>
    <t>Create P2P Network</t>
  </si>
  <si>
    <t>ReqId</t>
  </si>
  <si>
    <t>Text Message Send/Receive API</t>
  </si>
  <si>
    <t>Address Book</t>
  </si>
  <si>
    <t>3.1.1/2</t>
  </si>
  <si>
    <t>3.1.3/4</t>
  </si>
  <si>
    <t>3.1.4</t>
  </si>
  <si>
    <t>User Profile Object</t>
  </si>
  <si>
    <t>Presence Object</t>
  </si>
  <si>
    <t>Access Control</t>
  </si>
  <si>
    <t>Message Library</t>
  </si>
  <si>
    <t>Exception for when a message is deleted by the user</t>
  </si>
  <si>
    <t xml:space="preserve">   Design Network</t>
  </si>
  <si>
    <t xml:space="preserve">   Implement</t>
  </si>
  <si>
    <t xml:space="preserve">   Create networkId to tie a message to a given network instance</t>
  </si>
  <si>
    <t xml:space="preserve">   Make Relay Configurable</t>
  </si>
  <si>
    <t xml:space="preserve">   Relay should have an allow/deny list to ensure closed instances remain closed</t>
  </si>
  <si>
    <t xml:space="preserve">   Setup API for Request/Response</t>
  </si>
  <si>
    <t xml:space="preserve">   Use an Ack tag to track message status</t>
  </si>
  <si>
    <t xml:space="preserve">   Ensure unicode support in api payload</t>
  </si>
  <si>
    <t xml:space="preserve">   New text message to new contact initiates contact request</t>
  </si>
  <si>
    <t xml:space="preserve">   Add/Remove API using message protocol/API</t>
  </si>
  <si>
    <t xml:space="preserve">   Import/Export of AddressBook</t>
  </si>
  <si>
    <t xml:space="preserve">   Import/Export of AddressEntry</t>
  </si>
  <si>
    <t xml:space="preserve">   Support Search/Discovery for members on network</t>
  </si>
  <si>
    <t xml:space="preserve">   CRUD</t>
  </si>
  <si>
    <t xml:space="preserve">   Alias CRUD</t>
  </si>
  <si>
    <t xml:space="preserve">   Bio Text CRUD</t>
  </si>
  <si>
    <t xml:space="preserve">   Status Key Value Pair</t>
  </si>
  <si>
    <t xml:space="preserve">   Location Key Value Pair</t>
  </si>
  <si>
    <t xml:space="preserve">   Support Full Unicode including emojis in Values</t>
  </si>
  <si>
    <t xml:space="preserve">   Accept or Deny Contact request</t>
  </si>
  <si>
    <t xml:space="preserve">   Maintain message list for both sent and received</t>
  </si>
  <si>
    <t xml:space="preserve">   Allow Deletion of Sent/Received message from list</t>
  </si>
  <si>
    <t xml:space="preserve">   Setup Relay Servers</t>
  </si>
  <si>
    <t>Relay Servers</t>
  </si>
  <si>
    <t xml:space="preserve">      Design</t>
  </si>
  <si>
    <t xml:space="preserve">      Implement</t>
  </si>
  <si>
    <t>Start Date</t>
  </si>
  <si>
    <t>End Date</t>
  </si>
  <si>
    <t>Swarm #</t>
  </si>
  <si>
    <t>7fs</t>
  </si>
  <si>
    <t>12fs</t>
  </si>
  <si>
    <t>17fs</t>
  </si>
  <si>
    <t>32fs</t>
  </si>
  <si>
    <t>Feature</t>
  </si>
  <si>
    <t>Smartsheet</t>
  </si>
  <si>
    <t>Clarizen</t>
  </si>
  <si>
    <t>MS Project</t>
  </si>
  <si>
    <t>Asana</t>
  </si>
  <si>
    <t>Portfolio Management</t>
  </si>
  <si>
    <t>Freeform</t>
  </si>
  <si>
    <t>MS Excel</t>
  </si>
  <si>
    <t>x</t>
  </si>
  <si>
    <t>Resource Management</t>
  </si>
  <si>
    <t>Stakeholder Management</t>
  </si>
  <si>
    <t>Project Management</t>
  </si>
  <si>
    <t>Tool</t>
  </si>
  <si>
    <t>Medium</t>
  </si>
  <si>
    <t>Low</t>
  </si>
  <si>
    <t>High</t>
  </si>
  <si>
    <t>Level of Ambiguity in Task</t>
  </si>
  <si>
    <t>Confidence of estimate accuracy</t>
  </si>
  <si>
    <t>Team Overhead</t>
  </si>
  <si>
    <t>Buffer</t>
  </si>
  <si>
    <t>Resourcing</t>
  </si>
  <si>
    <t>2fs</t>
  </si>
  <si>
    <t>June</t>
  </si>
  <si>
    <t>Arun</t>
  </si>
  <si>
    <t>Arun On-Call</t>
  </si>
  <si>
    <t>Arun, Bex</t>
  </si>
  <si>
    <t>Bex</t>
  </si>
  <si>
    <t>Bex On-Call</t>
  </si>
  <si>
    <t>Charley</t>
  </si>
  <si>
    <t>Charley,Bex</t>
  </si>
  <si>
    <t>Charley On-call</t>
  </si>
  <si>
    <t>Danielle</t>
  </si>
  <si>
    <t>Danielle On-call</t>
  </si>
  <si>
    <t>Danielle, Eliza</t>
  </si>
  <si>
    <t>Eliza</t>
  </si>
  <si>
    <t>Eliza On-call</t>
  </si>
  <si>
    <t>6fs</t>
  </si>
  <si>
    <t>11fs</t>
  </si>
  <si>
    <t>26fs</t>
  </si>
  <si>
    <t>On-call Rotations</t>
  </si>
  <si>
    <t xml:space="preserve">   Danielle On-call</t>
  </si>
  <si>
    <t xml:space="preserve">   Arun On-Call</t>
  </si>
  <si>
    <t xml:space="preserve">   Bex On-Call</t>
  </si>
  <si>
    <t xml:space="preserve">   Eliza On-call</t>
  </si>
  <si>
    <t>Windows to iOS Integration Testing</t>
  </si>
  <si>
    <t>Windows to Linux Integration Testing</t>
  </si>
  <si>
    <t>Windows to Anroid Integration Testing</t>
  </si>
  <si>
    <t>Linux to Android Integration Testing</t>
  </si>
  <si>
    <t>Linux to iOS Integration Testing</t>
  </si>
  <si>
    <t>Android to iOS Integration Testing</t>
  </si>
  <si>
    <t>Id</t>
  </si>
  <si>
    <t>Probability</t>
  </si>
  <si>
    <t>Impact</t>
  </si>
  <si>
    <t>Risk Score</t>
  </si>
  <si>
    <t>P</t>
  </si>
  <si>
    <t>I</t>
  </si>
  <si>
    <t>R</t>
  </si>
  <si>
    <t>Low (1)</t>
  </si>
  <si>
    <t>Medium (2)</t>
  </si>
  <si>
    <t>High (3)</t>
  </si>
  <si>
    <t>Low (2)</t>
  </si>
  <si>
    <t>Low (3)</t>
  </si>
  <si>
    <t>Medium (4)</t>
  </si>
  <si>
    <t>Medium (5)</t>
  </si>
  <si>
    <t>High (6)</t>
  </si>
  <si>
    <t>Cross-platform tooling issues</t>
  </si>
  <si>
    <t>Tight testing timeline</t>
  </si>
  <si>
    <t>Acceptance: Shift timelines to account for delays
Mitigation: shift timelines to allow for buffer</t>
  </si>
  <si>
    <t>Acceptance: Shift timelines to account for delays
Mitigation: training and crashing</t>
  </si>
  <si>
    <t>App store approval delays</t>
  </si>
  <si>
    <t>Acceptance: Shift timelines to account for delays</t>
  </si>
  <si>
    <t xml:space="preserve">New Integrated Desktop Environment (IDE) </t>
  </si>
  <si>
    <t>New Coding Language for some teams</t>
  </si>
  <si>
    <t>Cross-team collaboration</t>
  </si>
  <si>
    <t>Mitigation: training on new IDE</t>
  </si>
  <si>
    <t>Mitigation: training on new language</t>
  </si>
  <si>
    <t>Mitigation: daily stand ups, co-location or chat rooms</t>
  </si>
  <si>
    <t>Name</t>
  </si>
  <si>
    <t>Email</t>
  </si>
  <si>
    <t>Department</t>
  </si>
  <si>
    <t>Alias</t>
  </si>
  <si>
    <t>Role</t>
  </si>
  <si>
    <t>Com Plan</t>
  </si>
  <si>
    <t>Josh Teter</t>
  </si>
  <si>
    <t>jteter</t>
  </si>
  <si>
    <t>TPM</t>
  </si>
  <si>
    <t>N/A</t>
  </si>
  <si>
    <t>Arun Ardibeddi</t>
  </si>
  <si>
    <t>aardibeddi</t>
  </si>
  <si>
    <t>SDM</t>
  </si>
  <si>
    <t>SDE Lead</t>
  </si>
  <si>
    <t>Bob Belkan</t>
  </si>
  <si>
    <t>bbelkan</t>
  </si>
  <si>
    <t>SDE</t>
  </si>
  <si>
    <t>vpreston</t>
  </si>
  <si>
    <t>Windows Team</t>
  </si>
  <si>
    <t>Desktop Devices Division</t>
  </si>
  <si>
    <t>VP</t>
  </si>
  <si>
    <t>Vicky Preston</t>
  </si>
  <si>
    <t>Mercury Program Management</t>
  </si>
  <si>
    <t>Cassette Santoro</t>
  </si>
  <si>
    <t>csantoro</t>
  </si>
  <si>
    <t>Artem Danyluk</t>
  </si>
  <si>
    <t>adanyluk</t>
  </si>
  <si>
    <t>Linux Team</t>
  </si>
  <si>
    <t>Project</t>
  </si>
  <si>
    <t>All</t>
  </si>
  <si>
    <t>Windows Rollout</t>
  </si>
  <si>
    <t>Windows
Mac OS
Linux</t>
  </si>
  <si>
    <t>Subsystem</t>
  </si>
  <si>
    <t>MBR</t>
  </si>
  <si>
    <t>Daily</t>
  </si>
  <si>
    <t>StandUp</t>
  </si>
  <si>
    <t>QBR</t>
  </si>
  <si>
    <t>Plan</t>
  </si>
  <si>
    <t>Owner</t>
  </si>
  <si>
    <t>Distribution</t>
  </si>
  <si>
    <t>Goal</t>
  </si>
  <si>
    <t>Recurrence</t>
  </si>
  <si>
    <t>Stand Up</t>
  </si>
  <si>
    <t>Day-to-day collaboration and unblocking progress</t>
  </si>
  <si>
    <t>TPM Lead</t>
  </si>
  <si>
    <t>Sprint Board</t>
  </si>
  <si>
    <t>Leadership-level program status with key insights relevant to leadership</t>
  </si>
  <si>
    <t>3rd Monday of every month</t>
  </si>
  <si>
    <t>Greg Davidson</t>
  </si>
  <si>
    <t>gdavidson</t>
  </si>
  <si>
    <t>Meeting and Email</t>
  </si>
  <si>
    <t>Senior Leadership-level program status</t>
  </si>
  <si>
    <t>3rd Monday of first month per quarter</t>
  </si>
  <si>
    <t>PM-T Lead</t>
  </si>
  <si>
    <t>Status Update</t>
  </si>
  <si>
    <t>Milestone-level project status</t>
  </si>
  <si>
    <t>Every Wednesday</t>
  </si>
  <si>
    <t>Project TPM</t>
  </si>
  <si>
    <t>Step Id</t>
  </si>
  <si>
    <t>PM-T</t>
  </si>
  <si>
    <t>Lead SDE</t>
  </si>
  <si>
    <t>Business</t>
  </si>
  <si>
    <t>Requirements refinement</t>
  </si>
  <si>
    <t>Project Planning</t>
  </si>
  <si>
    <t>High Level Design</t>
  </si>
  <si>
    <t>Low Level Design</t>
  </si>
  <si>
    <t>Sprint Planning</t>
  </si>
  <si>
    <t>Daily Stand Ups</t>
  </si>
  <si>
    <t>Status Report</t>
  </si>
  <si>
    <t>A</t>
  </si>
  <si>
    <t>C</t>
  </si>
  <si>
    <t>Danielle Wednesday</t>
  </si>
  <si>
    <t>dwednesday</t>
  </si>
  <si>
    <t>Actual</t>
  </si>
  <si>
    <t>Planned</t>
  </si>
  <si>
    <t>macOS</t>
  </si>
  <si>
    <t>Windows to macOS Integration Testing</t>
  </si>
  <si>
    <t>macOS to Linux Integration Testing</t>
  </si>
  <si>
    <t>macOS to Android Integration Testing</t>
  </si>
  <si>
    <t>macOS to iOS Integration Testing</t>
  </si>
  <si>
    <t>Step</t>
  </si>
  <si>
    <t>Key Management Area</t>
  </si>
  <si>
    <t>Planning</t>
  </si>
  <si>
    <t>Risk Management</t>
  </si>
  <si>
    <t>Refine requirements</t>
  </si>
  <si>
    <t>Create functional spec</t>
  </si>
  <si>
    <t>Draft communication plan</t>
  </si>
  <si>
    <t>Review designs</t>
  </si>
  <si>
    <t>Sprint planning</t>
  </si>
  <si>
    <t>A/R</t>
  </si>
  <si>
    <t>R/C</t>
  </si>
  <si>
    <t>R/A</t>
  </si>
  <si>
    <t>Risk monitoring</t>
  </si>
  <si>
    <t>Risk analysis</t>
  </si>
  <si>
    <t>Issue resolution</t>
  </si>
  <si>
    <t>AppSec TPM</t>
  </si>
  <si>
    <t>Networking knowledge - protocols</t>
  </si>
  <si>
    <t>Security Architecture experience</t>
  </si>
  <si>
    <t>Experience in multiple programming languages</t>
  </si>
  <si>
    <t>Security TPM</t>
  </si>
  <si>
    <t>App Security</t>
  </si>
  <si>
    <t>Risk Management Framework</t>
  </si>
  <si>
    <t>Incident Response</t>
  </si>
  <si>
    <t>Security Assessment</t>
  </si>
  <si>
    <t xml:space="preserve">Solutions Architect - TPM </t>
  </si>
  <si>
    <t>Integration full-stack</t>
  </si>
  <si>
    <t>E2E architectural knowledge</t>
  </si>
  <si>
    <t>TPM - GPO</t>
  </si>
  <si>
    <t>PMP</t>
  </si>
  <si>
    <t>Change acceleration and change management</t>
  </si>
  <si>
    <t>Process improvement skills</t>
  </si>
  <si>
    <t>Project and Program Proficiency</t>
  </si>
  <si>
    <t>Technical degree</t>
  </si>
  <si>
    <t>Systems Design</t>
  </si>
  <si>
    <t>Network</t>
  </si>
  <si>
    <t>Code</t>
  </si>
  <si>
    <t>Security</t>
  </si>
  <si>
    <t>Cloud</t>
  </si>
  <si>
    <t>General</t>
  </si>
  <si>
    <t>AppSec</t>
  </si>
  <si>
    <t>GPO</t>
  </si>
  <si>
    <t>SA</t>
  </si>
  <si>
    <t>General Tech</t>
  </si>
  <si>
    <t>Requested</t>
  </si>
  <si>
    <t>April</t>
  </si>
  <si>
    <t>July</t>
  </si>
  <si>
    <t>August</t>
  </si>
  <si>
    <t>September</t>
  </si>
  <si>
    <t>October</t>
  </si>
  <si>
    <t>November</t>
  </si>
  <si>
    <t>December</t>
  </si>
  <si>
    <t>Dependencies</t>
  </si>
  <si>
    <t>Project Occurrence</t>
  </si>
  <si>
    <t>Categories</t>
  </si>
  <si>
    <t>Leadership Review</t>
  </si>
  <si>
    <t>Senior Leadership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</si>
</sst>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6" fontId="0" fillId="0" borderId="0" xfId="0" quotePrefix="1" applyNumberFormat="1"/>
    <xf numFmtId="0" fontId="1" fillId="0" borderId="0" xfId="0" applyFont="1" applyAlignment="1">
      <alignment wrapText="1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9" fontId="2" fillId="4" borderId="5" xfId="0" applyNumberFormat="1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9" fontId="0" fillId="0" borderId="5" xfId="0" applyNumberForma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14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6" fontId="1" fillId="0" borderId="0" xfId="0" applyNumberFormat="1" applyFont="1"/>
    <xf numFmtId="164" fontId="0" fillId="0" borderId="0" xfId="0" applyNumberFormat="1"/>
    <xf numFmtId="0" fontId="3" fillId="3" borderId="0" xfId="0" applyFont="1" applyFill="1" applyAlignment="1">
      <alignment vertical="center" wrapText="1"/>
    </xf>
    <xf numFmtId="9" fontId="0" fillId="0" borderId="6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>
                <a:latin typeface="Aptos" panose="020B0004020202020204" pitchFamily="34" charset="0"/>
              </a:rPr>
              <a:t>Windows Rollout Project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Chart'!$D$7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Chart'!$E$6:$AA$6</c:f>
              <c:numCache>
                <c:formatCode>d\-mmm\-yy</c:formatCode>
                <c:ptCount val="23"/>
                <c:pt idx="0">
                  <c:v>45544</c:v>
                </c:pt>
                <c:pt idx="1">
                  <c:v>45551</c:v>
                </c:pt>
                <c:pt idx="2">
                  <c:v>45558</c:v>
                </c:pt>
                <c:pt idx="3">
                  <c:v>45565</c:v>
                </c:pt>
                <c:pt idx="4">
                  <c:v>45572</c:v>
                </c:pt>
                <c:pt idx="5">
                  <c:v>45579</c:v>
                </c:pt>
                <c:pt idx="6">
                  <c:v>45586</c:v>
                </c:pt>
                <c:pt idx="7">
                  <c:v>45593</c:v>
                </c:pt>
                <c:pt idx="8">
                  <c:v>45600</c:v>
                </c:pt>
                <c:pt idx="9">
                  <c:v>45607</c:v>
                </c:pt>
                <c:pt idx="10">
                  <c:v>45614</c:v>
                </c:pt>
                <c:pt idx="11">
                  <c:v>45621</c:v>
                </c:pt>
                <c:pt idx="12">
                  <c:v>45628</c:v>
                </c:pt>
                <c:pt idx="13">
                  <c:v>45635</c:v>
                </c:pt>
                <c:pt idx="14">
                  <c:v>45642</c:v>
                </c:pt>
                <c:pt idx="15">
                  <c:v>45649</c:v>
                </c:pt>
                <c:pt idx="16">
                  <c:v>45656</c:v>
                </c:pt>
                <c:pt idx="17">
                  <c:v>45663</c:v>
                </c:pt>
                <c:pt idx="18">
                  <c:v>45670</c:v>
                </c:pt>
                <c:pt idx="19">
                  <c:v>45677</c:v>
                </c:pt>
                <c:pt idx="20">
                  <c:v>45684</c:v>
                </c:pt>
                <c:pt idx="21">
                  <c:v>45691</c:v>
                </c:pt>
                <c:pt idx="22">
                  <c:v>45698</c:v>
                </c:pt>
              </c:numCache>
            </c:numRef>
          </c:cat>
          <c:val>
            <c:numRef>
              <c:f>'Burndown Chart'!$E$7:$AA$7</c:f>
              <c:numCache>
                <c:formatCode>General</c:formatCode>
                <c:ptCount val="23"/>
                <c:pt idx="0">
                  <c:v>58</c:v>
                </c:pt>
                <c:pt idx="1">
                  <c:v>56</c:v>
                </c:pt>
                <c:pt idx="2">
                  <c:v>54</c:v>
                </c:pt>
                <c:pt idx="3">
                  <c:v>51</c:v>
                </c:pt>
                <c:pt idx="4">
                  <c:v>48</c:v>
                </c:pt>
                <c:pt idx="5">
                  <c:v>45</c:v>
                </c:pt>
                <c:pt idx="6">
                  <c:v>42</c:v>
                </c:pt>
                <c:pt idx="7">
                  <c:v>39</c:v>
                </c:pt>
                <c:pt idx="8">
                  <c:v>36</c:v>
                </c:pt>
                <c:pt idx="9">
                  <c:v>33</c:v>
                </c:pt>
                <c:pt idx="10">
                  <c:v>30</c:v>
                </c:pt>
                <c:pt idx="11">
                  <c:v>27</c:v>
                </c:pt>
                <c:pt idx="12">
                  <c:v>24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15</c:v>
                </c:pt>
                <c:pt idx="18">
                  <c:v>12</c:v>
                </c:pt>
                <c:pt idx="19">
                  <c:v>9</c:v>
                </c:pt>
                <c:pt idx="20">
                  <c:v>6</c:v>
                </c:pt>
                <c:pt idx="21">
                  <c:v>3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F-4809-8174-4F7CD6CC49EC}"/>
            </c:ext>
          </c:extLst>
        </c:ser>
        <c:ser>
          <c:idx val="1"/>
          <c:order val="1"/>
          <c:tx>
            <c:strRef>
              <c:f>'Burndown Chart'!$D$8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Chart'!$E$6:$AA$6</c:f>
              <c:numCache>
                <c:formatCode>d\-mmm\-yy</c:formatCode>
                <c:ptCount val="23"/>
                <c:pt idx="0">
                  <c:v>45544</c:v>
                </c:pt>
                <c:pt idx="1">
                  <c:v>45551</c:v>
                </c:pt>
                <c:pt idx="2">
                  <c:v>45558</c:v>
                </c:pt>
                <c:pt idx="3">
                  <c:v>45565</c:v>
                </c:pt>
                <c:pt idx="4">
                  <c:v>45572</c:v>
                </c:pt>
                <c:pt idx="5">
                  <c:v>45579</c:v>
                </c:pt>
                <c:pt idx="6">
                  <c:v>45586</c:v>
                </c:pt>
                <c:pt idx="7">
                  <c:v>45593</c:v>
                </c:pt>
                <c:pt idx="8">
                  <c:v>45600</c:v>
                </c:pt>
                <c:pt idx="9">
                  <c:v>45607</c:v>
                </c:pt>
                <c:pt idx="10">
                  <c:v>45614</c:v>
                </c:pt>
                <c:pt idx="11">
                  <c:v>45621</c:v>
                </c:pt>
                <c:pt idx="12">
                  <c:v>45628</c:v>
                </c:pt>
                <c:pt idx="13">
                  <c:v>45635</c:v>
                </c:pt>
                <c:pt idx="14">
                  <c:v>45642</c:v>
                </c:pt>
                <c:pt idx="15">
                  <c:v>45649</c:v>
                </c:pt>
                <c:pt idx="16">
                  <c:v>45656</c:v>
                </c:pt>
                <c:pt idx="17">
                  <c:v>45663</c:v>
                </c:pt>
                <c:pt idx="18">
                  <c:v>45670</c:v>
                </c:pt>
                <c:pt idx="19">
                  <c:v>45677</c:v>
                </c:pt>
                <c:pt idx="20">
                  <c:v>45684</c:v>
                </c:pt>
                <c:pt idx="21">
                  <c:v>45691</c:v>
                </c:pt>
                <c:pt idx="22">
                  <c:v>45698</c:v>
                </c:pt>
              </c:numCache>
            </c:numRef>
          </c:cat>
          <c:val>
            <c:numRef>
              <c:f>'Burndown Chart'!$E$8:$AA$8</c:f>
              <c:numCache>
                <c:formatCode>General</c:formatCode>
                <c:ptCount val="23"/>
                <c:pt idx="0">
                  <c:v>58</c:v>
                </c:pt>
                <c:pt idx="1">
                  <c:v>56</c:v>
                </c:pt>
                <c:pt idx="2">
                  <c:v>54</c:v>
                </c:pt>
                <c:pt idx="3">
                  <c:v>51</c:v>
                </c:pt>
                <c:pt idx="4">
                  <c:v>48</c:v>
                </c:pt>
                <c:pt idx="5">
                  <c:v>46</c:v>
                </c:pt>
                <c:pt idx="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F-4809-8174-4F7CD6CC4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54672"/>
        <c:axId val="321336368"/>
      </c:lineChart>
      <c:dateAx>
        <c:axId val="32135467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1336368"/>
        <c:crosses val="autoZero"/>
        <c:auto val="1"/>
        <c:lblOffset val="100"/>
        <c:baseTimeUnit val="days"/>
        <c:minorUnit val="14"/>
        <c:minorTimeUnit val="days"/>
      </c:dateAx>
      <c:valAx>
        <c:axId val="3213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13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71436</xdr:rowOff>
    </xdr:from>
    <xdr:to>
      <xdr:col>20</xdr:col>
      <xdr:colOff>9525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E2F8E-1094-77AE-D739-2BE0FEE36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76ACF-6FB2-45C5-9DA8-F7D2853BC497}">
  <dimension ref="A1:D17"/>
  <sheetViews>
    <sheetView workbookViewId="0"/>
  </sheetViews>
  <sheetFormatPr defaultRowHeight="14.25" x14ac:dyDescent="0.45"/>
  <cols>
    <col min="2" max="2" width="58.59765625" customWidth="1"/>
    <col min="3" max="3" width="12.73046875" bestFit="1" customWidth="1"/>
  </cols>
  <sheetData>
    <row r="1" spans="1:4" x14ac:dyDescent="0.45">
      <c r="A1" s="1" t="s">
        <v>1</v>
      </c>
      <c r="B1" s="1" t="s">
        <v>5</v>
      </c>
      <c r="C1" s="1" t="s">
        <v>2</v>
      </c>
      <c r="D1" s="1" t="s">
        <v>3</v>
      </c>
    </row>
    <row r="2" spans="1:4" x14ac:dyDescent="0.45">
      <c r="A2">
        <v>1</v>
      </c>
      <c r="B2" s="1" t="s">
        <v>4</v>
      </c>
      <c r="D2" t="s">
        <v>16</v>
      </c>
    </row>
    <row r="3" spans="1:4" x14ac:dyDescent="0.45">
      <c r="A3">
        <v>2</v>
      </c>
      <c r="B3" t="s">
        <v>13</v>
      </c>
      <c r="D3" t="s">
        <v>12</v>
      </c>
    </row>
    <row r="4" spans="1:4" x14ac:dyDescent="0.45">
      <c r="A4">
        <v>3</v>
      </c>
      <c r="B4" t="s">
        <v>14</v>
      </c>
      <c r="C4">
        <v>2</v>
      </c>
      <c r="D4" t="s">
        <v>11</v>
      </c>
    </row>
    <row r="5" spans="1:4" x14ac:dyDescent="0.45">
      <c r="A5">
        <v>4</v>
      </c>
      <c r="B5" s="1" t="s">
        <v>10</v>
      </c>
      <c r="C5">
        <v>2</v>
      </c>
      <c r="D5" t="s">
        <v>6</v>
      </c>
    </row>
    <row r="6" spans="1:4" x14ac:dyDescent="0.45">
      <c r="A6">
        <v>5</v>
      </c>
      <c r="B6" t="s">
        <v>13</v>
      </c>
      <c r="C6">
        <v>2</v>
      </c>
      <c r="D6" t="s">
        <v>12</v>
      </c>
    </row>
    <row r="7" spans="1:4" x14ac:dyDescent="0.45">
      <c r="A7">
        <v>6</v>
      </c>
      <c r="B7" t="s">
        <v>14</v>
      </c>
      <c r="C7">
        <v>5</v>
      </c>
      <c r="D7" t="s">
        <v>12</v>
      </c>
    </row>
    <row r="8" spans="1:4" x14ac:dyDescent="0.45">
      <c r="A8">
        <v>7</v>
      </c>
      <c r="B8" s="1" t="s">
        <v>7</v>
      </c>
      <c r="C8">
        <v>2</v>
      </c>
      <c r="D8" t="s">
        <v>6</v>
      </c>
    </row>
    <row r="9" spans="1:4" x14ac:dyDescent="0.45">
      <c r="A9">
        <v>8</v>
      </c>
      <c r="B9" t="s">
        <v>13</v>
      </c>
      <c r="C9">
        <v>2</v>
      </c>
      <c r="D9" t="s">
        <v>12</v>
      </c>
    </row>
    <row r="10" spans="1:4" x14ac:dyDescent="0.45">
      <c r="A10">
        <v>9</v>
      </c>
      <c r="B10" t="s">
        <v>14</v>
      </c>
      <c r="C10">
        <v>8</v>
      </c>
      <c r="D10" t="s">
        <v>12</v>
      </c>
    </row>
    <row r="11" spans="1:4" x14ac:dyDescent="0.45">
      <c r="A11">
        <v>10</v>
      </c>
      <c r="B11" s="1" t="s">
        <v>8</v>
      </c>
      <c r="C11">
        <v>2</v>
      </c>
      <c r="D11" t="s">
        <v>6</v>
      </c>
    </row>
    <row r="12" spans="1:4" x14ac:dyDescent="0.45">
      <c r="A12">
        <v>11</v>
      </c>
      <c r="B12" t="s">
        <v>13</v>
      </c>
      <c r="C12">
        <v>2</v>
      </c>
      <c r="D12" t="s">
        <v>12</v>
      </c>
    </row>
    <row r="13" spans="1:4" x14ac:dyDescent="0.45">
      <c r="A13">
        <v>12</v>
      </c>
      <c r="B13" t="s">
        <v>14</v>
      </c>
      <c r="C13">
        <v>11</v>
      </c>
      <c r="D13" t="s">
        <v>12</v>
      </c>
    </row>
    <row r="14" spans="1:4" x14ac:dyDescent="0.45">
      <c r="A14">
        <v>13</v>
      </c>
      <c r="B14" s="1" t="s">
        <v>9</v>
      </c>
      <c r="C14">
        <v>2</v>
      </c>
      <c r="D14" t="s">
        <v>6</v>
      </c>
    </row>
    <row r="15" spans="1:4" x14ac:dyDescent="0.45">
      <c r="A15">
        <v>14</v>
      </c>
      <c r="B15" t="s">
        <v>13</v>
      </c>
      <c r="C15">
        <v>2</v>
      </c>
      <c r="D15" t="s">
        <v>12</v>
      </c>
    </row>
    <row r="16" spans="1:4" x14ac:dyDescent="0.45">
      <c r="A16">
        <v>15</v>
      </c>
      <c r="B16" t="s">
        <v>14</v>
      </c>
      <c r="C16">
        <v>14</v>
      </c>
      <c r="D16" t="s">
        <v>12</v>
      </c>
    </row>
    <row r="17" spans="1:4" x14ac:dyDescent="0.45">
      <c r="A17">
        <v>16</v>
      </c>
      <c r="B17" s="1" t="s">
        <v>15</v>
      </c>
      <c r="C17" s="2" t="s">
        <v>17</v>
      </c>
      <c r="D17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66CA3-5250-48C0-9CAA-2AE02349735A}">
  <dimension ref="A1:I10"/>
  <sheetViews>
    <sheetView workbookViewId="0">
      <selection activeCell="B17" sqref="B17"/>
    </sheetView>
  </sheetViews>
  <sheetFormatPr defaultRowHeight="14.25" x14ac:dyDescent="0.45"/>
  <cols>
    <col min="1" max="1" width="32.265625" customWidth="1"/>
    <col min="2" max="2" width="28.59765625" customWidth="1"/>
    <col min="3" max="3" width="21.86328125" customWidth="1"/>
  </cols>
  <sheetData>
    <row r="1" spans="1:9" ht="14.65" thickBot="1" x14ac:dyDescent="0.5">
      <c r="A1" s="13" t="s">
        <v>213</v>
      </c>
      <c r="B1" s="14" t="s">
        <v>214</v>
      </c>
      <c r="C1" s="14" t="s">
        <v>215</v>
      </c>
      <c r="F1" s="27" t="s">
        <v>216</v>
      </c>
      <c r="G1" s="27" t="s">
        <v>217</v>
      </c>
      <c r="H1" s="27" t="s">
        <v>218</v>
      </c>
    </row>
    <row r="2" spans="1:9" ht="14.65" thickBot="1" x14ac:dyDescent="0.5">
      <c r="A2" t="s">
        <v>219</v>
      </c>
      <c r="B2" t="s">
        <v>219</v>
      </c>
      <c r="C2" s="9" t="s">
        <v>222</v>
      </c>
      <c r="F2">
        <v>1</v>
      </c>
      <c r="G2">
        <v>1</v>
      </c>
      <c r="H2">
        <f>F2+G2</f>
        <v>2</v>
      </c>
      <c r="I2" t="s">
        <v>176</v>
      </c>
    </row>
    <row r="3" spans="1:9" ht="14.65" thickBot="1" x14ac:dyDescent="0.5">
      <c r="A3" s="7" t="s">
        <v>220</v>
      </c>
      <c r="B3" t="s">
        <v>219</v>
      </c>
      <c r="C3" s="9" t="s">
        <v>223</v>
      </c>
      <c r="F3">
        <v>2</v>
      </c>
      <c r="G3">
        <v>1</v>
      </c>
      <c r="H3">
        <f t="shared" ref="H3:H10" si="0">F3+G3</f>
        <v>3</v>
      </c>
      <c r="I3" t="s">
        <v>176</v>
      </c>
    </row>
    <row r="4" spans="1:9" ht="14.65" thickBot="1" x14ac:dyDescent="0.5">
      <c r="A4" s="10" t="s">
        <v>221</v>
      </c>
      <c r="B4" t="s">
        <v>219</v>
      </c>
      <c r="C4" s="12" t="s">
        <v>224</v>
      </c>
      <c r="F4">
        <v>3</v>
      </c>
      <c r="G4">
        <v>1</v>
      </c>
      <c r="H4">
        <f t="shared" si="0"/>
        <v>4</v>
      </c>
      <c r="I4" t="s">
        <v>175</v>
      </c>
    </row>
    <row r="5" spans="1:9" ht="14.65" thickBot="1" x14ac:dyDescent="0.5">
      <c r="A5" t="s">
        <v>219</v>
      </c>
      <c r="B5" s="7" t="s">
        <v>220</v>
      </c>
      <c r="C5" s="9" t="s">
        <v>223</v>
      </c>
      <c r="F5">
        <v>1</v>
      </c>
      <c r="G5">
        <v>2</v>
      </c>
      <c r="H5">
        <f t="shared" si="0"/>
        <v>3</v>
      </c>
      <c r="I5" t="s">
        <v>176</v>
      </c>
    </row>
    <row r="6" spans="1:9" ht="14.65" thickBot="1" x14ac:dyDescent="0.5">
      <c r="A6" s="7" t="s">
        <v>220</v>
      </c>
      <c r="B6" s="7" t="s">
        <v>220</v>
      </c>
      <c r="C6" s="12" t="s">
        <v>224</v>
      </c>
      <c r="F6">
        <v>2</v>
      </c>
      <c r="G6">
        <v>2</v>
      </c>
      <c r="H6">
        <f t="shared" si="0"/>
        <v>4</v>
      </c>
      <c r="I6" t="s">
        <v>175</v>
      </c>
    </row>
    <row r="7" spans="1:9" ht="14.65" thickBot="1" x14ac:dyDescent="0.5">
      <c r="A7" s="10" t="s">
        <v>221</v>
      </c>
      <c r="B7" s="7" t="s">
        <v>220</v>
      </c>
      <c r="C7" s="9" t="s">
        <v>225</v>
      </c>
      <c r="F7">
        <v>3</v>
      </c>
      <c r="G7">
        <v>2</v>
      </c>
      <c r="H7">
        <f t="shared" si="0"/>
        <v>5</v>
      </c>
      <c r="I7" t="s">
        <v>175</v>
      </c>
    </row>
    <row r="8" spans="1:9" ht="14.65" thickBot="1" x14ac:dyDescent="0.5">
      <c r="A8" t="s">
        <v>219</v>
      </c>
      <c r="B8" s="10" t="s">
        <v>221</v>
      </c>
      <c r="C8" s="12" t="s">
        <v>224</v>
      </c>
      <c r="F8">
        <v>1</v>
      </c>
      <c r="G8">
        <v>3</v>
      </c>
      <c r="H8">
        <f t="shared" si="0"/>
        <v>4</v>
      </c>
      <c r="I8" t="s">
        <v>175</v>
      </c>
    </row>
    <row r="9" spans="1:9" ht="14.65" thickBot="1" x14ac:dyDescent="0.5">
      <c r="A9" s="7" t="s">
        <v>220</v>
      </c>
      <c r="B9" s="10" t="s">
        <v>221</v>
      </c>
      <c r="C9" s="9" t="s">
        <v>225</v>
      </c>
      <c r="F9">
        <v>2</v>
      </c>
      <c r="G9">
        <v>3</v>
      </c>
      <c r="H9">
        <f t="shared" si="0"/>
        <v>5</v>
      </c>
      <c r="I9" t="s">
        <v>175</v>
      </c>
    </row>
    <row r="10" spans="1:9" ht="14.65" thickBot="1" x14ac:dyDescent="0.5">
      <c r="A10" s="10" t="s">
        <v>221</v>
      </c>
      <c r="B10" s="10" t="s">
        <v>221</v>
      </c>
      <c r="C10" s="28" t="s">
        <v>226</v>
      </c>
      <c r="F10">
        <v>3</v>
      </c>
      <c r="G10">
        <v>3</v>
      </c>
      <c r="H10">
        <f t="shared" si="0"/>
        <v>6</v>
      </c>
      <c r="I10" t="s">
        <v>177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B91F-489C-45B3-8160-0A15C77864BB}">
  <dimension ref="A1:B34"/>
  <sheetViews>
    <sheetView workbookViewId="0"/>
  </sheetViews>
  <sheetFormatPr defaultRowHeight="14.25" x14ac:dyDescent="0.45"/>
  <cols>
    <col min="2" max="2" width="66.3984375" bestFit="1" customWidth="1"/>
  </cols>
  <sheetData>
    <row r="1" spans="1:2" x14ac:dyDescent="0.45">
      <c r="A1" t="s">
        <v>1</v>
      </c>
      <c r="B1" t="s">
        <v>72</v>
      </c>
    </row>
    <row r="2" spans="1:2" x14ac:dyDescent="0.45">
      <c r="A2">
        <v>1</v>
      </c>
      <c r="B2" t="s">
        <v>73</v>
      </c>
    </row>
    <row r="3" spans="1:2" x14ac:dyDescent="0.45">
      <c r="A3">
        <v>2</v>
      </c>
      <c r="B3" t="s">
        <v>74</v>
      </c>
    </row>
    <row r="4" spans="1:2" x14ac:dyDescent="0.45">
      <c r="A4">
        <v>3</v>
      </c>
      <c r="B4" t="s">
        <v>75</v>
      </c>
    </row>
    <row r="5" spans="1:2" x14ac:dyDescent="0.45">
      <c r="A5">
        <v>4</v>
      </c>
      <c r="B5" t="s">
        <v>76</v>
      </c>
    </row>
    <row r="10" spans="1:2" x14ac:dyDescent="0.45">
      <c r="A10">
        <v>1</v>
      </c>
      <c r="B10" t="s">
        <v>77</v>
      </c>
    </row>
    <row r="11" spans="1:2" x14ac:dyDescent="0.45">
      <c r="A11">
        <v>1.1000000000000001</v>
      </c>
      <c r="B11" t="s">
        <v>78</v>
      </c>
    </row>
    <row r="12" spans="1:2" x14ac:dyDescent="0.45">
      <c r="A12">
        <v>1.2</v>
      </c>
      <c r="B12" t="s">
        <v>79</v>
      </c>
    </row>
    <row r="13" spans="1:2" x14ac:dyDescent="0.45">
      <c r="A13">
        <v>1.3</v>
      </c>
      <c r="B13" t="s">
        <v>80</v>
      </c>
    </row>
    <row r="14" spans="1:2" x14ac:dyDescent="0.45">
      <c r="A14">
        <v>2</v>
      </c>
      <c r="B14" t="s">
        <v>81</v>
      </c>
    </row>
    <row r="15" spans="1:2" x14ac:dyDescent="0.45">
      <c r="A15">
        <v>2.1</v>
      </c>
      <c r="B15" t="s">
        <v>82</v>
      </c>
    </row>
    <row r="16" spans="1:2" x14ac:dyDescent="0.45">
      <c r="A16">
        <v>3</v>
      </c>
      <c r="B16" t="s">
        <v>83</v>
      </c>
    </row>
    <row r="17" spans="1:2" x14ac:dyDescent="0.45">
      <c r="A17">
        <v>3.1</v>
      </c>
      <c r="B17" t="s">
        <v>84</v>
      </c>
    </row>
    <row r="18" spans="1:2" x14ac:dyDescent="0.45">
      <c r="A18" t="s">
        <v>85</v>
      </c>
      <c r="B18" t="s">
        <v>86</v>
      </c>
    </row>
    <row r="19" spans="1:2" x14ac:dyDescent="0.45">
      <c r="A19" t="s">
        <v>87</v>
      </c>
      <c r="B19" t="s">
        <v>88</v>
      </c>
    </row>
    <row r="20" spans="1:2" x14ac:dyDescent="0.45">
      <c r="A20" t="s">
        <v>89</v>
      </c>
      <c r="B20" t="s">
        <v>90</v>
      </c>
    </row>
    <row r="21" spans="1:2" x14ac:dyDescent="0.45">
      <c r="A21" t="s">
        <v>123</v>
      </c>
      <c r="B21" t="s">
        <v>91</v>
      </c>
    </row>
    <row r="22" spans="1:2" x14ac:dyDescent="0.45">
      <c r="A22">
        <v>3.2</v>
      </c>
      <c r="B22" t="s">
        <v>92</v>
      </c>
    </row>
    <row r="23" spans="1:2" x14ac:dyDescent="0.45">
      <c r="A23" t="s">
        <v>93</v>
      </c>
      <c r="B23" t="s">
        <v>94</v>
      </c>
    </row>
    <row r="24" spans="1:2" x14ac:dyDescent="0.45">
      <c r="A24" t="s">
        <v>95</v>
      </c>
      <c r="B24" t="s">
        <v>96</v>
      </c>
    </row>
    <row r="25" spans="1:2" x14ac:dyDescent="0.45">
      <c r="A25" t="s">
        <v>97</v>
      </c>
      <c r="B25" t="s">
        <v>98</v>
      </c>
    </row>
    <row r="26" spans="1:2" x14ac:dyDescent="0.45">
      <c r="A26">
        <v>3.3</v>
      </c>
      <c r="B26" t="s">
        <v>99</v>
      </c>
    </row>
    <row r="27" spans="1:2" x14ac:dyDescent="0.45">
      <c r="A27" t="s">
        <v>100</v>
      </c>
      <c r="B27" t="s">
        <v>101</v>
      </c>
    </row>
    <row r="28" spans="1:2" x14ac:dyDescent="0.45">
      <c r="A28" t="s">
        <v>102</v>
      </c>
      <c r="B28" t="s">
        <v>103</v>
      </c>
    </row>
    <row r="29" spans="1:2" x14ac:dyDescent="0.45">
      <c r="A29">
        <v>3.4</v>
      </c>
      <c r="B29" t="s">
        <v>104</v>
      </c>
    </row>
    <row r="30" spans="1:2" x14ac:dyDescent="0.45">
      <c r="A30" t="s">
        <v>105</v>
      </c>
      <c r="B30" t="s">
        <v>106</v>
      </c>
    </row>
    <row r="31" spans="1:2" x14ac:dyDescent="0.45">
      <c r="A31" t="s">
        <v>107</v>
      </c>
      <c r="B31" t="s">
        <v>108</v>
      </c>
    </row>
    <row r="32" spans="1:2" x14ac:dyDescent="0.45">
      <c r="A32">
        <v>4</v>
      </c>
      <c r="B32" t="s">
        <v>112</v>
      </c>
    </row>
    <row r="33" spans="1:2" x14ac:dyDescent="0.45">
      <c r="A33">
        <v>4.0999999999999996</v>
      </c>
      <c r="B33" t="s">
        <v>128</v>
      </c>
    </row>
    <row r="34" spans="1:2" x14ac:dyDescent="0.45">
      <c r="A34">
        <v>4.2</v>
      </c>
      <c r="B34" t="s">
        <v>113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2F38-B0C3-41AA-AF57-3220B29287D1}">
  <dimension ref="A1:C10"/>
  <sheetViews>
    <sheetView workbookViewId="0">
      <selection sqref="A1:C10"/>
    </sheetView>
  </sheetViews>
  <sheetFormatPr defaultRowHeight="14.25" x14ac:dyDescent="0.45"/>
  <cols>
    <col min="2" max="2" width="10.73046875" bestFit="1" customWidth="1"/>
    <col min="3" max="3" width="51.1328125" bestFit="1" customWidth="1"/>
  </cols>
  <sheetData>
    <row r="1" spans="1:3" x14ac:dyDescent="0.45">
      <c r="A1" t="s">
        <v>1</v>
      </c>
      <c r="B1" t="s">
        <v>114</v>
      </c>
      <c r="C1" t="s">
        <v>71</v>
      </c>
    </row>
    <row r="2" spans="1:3" x14ac:dyDescent="0.45">
      <c r="A2">
        <v>1</v>
      </c>
      <c r="B2" t="s">
        <v>110</v>
      </c>
      <c r="C2" t="s">
        <v>23</v>
      </c>
    </row>
    <row r="3" spans="1:3" x14ac:dyDescent="0.45">
      <c r="A3">
        <v>2</v>
      </c>
      <c r="B3" t="s">
        <v>110</v>
      </c>
      <c r="C3" t="s">
        <v>24</v>
      </c>
    </row>
    <row r="4" spans="1:3" x14ac:dyDescent="0.45">
      <c r="A4">
        <v>3</v>
      </c>
      <c r="B4">
        <v>3.2</v>
      </c>
      <c r="C4" t="s">
        <v>20</v>
      </c>
    </row>
    <row r="5" spans="1:3" x14ac:dyDescent="0.45">
      <c r="A5">
        <v>4</v>
      </c>
      <c r="B5">
        <v>3.1</v>
      </c>
      <c r="C5" t="s">
        <v>22</v>
      </c>
    </row>
    <row r="6" spans="1:3" x14ac:dyDescent="0.45">
      <c r="A6">
        <v>5</v>
      </c>
      <c r="B6">
        <v>3.4</v>
      </c>
      <c r="C6" t="s">
        <v>21</v>
      </c>
    </row>
    <row r="7" spans="1:3" x14ac:dyDescent="0.45">
      <c r="A7">
        <v>6</v>
      </c>
      <c r="B7">
        <v>2</v>
      </c>
      <c r="C7" t="s">
        <v>18</v>
      </c>
    </row>
    <row r="8" spans="1:3" x14ac:dyDescent="0.45">
      <c r="A8">
        <v>7</v>
      </c>
      <c r="B8">
        <v>4</v>
      </c>
      <c r="C8" t="s">
        <v>19</v>
      </c>
    </row>
    <row r="9" spans="1:3" x14ac:dyDescent="0.45">
      <c r="A9">
        <v>8</v>
      </c>
      <c r="B9">
        <v>4</v>
      </c>
      <c r="C9" t="s">
        <v>109</v>
      </c>
    </row>
    <row r="10" spans="1:3" x14ac:dyDescent="0.45">
      <c r="A10">
        <v>9</v>
      </c>
      <c r="B10">
        <v>3.3</v>
      </c>
      <c r="C10" t="s">
        <v>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A42C-3F58-4E92-BE9E-43FB136CB57A}">
  <dimension ref="A1:E34"/>
  <sheetViews>
    <sheetView workbookViewId="0">
      <selection activeCell="E34" sqref="A1:E34"/>
    </sheetView>
  </sheetViews>
  <sheetFormatPr defaultRowHeight="14.25" x14ac:dyDescent="0.45"/>
  <cols>
    <col min="3" max="3" width="72" bestFit="1" customWidth="1"/>
  </cols>
  <sheetData>
    <row r="1" spans="1:5" x14ac:dyDescent="0.45">
      <c r="A1" s="1" t="s">
        <v>1</v>
      </c>
      <c r="B1" s="1" t="s">
        <v>118</v>
      </c>
      <c r="C1" s="1" t="s">
        <v>115</v>
      </c>
      <c r="D1" s="1" t="s">
        <v>116</v>
      </c>
      <c r="E1" s="1" t="s">
        <v>370</v>
      </c>
    </row>
    <row r="2" spans="1:5" x14ac:dyDescent="0.45">
      <c r="A2">
        <v>1</v>
      </c>
      <c r="B2" s="6">
        <v>1</v>
      </c>
      <c r="C2" s="1" t="s">
        <v>117</v>
      </c>
      <c r="D2" s="1">
        <v>12</v>
      </c>
    </row>
    <row r="3" spans="1:5" x14ac:dyDescent="0.45">
      <c r="A3">
        <v>2</v>
      </c>
      <c r="B3" s="6">
        <v>1</v>
      </c>
      <c r="C3" t="s">
        <v>129</v>
      </c>
      <c r="D3">
        <v>4</v>
      </c>
    </row>
    <row r="4" spans="1:5" x14ac:dyDescent="0.45">
      <c r="A4">
        <v>3</v>
      </c>
      <c r="B4" s="6">
        <v>1</v>
      </c>
      <c r="C4" t="s">
        <v>130</v>
      </c>
      <c r="D4">
        <v>6</v>
      </c>
      <c r="E4">
        <v>2</v>
      </c>
    </row>
    <row r="5" spans="1:5" x14ac:dyDescent="0.45">
      <c r="A5">
        <v>4</v>
      </c>
      <c r="B5" s="6">
        <v>1.3</v>
      </c>
      <c r="C5" t="s">
        <v>131</v>
      </c>
      <c r="D5">
        <v>2</v>
      </c>
      <c r="E5">
        <v>3</v>
      </c>
    </row>
    <row r="6" spans="1:5" x14ac:dyDescent="0.45">
      <c r="A6">
        <v>5</v>
      </c>
      <c r="B6" s="6">
        <v>1.1000000000000001</v>
      </c>
      <c r="C6" s="1" t="s">
        <v>152</v>
      </c>
      <c r="D6" s="1">
        <v>14</v>
      </c>
    </row>
    <row r="7" spans="1:5" x14ac:dyDescent="0.45">
      <c r="A7">
        <v>6</v>
      </c>
      <c r="B7" s="6"/>
      <c r="C7" s="1" t="s">
        <v>151</v>
      </c>
      <c r="D7" s="1">
        <v>10</v>
      </c>
    </row>
    <row r="8" spans="1:5" x14ac:dyDescent="0.45">
      <c r="A8">
        <v>7</v>
      </c>
      <c r="B8" s="6"/>
      <c r="C8" t="s">
        <v>153</v>
      </c>
      <c r="D8">
        <v>4</v>
      </c>
    </row>
    <row r="9" spans="1:5" x14ac:dyDescent="0.45">
      <c r="A9">
        <v>8</v>
      </c>
      <c r="B9" s="6"/>
      <c r="C9" t="s">
        <v>154</v>
      </c>
      <c r="D9">
        <v>6</v>
      </c>
      <c r="E9">
        <v>7</v>
      </c>
    </row>
    <row r="10" spans="1:5" x14ac:dyDescent="0.45">
      <c r="A10">
        <v>9</v>
      </c>
      <c r="B10" s="6">
        <v>1.2</v>
      </c>
      <c r="C10" t="s">
        <v>132</v>
      </c>
      <c r="D10">
        <v>2</v>
      </c>
      <c r="E10">
        <v>8</v>
      </c>
    </row>
    <row r="11" spans="1:5" x14ac:dyDescent="0.45">
      <c r="A11">
        <v>10</v>
      </c>
      <c r="B11" s="6">
        <v>1.3</v>
      </c>
      <c r="C11" t="s">
        <v>133</v>
      </c>
      <c r="D11">
        <v>2</v>
      </c>
      <c r="E11">
        <v>8</v>
      </c>
    </row>
    <row r="12" spans="1:5" x14ac:dyDescent="0.45">
      <c r="A12">
        <v>11</v>
      </c>
      <c r="B12" s="6">
        <v>2</v>
      </c>
      <c r="C12" s="1" t="s">
        <v>119</v>
      </c>
      <c r="D12" s="1">
        <v>8</v>
      </c>
    </row>
    <row r="13" spans="1:5" x14ac:dyDescent="0.45">
      <c r="A13">
        <v>12</v>
      </c>
      <c r="B13" s="6">
        <v>2</v>
      </c>
      <c r="C13" t="s">
        <v>134</v>
      </c>
      <c r="D13">
        <v>4</v>
      </c>
    </row>
    <row r="14" spans="1:5" x14ac:dyDescent="0.45">
      <c r="A14">
        <v>13</v>
      </c>
      <c r="B14" s="6">
        <v>4.2</v>
      </c>
      <c r="C14" t="s">
        <v>135</v>
      </c>
      <c r="D14">
        <v>2</v>
      </c>
      <c r="E14">
        <v>12</v>
      </c>
    </row>
    <row r="15" spans="1:5" x14ac:dyDescent="0.45">
      <c r="A15">
        <v>14</v>
      </c>
      <c r="B15" s="6">
        <v>2.1</v>
      </c>
      <c r="C15" t="s">
        <v>136</v>
      </c>
      <c r="D15">
        <v>1</v>
      </c>
      <c r="E15">
        <v>12</v>
      </c>
    </row>
    <row r="16" spans="1:5" x14ac:dyDescent="0.45">
      <c r="A16">
        <v>15</v>
      </c>
      <c r="B16" s="6" t="s">
        <v>105</v>
      </c>
      <c r="C16" t="s">
        <v>137</v>
      </c>
      <c r="D16">
        <v>1</v>
      </c>
      <c r="E16">
        <v>12</v>
      </c>
    </row>
    <row r="17" spans="1:5" x14ac:dyDescent="0.45">
      <c r="A17">
        <v>16</v>
      </c>
      <c r="B17" s="6">
        <v>3.1</v>
      </c>
      <c r="C17" s="1" t="s">
        <v>120</v>
      </c>
      <c r="D17" s="1">
        <v>16</v>
      </c>
    </row>
    <row r="18" spans="1:5" x14ac:dyDescent="0.45">
      <c r="A18">
        <v>17</v>
      </c>
      <c r="B18" s="6" t="s">
        <v>121</v>
      </c>
      <c r="C18" t="s">
        <v>138</v>
      </c>
      <c r="D18">
        <v>4</v>
      </c>
    </row>
    <row r="19" spans="1:5" x14ac:dyDescent="0.45">
      <c r="A19">
        <v>18</v>
      </c>
      <c r="B19" s="6" t="s">
        <v>122</v>
      </c>
      <c r="C19" t="s">
        <v>139</v>
      </c>
      <c r="D19">
        <v>4</v>
      </c>
      <c r="E19">
        <v>17</v>
      </c>
    </row>
    <row r="20" spans="1:5" x14ac:dyDescent="0.45">
      <c r="A20">
        <v>19</v>
      </c>
      <c r="B20" s="6" t="s">
        <v>122</v>
      </c>
      <c r="C20" t="s">
        <v>140</v>
      </c>
      <c r="D20">
        <v>4</v>
      </c>
      <c r="E20">
        <v>17</v>
      </c>
    </row>
    <row r="21" spans="1:5" x14ac:dyDescent="0.45">
      <c r="A21">
        <v>20</v>
      </c>
      <c r="B21" s="6"/>
      <c r="C21" t="s">
        <v>141</v>
      </c>
      <c r="D21">
        <v>4</v>
      </c>
      <c r="E21">
        <v>17</v>
      </c>
    </row>
    <row r="22" spans="1:5" x14ac:dyDescent="0.45">
      <c r="A22">
        <v>21</v>
      </c>
      <c r="B22" s="6">
        <v>3.2</v>
      </c>
      <c r="C22" s="1" t="s">
        <v>124</v>
      </c>
      <c r="D22" s="1">
        <v>3</v>
      </c>
    </row>
    <row r="23" spans="1:5" x14ac:dyDescent="0.45">
      <c r="A23">
        <v>22</v>
      </c>
      <c r="B23" s="6" t="s">
        <v>93</v>
      </c>
      <c r="C23" t="s">
        <v>142</v>
      </c>
      <c r="D23">
        <v>1</v>
      </c>
    </row>
    <row r="24" spans="1:5" x14ac:dyDescent="0.45">
      <c r="A24">
        <v>23</v>
      </c>
      <c r="B24" s="6" t="s">
        <v>95</v>
      </c>
      <c r="C24" t="s">
        <v>143</v>
      </c>
      <c r="D24">
        <v>1</v>
      </c>
    </row>
    <row r="25" spans="1:5" x14ac:dyDescent="0.45">
      <c r="A25">
        <v>24</v>
      </c>
      <c r="B25" s="6" t="s">
        <v>97</v>
      </c>
      <c r="C25" t="s">
        <v>144</v>
      </c>
      <c r="D25">
        <v>1</v>
      </c>
    </row>
    <row r="26" spans="1:5" x14ac:dyDescent="0.45">
      <c r="A26">
        <v>25</v>
      </c>
      <c r="B26" s="6">
        <v>3.3</v>
      </c>
      <c r="C26" s="1" t="s">
        <v>125</v>
      </c>
      <c r="D26" s="1">
        <v>2.5</v>
      </c>
    </row>
    <row r="27" spans="1:5" x14ac:dyDescent="0.45">
      <c r="A27">
        <v>26</v>
      </c>
      <c r="B27" s="6" t="s">
        <v>100</v>
      </c>
      <c r="C27" t="s">
        <v>145</v>
      </c>
      <c r="D27">
        <v>1</v>
      </c>
    </row>
    <row r="28" spans="1:5" x14ac:dyDescent="0.45">
      <c r="A28">
        <v>27</v>
      </c>
      <c r="B28" s="6" t="s">
        <v>102</v>
      </c>
      <c r="C28" t="s">
        <v>146</v>
      </c>
      <c r="D28">
        <v>1</v>
      </c>
    </row>
    <row r="29" spans="1:5" x14ac:dyDescent="0.45">
      <c r="A29">
        <v>28</v>
      </c>
      <c r="B29" s="6">
        <v>3.3</v>
      </c>
      <c r="C29" t="s">
        <v>147</v>
      </c>
      <c r="D29">
        <v>0.5</v>
      </c>
    </row>
    <row r="30" spans="1:5" x14ac:dyDescent="0.45">
      <c r="A30">
        <v>29</v>
      </c>
      <c r="B30" s="6">
        <v>3.4</v>
      </c>
      <c r="C30" s="1" t="s">
        <v>126</v>
      </c>
      <c r="D30" s="1">
        <v>1</v>
      </c>
    </row>
    <row r="31" spans="1:5" x14ac:dyDescent="0.45">
      <c r="A31">
        <v>30</v>
      </c>
      <c r="B31" s="6">
        <v>3.4</v>
      </c>
      <c r="C31" t="s">
        <v>148</v>
      </c>
      <c r="D31">
        <v>1</v>
      </c>
    </row>
    <row r="32" spans="1:5" x14ac:dyDescent="0.45">
      <c r="A32">
        <v>31</v>
      </c>
      <c r="B32" s="6">
        <v>4</v>
      </c>
      <c r="C32" s="1" t="s">
        <v>127</v>
      </c>
      <c r="D32" s="1">
        <v>2.5</v>
      </c>
    </row>
    <row r="33" spans="1:5" x14ac:dyDescent="0.45">
      <c r="A33">
        <v>32</v>
      </c>
      <c r="B33" s="6">
        <v>4.0999999999999996</v>
      </c>
      <c r="C33" t="s">
        <v>149</v>
      </c>
      <c r="D33">
        <v>2</v>
      </c>
      <c r="E33">
        <v>12</v>
      </c>
    </row>
    <row r="34" spans="1:5" x14ac:dyDescent="0.45">
      <c r="A34">
        <v>33</v>
      </c>
      <c r="B34" s="6">
        <v>4.0999999999999996</v>
      </c>
      <c r="C34" t="s">
        <v>150</v>
      </c>
      <c r="D34">
        <v>0.5</v>
      </c>
      <c r="E34">
        <v>12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9C16-9177-494A-B27A-EF34915768D2}">
  <dimension ref="A1:AI36"/>
  <sheetViews>
    <sheetView topLeftCell="I1" workbookViewId="0">
      <selection activeCell="J1" sqref="J1:AG3"/>
    </sheetView>
  </sheetViews>
  <sheetFormatPr defaultRowHeight="14.25" x14ac:dyDescent="0.45"/>
  <cols>
    <col min="3" max="3" width="55.59765625" customWidth="1"/>
    <col min="5" max="5" width="9.59765625" customWidth="1"/>
    <col min="6" max="7" width="12.73046875" customWidth="1"/>
    <col min="8" max="8" width="11.73046875" bestFit="1" customWidth="1"/>
    <col min="9" max="9" width="10.73046875" bestFit="1" customWidth="1"/>
    <col min="10" max="14" width="9.1328125" customWidth="1"/>
  </cols>
  <sheetData>
    <row r="1" spans="1:35" x14ac:dyDescent="0.45">
      <c r="J1" t="s">
        <v>312</v>
      </c>
      <c r="K1">
        <v>2</v>
      </c>
      <c r="L1">
        <v>2</v>
      </c>
      <c r="M1">
        <v>2</v>
      </c>
      <c r="N1">
        <v>3</v>
      </c>
      <c r="O1">
        <v>3</v>
      </c>
      <c r="P1">
        <v>2</v>
      </c>
      <c r="Q1">
        <v>2</v>
      </c>
    </row>
    <row r="2" spans="1:35" x14ac:dyDescent="0.45">
      <c r="J2" t="s">
        <v>313</v>
      </c>
      <c r="K2">
        <v>2</v>
      </c>
      <c r="L2">
        <v>2</v>
      </c>
      <c r="M2">
        <v>2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2</v>
      </c>
      <c r="Y2">
        <v>1</v>
      </c>
      <c r="Z2">
        <v>2</v>
      </c>
      <c r="AA2">
        <v>2</v>
      </c>
      <c r="AB2">
        <v>2</v>
      </c>
      <c r="AC2">
        <v>3</v>
      </c>
      <c r="AD2">
        <v>3</v>
      </c>
      <c r="AE2">
        <v>3</v>
      </c>
      <c r="AF2">
        <v>3</v>
      </c>
      <c r="AG2">
        <v>3</v>
      </c>
    </row>
    <row r="3" spans="1:35" x14ac:dyDescent="0.45">
      <c r="A3" s="1" t="s">
        <v>1</v>
      </c>
      <c r="B3" s="1" t="s">
        <v>118</v>
      </c>
      <c r="C3" s="1" t="s">
        <v>115</v>
      </c>
      <c r="D3" s="1" t="s">
        <v>116</v>
      </c>
      <c r="E3" s="1" t="s">
        <v>157</v>
      </c>
      <c r="F3" s="1" t="s">
        <v>2</v>
      </c>
      <c r="G3" s="1" t="s">
        <v>182</v>
      </c>
      <c r="H3" s="1" t="s">
        <v>155</v>
      </c>
      <c r="I3" s="1" t="s">
        <v>156</v>
      </c>
      <c r="K3" s="25">
        <v>44563</v>
      </c>
      <c r="L3" s="25">
        <v>44570</v>
      </c>
      <c r="M3" s="25">
        <v>44577</v>
      </c>
      <c r="N3" s="25">
        <v>44584</v>
      </c>
      <c r="O3" s="25">
        <v>44591</v>
      </c>
      <c r="P3" s="25">
        <v>44598</v>
      </c>
      <c r="Q3" s="25">
        <v>44605</v>
      </c>
      <c r="R3" s="25">
        <v>44612</v>
      </c>
      <c r="S3" s="25">
        <v>44619</v>
      </c>
      <c r="T3" s="25">
        <v>44626</v>
      </c>
      <c r="U3" s="25">
        <v>44633</v>
      </c>
      <c r="V3" s="25">
        <v>44640</v>
      </c>
      <c r="W3" s="25">
        <v>44647</v>
      </c>
      <c r="X3" s="25">
        <v>44654</v>
      </c>
      <c r="Y3" s="25">
        <v>44661</v>
      </c>
      <c r="Z3" s="25">
        <v>44668</v>
      </c>
      <c r="AA3" s="25">
        <v>44675</v>
      </c>
      <c r="AB3" s="25">
        <v>44682</v>
      </c>
      <c r="AC3" s="25">
        <v>44689</v>
      </c>
      <c r="AD3" s="25">
        <v>44696</v>
      </c>
      <c r="AE3" s="25">
        <v>44703</v>
      </c>
      <c r="AF3" s="25">
        <v>44710</v>
      </c>
      <c r="AG3" s="25">
        <v>44717</v>
      </c>
      <c r="AH3" s="25">
        <v>44724</v>
      </c>
      <c r="AI3" s="25">
        <v>44731</v>
      </c>
    </row>
    <row r="4" spans="1:35" x14ac:dyDescent="0.45">
      <c r="A4">
        <v>1</v>
      </c>
      <c r="B4" s="6">
        <v>1</v>
      </c>
      <c r="C4" s="1" t="s">
        <v>117</v>
      </c>
      <c r="D4" s="1">
        <v>16</v>
      </c>
    </row>
    <row r="5" spans="1:35" x14ac:dyDescent="0.45">
      <c r="A5">
        <v>2</v>
      </c>
      <c r="B5" s="6">
        <v>1</v>
      </c>
      <c r="C5" t="s">
        <v>129</v>
      </c>
      <c r="D5">
        <v>6</v>
      </c>
      <c r="E5">
        <v>1</v>
      </c>
      <c r="G5" t="s">
        <v>185</v>
      </c>
      <c r="H5" s="26">
        <v>44928</v>
      </c>
      <c r="I5" s="26">
        <v>44963</v>
      </c>
      <c r="K5" s="17"/>
      <c r="L5" s="17"/>
      <c r="M5" s="17"/>
      <c r="N5" s="17"/>
      <c r="O5" s="17"/>
      <c r="P5" s="17"/>
    </row>
    <row r="6" spans="1:35" x14ac:dyDescent="0.45">
      <c r="A6">
        <v>3</v>
      </c>
      <c r="B6" s="6">
        <v>1</v>
      </c>
      <c r="C6" t="s">
        <v>130</v>
      </c>
      <c r="D6">
        <v>10</v>
      </c>
      <c r="E6">
        <v>2</v>
      </c>
      <c r="F6" t="s">
        <v>183</v>
      </c>
      <c r="G6" s="5" t="s">
        <v>187</v>
      </c>
      <c r="H6" s="26">
        <v>44970</v>
      </c>
      <c r="I6" s="26">
        <v>45009</v>
      </c>
      <c r="Q6" s="17"/>
      <c r="R6" s="24"/>
      <c r="S6" s="17"/>
      <c r="T6" s="24"/>
      <c r="U6" s="17"/>
      <c r="V6" s="17"/>
    </row>
    <row r="7" spans="1:35" x14ac:dyDescent="0.45">
      <c r="A7">
        <v>4</v>
      </c>
      <c r="B7" s="6">
        <v>1.3</v>
      </c>
      <c r="C7" t="s">
        <v>131</v>
      </c>
      <c r="D7">
        <v>3</v>
      </c>
      <c r="E7">
        <v>1</v>
      </c>
      <c r="F7" t="s">
        <v>183</v>
      </c>
      <c r="G7" t="s">
        <v>185</v>
      </c>
      <c r="H7" s="26">
        <v>45012</v>
      </c>
      <c r="I7" s="26">
        <v>45030</v>
      </c>
      <c r="W7" s="17"/>
      <c r="X7" s="17"/>
      <c r="Y7" s="17"/>
    </row>
    <row r="8" spans="1:35" x14ac:dyDescent="0.45">
      <c r="A8">
        <v>5</v>
      </c>
      <c r="B8" s="6">
        <v>2</v>
      </c>
      <c r="C8" s="1" t="s">
        <v>119</v>
      </c>
      <c r="D8" s="1">
        <v>13</v>
      </c>
      <c r="H8" s="26"/>
      <c r="I8" s="26"/>
    </row>
    <row r="9" spans="1:35" x14ac:dyDescent="0.45">
      <c r="A9">
        <v>6</v>
      </c>
      <c r="B9" s="6">
        <v>2</v>
      </c>
      <c r="C9" t="s">
        <v>134</v>
      </c>
      <c r="D9">
        <v>6</v>
      </c>
      <c r="E9">
        <v>2</v>
      </c>
      <c r="G9" t="s">
        <v>195</v>
      </c>
      <c r="H9" s="26">
        <v>44928</v>
      </c>
      <c r="I9" s="26">
        <v>44946</v>
      </c>
      <c r="K9" s="19"/>
      <c r="L9" s="19"/>
      <c r="M9" s="19"/>
    </row>
    <row r="10" spans="1:35" x14ac:dyDescent="0.45">
      <c r="A10">
        <v>7</v>
      </c>
      <c r="B10" s="6">
        <v>4.2</v>
      </c>
      <c r="C10" t="s">
        <v>135</v>
      </c>
      <c r="D10">
        <v>3</v>
      </c>
      <c r="E10">
        <v>1</v>
      </c>
      <c r="F10" t="s">
        <v>198</v>
      </c>
      <c r="G10" t="s">
        <v>193</v>
      </c>
      <c r="H10" s="26">
        <v>44949</v>
      </c>
      <c r="I10" s="26">
        <v>44974</v>
      </c>
      <c r="N10" s="19"/>
      <c r="O10" s="19"/>
      <c r="P10" s="24"/>
      <c r="Q10" s="19"/>
    </row>
    <row r="11" spans="1:35" x14ac:dyDescent="0.45">
      <c r="A11">
        <v>8</v>
      </c>
      <c r="B11" s="6">
        <v>2.1</v>
      </c>
      <c r="C11" t="s">
        <v>136</v>
      </c>
      <c r="D11">
        <v>2</v>
      </c>
      <c r="E11">
        <v>1</v>
      </c>
      <c r="F11" t="s">
        <v>198</v>
      </c>
      <c r="G11" t="s">
        <v>196</v>
      </c>
      <c r="H11" s="26">
        <v>44949</v>
      </c>
      <c r="I11" s="26">
        <v>44960</v>
      </c>
      <c r="N11" s="19"/>
      <c r="O11" s="19"/>
    </row>
    <row r="12" spans="1:35" x14ac:dyDescent="0.45">
      <c r="A12">
        <v>9</v>
      </c>
      <c r="B12" s="6" t="s">
        <v>105</v>
      </c>
      <c r="C12" t="s">
        <v>137</v>
      </c>
      <c r="D12">
        <v>2</v>
      </c>
      <c r="E12">
        <v>1</v>
      </c>
      <c r="F12" t="s">
        <v>198</v>
      </c>
      <c r="G12" t="s">
        <v>196</v>
      </c>
      <c r="H12" s="26">
        <v>44963</v>
      </c>
      <c r="I12" s="26">
        <v>44974</v>
      </c>
      <c r="P12" s="19"/>
      <c r="Q12" s="19"/>
    </row>
    <row r="13" spans="1:35" x14ac:dyDescent="0.45">
      <c r="A13">
        <v>10</v>
      </c>
      <c r="B13" s="6">
        <v>3.1</v>
      </c>
      <c r="C13" s="1" t="s">
        <v>120</v>
      </c>
      <c r="D13" s="1">
        <v>20</v>
      </c>
      <c r="H13" s="26"/>
      <c r="I13" s="26"/>
    </row>
    <row r="14" spans="1:35" x14ac:dyDescent="0.45">
      <c r="A14">
        <v>11</v>
      </c>
      <c r="B14" s="6" t="s">
        <v>121</v>
      </c>
      <c r="C14" t="s">
        <v>138</v>
      </c>
      <c r="D14">
        <v>6</v>
      </c>
      <c r="E14">
        <v>2</v>
      </c>
      <c r="G14" t="s">
        <v>187</v>
      </c>
      <c r="H14" s="26">
        <v>45033</v>
      </c>
      <c r="I14" s="26">
        <v>45051</v>
      </c>
      <c r="Z14" s="20"/>
      <c r="AA14" s="20"/>
      <c r="AB14" s="20"/>
    </row>
    <row r="15" spans="1:35" x14ac:dyDescent="0.45">
      <c r="A15">
        <v>12</v>
      </c>
      <c r="B15" s="6" t="s">
        <v>122</v>
      </c>
      <c r="C15" t="s">
        <v>139</v>
      </c>
      <c r="D15">
        <v>5</v>
      </c>
      <c r="E15">
        <v>1</v>
      </c>
      <c r="F15" t="s">
        <v>199</v>
      </c>
      <c r="G15" t="s">
        <v>185</v>
      </c>
      <c r="H15" s="26">
        <v>45054</v>
      </c>
      <c r="I15" s="26">
        <v>45086</v>
      </c>
      <c r="AC15" s="20"/>
      <c r="AD15" s="20"/>
      <c r="AE15" s="20"/>
      <c r="AF15" s="20"/>
      <c r="AG15" s="20"/>
    </row>
    <row r="16" spans="1:35" x14ac:dyDescent="0.45">
      <c r="A16">
        <v>13</v>
      </c>
      <c r="B16" s="6" t="s">
        <v>122</v>
      </c>
      <c r="C16" t="s">
        <v>140</v>
      </c>
      <c r="D16">
        <v>5</v>
      </c>
      <c r="E16">
        <v>1</v>
      </c>
      <c r="F16" t="s">
        <v>199</v>
      </c>
      <c r="G16" t="s">
        <v>188</v>
      </c>
      <c r="H16" s="26">
        <v>45054</v>
      </c>
      <c r="I16" s="26">
        <v>45086</v>
      </c>
      <c r="AC16" s="20"/>
      <c r="AD16" s="20"/>
      <c r="AE16" s="20"/>
      <c r="AF16" s="20"/>
      <c r="AG16" s="20"/>
    </row>
    <row r="17" spans="1:33" x14ac:dyDescent="0.45">
      <c r="A17">
        <v>14</v>
      </c>
      <c r="B17" s="6"/>
      <c r="C17" t="s">
        <v>141</v>
      </c>
      <c r="D17">
        <v>5</v>
      </c>
      <c r="E17">
        <v>1</v>
      </c>
      <c r="F17" t="s">
        <v>199</v>
      </c>
      <c r="G17" t="s">
        <v>190</v>
      </c>
      <c r="H17" s="26">
        <v>45054</v>
      </c>
      <c r="I17" s="26">
        <v>45086</v>
      </c>
      <c r="AC17" s="20"/>
      <c r="AD17" s="20"/>
      <c r="AE17" s="20"/>
      <c r="AF17" s="20"/>
      <c r="AG17" s="20"/>
    </row>
    <row r="18" spans="1:33" x14ac:dyDescent="0.45">
      <c r="A18">
        <v>15</v>
      </c>
      <c r="B18" s="6">
        <v>3.2</v>
      </c>
      <c r="C18" s="1" t="s">
        <v>124</v>
      </c>
      <c r="D18" s="1">
        <v>3</v>
      </c>
      <c r="H18" s="26"/>
      <c r="I18" s="26"/>
    </row>
    <row r="19" spans="1:33" x14ac:dyDescent="0.45">
      <c r="A19">
        <v>16</v>
      </c>
      <c r="B19" s="6" t="s">
        <v>93</v>
      </c>
      <c r="C19" t="s">
        <v>142</v>
      </c>
      <c r="D19">
        <v>1</v>
      </c>
      <c r="E19">
        <v>1</v>
      </c>
      <c r="G19" t="s">
        <v>193</v>
      </c>
      <c r="H19" s="26">
        <v>44977</v>
      </c>
      <c r="I19" s="26">
        <v>44981</v>
      </c>
      <c r="R19" s="21"/>
    </row>
    <row r="20" spans="1:33" x14ac:dyDescent="0.45">
      <c r="A20">
        <v>17</v>
      </c>
      <c r="B20" s="6" t="s">
        <v>95</v>
      </c>
      <c r="C20" t="s">
        <v>143</v>
      </c>
      <c r="D20">
        <v>1</v>
      </c>
      <c r="E20">
        <v>1</v>
      </c>
      <c r="G20" t="s">
        <v>196</v>
      </c>
      <c r="H20" s="26">
        <v>44977</v>
      </c>
      <c r="I20" s="26">
        <v>44981</v>
      </c>
      <c r="R20" s="21"/>
    </row>
    <row r="21" spans="1:33" x14ac:dyDescent="0.45">
      <c r="A21">
        <v>18</v>
      </c>
      <c r="B21" s="6" t="s">
        <v>97</v>
      </c>
      <c r="C21" t="s">
        <v>144</v>
      </c>
      <c r="D21">
        <v>1</v>
      </c>
      <c r="E21">
        <v>1</v>
      </c>
      <c r="G21" t="s">
        <v>193</v>
      </c>
      <c r="H21" s="26">
        <v>44984</v>
      </c>
      <c r="I21" s="26">
        <v>44988</v>
      </c>
      <c r="S21" s="21"/>
    </row>
    <row r="22" spans="1:33" x14ac:dyDescent="0.45">
      <c r="A22">
        <v>19</v>
      </c>
      <c r="B22" s="6">
        <v>3.3</v>
      </c>
      <c r="C22" s="1" t="s">
        <v>125</v>
      </c>
      <c r="D22" s="1">
        <v>3</v>
      </c>
      <c r="H22" s="26"/>
      <c r="I22" s="26"/>
    </row>
    <row r="23" spans="1:33" x14ac:dyDescent="0.45">
      <c r="A23">
        <v>20</v>
      </c>
      <c r="B23" s="6" t="s">
        <v>100</v>
      </c>
      <c r="C23" t="s">
        <v>145</v>
      </c>
      <c r="D23">
        <v>1</v>
      </c>
      <c r="E23">
        <v>1</v>
      </c>
      <c r="G23" t="s">
        <v>196</v>
      </c>
      <c r="H23" s="26">
        <v>44984</v>
      </c>
      <c r="I23" s="26">
        <v>44988</v>
      </c>
      <c r="S23" s="21"/>
    </row>
    <row r="24" spans="1:33" x14ac:dyDescent="0.45">
      <c r="A24">
        <v>21</v>
      </c>
      <c r="B24" s="6" t="s">
        <v>102</v>
      </c>
      <c r="C24" t="s">
        <v>146</v>
      </c>
      <c r="D24">
        <v>1</v>
      </c>
      <c r="E24">
        <v>1</v>
      </c>
      <c r="G24" t="s">
        <v>193</v>
      </c>
      <c r="H24" s="26">
        <v>44991</v>
      </c>
      <c r="I24" s="26">
        <f>H24+((D24*7)/E24)</f>
        <v>44998</v>
      </c>
      <c r="T24" s="21"/>
    </row>
    <row r="25" spans="1:33" x14ac:dyDescent="0.45">
      <c r="A25">
        <v>22</v>
      </c>
      <c r="B25" s="6">
        <v>3.3</v>
      </c>
      <c r="C25" t="s">
        <v>147</v>
      </c>
      <c r="D25">
        <v>1</v>
      </c>
      <c r="E25">
        <v>1</v>
      </c>
      <c r="G25" t="s">
        <v>196</v>
      </c>
      <c r="H25" s="26">
        <v>44991</v>
      </c>
      <c r="I25" s="26">
        <f>H25+((D25*7)/E25)</f>
        <v>44998</v>
      </c>
      <c r="T25" s="21"/>
    </row>
    <row r="26" spans="1:33" x14ac:dyDescent="0.45">
      <c r="A26">
        <v>23</v>
      </c>
      <c r="B26" s="6">
        <v>3.4</v>
      </c>
      <c r="C26" s="1" t="s">
        <v>126</v>
      </c>
      <c r="D26" s="1">
        <v>1</v>
      </c>
      <c r="H26" s="26"/>
      <c r="I26" s="26"/>
    </row>
    <row r="27" spans="1:33" x14ac:dyDescent="0.45">
      <c r="A27">
        <v>24</v>
      </c>
      <c r="B27" s="6">
        <v>3.4</v>
      </c>
      <c r="C27" t="s">
        <v>148</v>
      </c>
      <c r="D27">
        <v>1</v>
      </c>
      <c r="E27">
        <v>1</v>
      </c>
      <c r="G27" t="s">
        <v>196</v>
      </c>
      <c r="H27" s="26">
        <v>45005</v>
      </c>
      <c r="I27" s="26">
        <v>45009</v>
      </c>
      <c r="U27" s="24"/>
      <c r="V27" s="22"/>
    </row>
    <row r="28" spans="1:33" x14ac:dyDescent="0.45">
      <c r="A28">
        <v>25</v>
      </c>
      <c r="B28" s="6">
        <v>4</v>
      </c>
      <c r="C28" s="1" t="s">
        <v>127</v>
      </c>
      <c r="D28" s="1">
        <v>3</v>
      </c>
      <c r="H28" s="26"/>
      <c r="I28" s="26"/>
    </row>
    <row r="29" spans="1:33" x14ac:dyDescent="0.45">
      <c r="A29">
        <v>26</v>
      </c>
      <c r="B29" s="6">
        <v>4.0999999999999996</v>
      </c>
      <c r="C29" t="s">
        <v>149</v>
      </c>
      <c r="D29">
        <v>2</v>
      </c>
      <c r="E29">
        <v>1</v>
      </c>
      <c r="G29" t="s">
        <v>193</v>
      </c>
      <c r="H29" s="26">
        <v>45005</v>
      </c>
      <c r="I29" s="26">
        <v>45023</v>
      </c>
      <c r="V29" s="23"/>
      <c r="W29" s="24"/>
      <c r="X29" s="23"/>
    </row>
    <row r="30" spans="1:33" x14ac:dyDescent="0.45">
      <c r="A30">
        <v>27</v>
      </c>
      <c r="B30" s="6">
        <v>4.0999999999999996</v>
      </c>
      <c r="C30" t="s">
        <v>150</v>
      </c>
      <c r="D30">
        <v>1</v>
      </c>
      <c r="E30">
        <v>1</v>
      </c>
      <c r="F30" t="s">
        <v>200</v>
      </c>
      <c r="G30" t="s">
        <v>196</v>
      </c>
      <c r="H30" s="26">
        <v>45012</v>
      </c>
      <c r="I30" s="26">
        <v>45016</v>
      </c>
      <c r="W30" s="23"/>
    </row>
    <row r="31" spans="1:33" x14ac:dyDescent="0.45">
      <c r="A31">
        <v>28</v>
      </c>
      <c r="B31" s="6"/>
      <c r="C31" s="1" t="s">
        <v>201</v>
      </c>
      <c r="H31" s="26"/>
      <c r="I31" s="26"/>
      <c r="W31" s="23"/>
    </row>
    <row r="32" spans="1:33" x14ac:dyDescent="0.45">
      <c r="A32">
        <v>29</v>
      </c>
      <c r="C32" t="s">
        <v>202</v>
      </c>
      <c r="D32">
        <v>1</v>
      </c>
      <c r="E32">
        <v>1</v>
      </c>
      <c r="G32" t="s">
        <v>193</v>
      </c>
      <c r="H32" s="26">
        <v>44963</v>
      </c>
      <c r="I32" s="26">
        <v>44967</v>
      </c>
      <c r="P32" s="24"/>
    </row>
    <row r="33" spans="1:23" x14ac:dyDescent="0.45">
      <c r="A33">
        <v>31</v>
      </c>
      <c r="C33" t="s">
        <v>203</v>
      </c>
      <c r="D33">
        <v>1</v>
      </c>
      <c r="E33">
        <v>1</v>
      </c>
      <c r="G33" t="s">
        <v>185</v>
      </c>
      <c r="H33" s="26">
        <v>44977</v>
      </c>
      <c r="I33" s="26">
        <v>44981</v>
      </c>
      <c r="R33" s="24"/>
    </row>
    <row r="34" spans="1:23" x14ac:dyDescent="0.45">
      <c r="A34">
        <v>32</v>
      </c>
      <c r="C34" t="s">
        <v>204</v>
      </c>
      <c r="D34">
        <v>1</v>
      </c>
      <c r="E34">
        <v>1</v>
      </c>
      <c r="G34" t="s">
        <v>188</v>
      </c>
      <c r="H34" s="26">
        <v>44991</v>
      </c>
      <c r="I34" s="26">
        <v>44995</v>
      </c>
      <c r="T34" s="24"/>
    </row>
    <row r="35" spans="1:23" x14ac:dyDescent="0.45">
      <c r="A35">
        <v>33</v>
      </c>
      <c r="C35" t="s">
        <v>205</v>
      </c>
      <c r="D35">
        <v>1</v>
      </c>
      <c r="E35">
        <v>1</v>
      </c>
      <c r="G35" t="s">
        <v>196</v>
      </c>
      <c r="H35" s="26">
        <v>44998</v>
      </c>
      <c r="I35" s="26">
        <v>45002</v>
      </c>
      <c r="U35" s="24"/>
    </row>
    <row r="36" spans="1:23" x14ac:dyDescent="0.45">
      <c r="A36">
        <v>34</v>
      </c>
      <c r="C36" t="s">
        <v>202</v>
      </c>
      <c r="D36">
        <v>1</v>
      </c>
      <c r="E36">
        <v>1</v>
      </c>
      <c r="G36" t="s">
        <v>193</v>
      </c>
      <c r="H36" s="26">
        <v>45012</v>
      </c>
      <c r="I36" s="26">
        <v>45016</v>
      </c>
      <c r="W36" s="2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6E7A-3469-4478-BE50-5B562AC9F648}">
  <dimension ref="C4:AA8"/>
  <sheetViews>
    <sheetView topLeftCell="G10" workbookViewId="0">
      <selection activeCell="E6" sqref="E6:AA6"/>
    </sheetView>
  </sheetViews>
  <sheetFormatPr defaultRowHeight="14.25" x14ac:dyDescent="0.45"/>
  <cols>
    <col min="5" max="5" width="9.265625" bestFit="1" customWidth="1"/>
    <col min="6" max="8" width="9.73046875" bestFit="1" customWidth="1"/>
    <col min="9" max="9" width="9.265625" bestFit="1" customWidth="1"/>
    <col min="10" max="12" width="9.3984375" bestFit="1" customWidth="1"/>
    <col min="13" max="13" width="9.265625" bestFit="1" customWidth="1"/>
    <col min="14" max="16" width="10" bestFit="1" customWidth="1"/>
    <col min="17" max="18" width="9.265625" bestFit="1" customWidth="1"/>
    <col min="19" max="21" width="9.73046875" bestFit="1" customWidth="1"/>
    <col min="22" max="26" width="9.265625" bestFit="1" customWidth="1"/>
    <col min="27" max="27" width="9.73046875" bestFit="1" customWidth="1"/>
  </cols>
  <sheetData>
    <row r="4" spans="3:27" x14ac:dyDescent="0.45">
      <c r="E4">
        <v>2</v>
      </c>
      <c r="F4">
        <v>2</v>
      </c>
      <c r="G4">
        <v>2</v>
      </c>
      <c r="H4">
        <v>3</v>
      </c>
      <c r="I4">
        <v>3</v>
      </c>
      <c r="J4">
        <v>2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3:27" x14ac:dyDescent="0.45">
      <c r="E5">
        <v>2</v>
      </c>
      <c r="F5">
        <v>2</v>
      </c>
      <c r="G5">
        <v>2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2</v>
      </c>
      <c r="S5">
        <v>1</v>
      </c>
      <c r="T5">
        <v>2</v>
      </c>
      <c r="U5">
        <v>2</v>
      </c>
      <c r="V5">
        <v>2</v>
      </c>
      <c r="W5">
        <v>3</v>
      </c>
      <c r="X5">
        <v>3</v>
      </c>
      <c r="Y5">
        <v>3</v>
      </c>
      <c r="Z5">
        <v>3</v>
      </c>
      <c r="AA5">
        <v>3</v>
      </c>
    </row>
    <row r="6" spans="3:27" x14ac:dyDescent="0.45">
      <c r="E6" s="30">
        <v>45544</v>
      </c>
      <c r="F6" s="30">
        <v>45551</v>
      </c>
      <c r="G6" s="30">
        <v>45558</v>
      </c>
      <c r="H6" s="30">
        <v>45565</v>
      </c>
      <c r="I6" s="30">
        <v>45572</v>
      </c>
      <c r="J6" s="30">
        <v>45579</v>
      </c>
      <c r="K6" s="30">
        <v>45586</v>
      </c>
      <c r="L6" s="30">
        <v>45593</v>
      </c>
      <c r="M6" s="30">
        <v>45600</v>
      </c>
      <c r="N6" s="30">
        <v>45607</v>
      </c>
      <c r="O6" s="30">
        <v>45614</v>
      </c>
      <c r="P6" s="30">
        <v>45621</v>
      </c>
      <c r="Q6" s="30">
        <v>45628</v>
      </c>
      <c r="R6" s="30">
        <v>45635</v>
      </c>
      <c r="S6" s="30">
        <v>45642</v>
      </c>
      <c r="T6" s="30">
        <v>45649</v>
      </c>
      <c r="U6" s="30">
        <v>45656</v>
      </c>
      <c r="V6" s="30">
        <v>45663</v>
      </c>
      <c r="W6" s="30">
        <v>45670</v>
      </c>
      <c r="X6" s="30">
        <v>45677</v>
      </c>
      <c r="Y6" s="30">
        <v>45684</v>
      </c>
      <c r="Z6" s="30">
        <v>45691</v>
      </c>
      <c r="AA6" s="30">
        <v>45698</v>
      </c>
    </row>
    <row r="7" spans="3:27" x14ac:dyDescent="0.45">
      <c r="C7">
        <f>SUM($E$5:$AA$5)</f>
        <v>60</v>
      </c>
      <c r="D7" t="s">
        <v>313</v>
      </c>
      <c r="E7">
        <f>(C7-E5)</f>
        <v>58</v>
      </c>
      <c r="F7">
        <f>(E7-F5)</f>
        <v>56</v>
      </c>
      <c r="G7">
        <f t="shared" ref="G7:AA7" si="0">(F7-G5)</f>
        <v>54</v>
      </c>
      <c r="H7">
        <f t="shared" si="0"/>
        <v>51</v>
      </c>
      <c r="I7">
        <f t="shared" si="0"/>
        <v>48</v>
      </c>
      <c r="J7">
        <f t="shared" si="0"/>
        <v>45</v>
      </c>
      <c r="K7">
        <f t="shared" si="0"/>
        <v>42</v>
      </c>
      <c r="L7">
        <f t="shared" si="0"/>
        <v>39</v>
      </c>
      <c r="M7">
        <f t="shared" si="0"/>
        <v>36</v>
      </c>
      <c r="N7">
        <f t="shared" si="0"/>
        <v>33</v>
      </c>
      <c r="O7">
        <f t="shared" si="0"/>
        <v>30</v>
      </c>
      <c r="P7">
        <f t="shared" si="0"/>
        <v>27</v>
      </c>
      <c r="Q7">
        <f t="shared" si="0"/>
        <v>24</v>
      </c>
      <c r="R7">
        <f t="shared" si="0"/>
        <v>22</v>
      </c>
      <c r="S7">
        <f t="shared" si="0"/>
        <v>21</v>
      </c>
      <c r="T7">
        <f t="shared" si="0"/>
        <v>19</v>
      </c>
      <c r="U7">
        <f t="shared" si="0"/>
        <v>17</v>
      </c>
      <c r="V7">
        <f t="shared" si="0"/>
        <v>15</v>
      </c>
      <c r="W7">
        <f t="shared" si="0"/>
        <v>12</v>
      </c>
      <c r="X7">
        <f t="shared" si="0"/>
        <v>9</v>
      </c>
      <c r="Y7">
        <f t="shared" si="0"/>
        <v>6</v>
      </c>
      <c r="Z7">
        <f t="shared" si="0"/>
        <v>3</v>
      </c>
      <c r="AA7">
        <f t="shared" si="0"/>
        <v>0</v>
      </c>
    </row>
    <row r="8" spans="3:27" x14ac:dyDescent="0.45">
      <c r="C8">
        <f>SUM($E$5:$AA$5)</f>
        <v>60</v>
      </c>
      <c r="D8" t="s">
        <v>312</v>
      </c>
      <c r="E8">
        <f>C8-E4</f>
        <v>58</v>
      </c>
      <c r="F8">
        <f>E8-F4</f>
        <v>56</v>
      </c>
      <c r="G8">
        <f t="shared" ref="G8:K8" si="1">F8-G4</f>
        <v>54</v>
      </c>
      <c r="H8">
        <f t="shared" si="1"/>
        <v>51</v>
      </c>
      <c r="I8">
        <f t="shared" si="1"/>
        <v>48</v>
      </c>
      <c r="J8">
        <f t="shared" si="1"/>
        <v>46</v>
      </c>
      <c r="K8">
        <f t="shared" si="1"/>
        <v>44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166C-B1E7-4002-9888-B25A8990B22D}">
  <dimension ref="A1:AG40"/>
  <sheetViews>
    <sheetView workbookViewId="0">
      <selection activeCell="B15" sqref="B15"/>
    </sheetView>
  </sheetViews>
  <sheetFormatPr defaultRowHeight="14.25" x14ac:dyDescent="0.45"/>
  <cols>
    <col min="3" max="3" width="55.59765625" customWidth="1"/>
    <col min="5" max="5" width="9.59765625" customWidth="1"/>
    <col min="6" max="6" width="12.73046875" hidden="1" customWidth="1"/>
    <col min="7" max="7" width="12.73046875" customWidth="1"/>
    <col min="8" max="9" width="9.73046875" bestFit="1" customWidth="1"/>
    <col min="10" max="14" width="0" hidden="1" customWidth="1"/>
  </cols>
  <sheetData>
    <row r="1" spans="1:31" x14ac:dyDescent="0.45">
      <c r="A1" s="1" t="s">
        <v>1</v>
      </c>
      <c r="B1" s="1" t="s">
        <v>118</v>
      </c>
      <c r="C1" s="1" t="s">
        <v>115</v>
      </c>
      <c r="D1" s="1" t="s">
        <v>116</v>
      </c>
      <c r="E1" s="1" t="s">
        <v>157</v>
      </c>
      <c r="F1" s="1" t="s">
        <v>2</v>
      </c>
      <c r="G1" s="1" t="s">
        <v>182</v>
      </c>
      <c r="H1" s="1" t="s">
        <v>155</v>
      </c>
      <c r="I1" s="1" t="s">
        <v>156</v>
      </c>
      <c r="K1" s="1" t="s">
        <v>45</v>
      </c>
      <c r="L1" s="1"/>
      <c r="O1" s="1" t="s">
        <v>46</v>
      </c>
      <c r="S1" t="s">
        <v>47</v>
      </c>
      <c r="W1" t="s">
        <v>48</v>
      </c>
      <c r="AA1" t="s">
        <v>49</v>
      </c>
      <c r="AE1" t="s">
        <v>184</v>
      </c>
    </row>
    <row r="2" spans="1:31" x14ac:dyDescent="0.45">
      <c r="A2">
        <v>1</v>
      </c>
      <c r="B2" s="6">
        <v>1</v>
      </c>
      <c r="C2" s="1" t="s">
        <v>117</v>
      </c>
      <c r="D2" s="1">
        <v>16</v>
      </c>
    </row>
    <row r="3" spans="1:31" x14ac:dyDescent="0.45">
      <c r="A3">
        <v>2</v>
      </c>
      <c r="B3" s="6">
        <v>1</v>
      </c>
      <c r="C3" t="s">
        <v>129</v>
      </c>
      <c r="D3">
        <v>6</v>
      </c>
      <c r="E3">
        <v>1</v>
      </c>
      <c r="G3" t="s">
        <v>185</v>
      </c>
      <c r="H3" s="16">
        <v>44928</v>
      </c>
      <c r="I3" s="16">
        <f>H3+((D3*7)/E3)</f>
        <v>44970</v>
      </c>
      <c r="K3" s="17"/>
      <c r="L3" s="17"/>
      <c r="M3" s="17"/>
      <c r="N3" s="17"/>
      <c r="O3" s="17"/>
    </row>
    <row r="4" spans="1:31" x14ac:dyDescent="0.45">
      <c r="A4">
        <v>3</v>
      </c>
      <c r="B4" s="6">
        <v>1</v>
      </c>
      <c r="C4" t="s">
        <v>130</v>
      </c>
      <c r="D4">
        <v>10</v>
      </c>
      <c r="E4">
        <v>2</v>
      </c>
      <c r="F4" t="s">
        <v>183</v>
      </c>
      <c r="G4" s="5" t="s">
        <v>187</v>
      </c>
      <c r="H4" s="16">
        <f>I3+1</f>
        <v>44971</v>
      </c>
      <c r="I4" s="16">
        <v>45013</v>
      </c>
      <c r="P4" s="17"/>
      <c r="Q4" s="24"/>
      <c r="R4" s="17"/>
      <c r="S4" s="24"/>
      <c r="T4" s="17"/>
      <c r="U4" s="17"/>
    </row>
    <row r="5" spans="1:31" x14ac:dyDescent="0.45">
      <c r="A5">
        <v>4</v>
      </c>
      <c r="B5" s="6">
        <v>1.3</v>
      </c>
      <c r="C5" t="s">
        <v>131</v>
      </c>
      <c r="D5">
        <v>3</v>
      </c>
      <c r="E5">
        <v>1</v>
      </c>
      <c r="F5" t="s">
        <v>183</v>
      </c>
      <c r="G5" t="s">
        <v>185</v>
      </c>
      <c r="H5" s="16">
        <f>I4+1</f>
        <v>45014</v>
      </c>
      <c r="I5" s="16">
        <f>H5+((D5*7)/E5)</f>
        <v>45035</v>
      </c>
      <c r="V5" s="17"/>
      <c r="W5" s="17"/>
      <c r="X5" s="17"/>
    </row>
    <row r="6" spans="1:31" x14ac:dyDescent="0.45">
      <c r="A6">
        <v>5</v>
      </c>
      <c r="B6" s="6">
        <v>1.1000000000000001</v>
      </c>
      <c r="C6" s="1" t="s">
        <v>152</v>
      </c>
      <c r="D6" s="1">
        <v>19</v>
      </c>
    </row>
    <row r="7" spans="1:31" x14ac:dyDescent="0.45">
      <c r="A7">
        <v>6</v>
      </c>
      <c r="B7" s="6"/>
      <c r="C7" s="1" t="s">
        <v>151</v>
      </c>
      <c r="D7" s="1">
        <v>13</v>
      </c>
    </row>
    <row r="8" spans="1:31" x14ac:dyDescent="0.45">
      <c r="A8">
        <v>7</v>
      </c>
      <c r="B8" s="6"/>
      <c r="C8" t="s">
        <v>153</v>
      </c>
      <c r="D8">
        <v>5</v>
      </c>
      <c r="E8">
        <v>1</v>
      </c>
      <c r="F8" t="s">
        <v>183</v>
      </c>
      <c r="G8" t="s">
        <v>190</v>
      </c>
      <c r="H8" s="16">
        <v>44977</v>
      </c>
      <c r="I8" s="16">
        <f>H8+((D8*7)/E8)</f>
        <v>45012</v>
      </c>
      <c r="P8" s="24"/>
      <c r="Q8" s="18"/>
      <c r="R8" s="18"/>
      <c r="S8" s="18"/>
      <c r="T8" s="18"/>
      <c r="U8" s="18"/>
    </row>
    <row r="9" spans="1:31" x14ac:dyDescent="0.45">
      <c r="A9">
        <v>8</v>
      </c>
      <c r="B9" s="6"/>
      <c r="C9" t="s">
        <v>154</v>
      </c>
      <c r="D9">
        <v>8</v>
      </c>
      <c r="E9">
        <v>2</v>
      </c>
      <c r="F9" t="s">
        <v>158</v>
      </c>
      <c r="G9" t="s">
        <v>191</v>
      </c>
      <c r="H9" s="16">
        <f>I8+1</f>
        <v>45013</v>
      </c>
      <c r="I9" s="16">
        <f>H9+((D9*7)/E9)</f>
        <v>45041</v>
      </c>
      <c r="V9" s="18"/>
      <c r="W9" s="18"/>
      <c r="X9" s="18"/>
      <c r="Y9" s="18"/>
    </row>
    <row r="10" spans="1:31" x14ac:dyDescent="0.45">
      <c r="A10">
        <v>9</v>
      </c>
      <c r="B10" s="6">
        <v>1.2</v>
      </c>
      <c r="C10" t="s">
        <v>132</v>
      </c>
      <c r="D10">
        <v>3</v>
      </c>
      <c r="E10">
        <v>1</v>
      </c>
      <c r="F10" t="s">
        <v>158</v>
      </c>
      <c r="G10" t="s">
        <v>190</v>
      </c>
      <c r="H10" s="16">
        <f>I9+1</f>
        <v>45042</v>
      </c>
      <c r="I10" s="16">
        <f>H10+((D10*7)/E10)</f>
        <v>45063</v>
      </c>
      <c r="Z10" s="18"/>
      <c r="AA10" s="18"/>
      <c r="AB10" s="18"/>
    </row>
    <row r="11" spans="1:31" x14ac:dyDescent="0.45">
      <c r="A11">
        <v>10</v>
      </c>
      <c r="B11" s="6">
        <v>1.3</v>
      </c>
      <c r="C11" t="s">
        <v>133</v>
      </c>
      <c r="D11">
        <v>3</v>
      </c>
      <c r="E11">
        <v>1</v>
      </c>
      <c r="F11" t="s">
        <v>158</v>
      </c>
      <c r="G11" t="s">
        <v>188</v>
      </c>
      <c r="H11" s="16">
        <f>I9+1</f>
        <v>45042</v>
      </c>
      <c r="I11" s="16">
        <f>H11+((D11*7)/E11)</f>
        <v>45063</v>
      </c>
      <c r="Z11" s="18"/>
      <c r="AA11" s="18"/>
      <c r="AB11" s="18"/>
    </row>
    <row r="12" spans="1:31" x14ac:dyDescent="0.45">
      <c r="A12">
        <v>11</v>
      </c>
      <c r="B12" s="6">
        <v>2</v>
      </c>
      <c r="C12" s="1" t="s">
        <v>119</v>
      </c>
      <c r="D12" s="1">
        <v>13</v>
      </c>
    </row>
    <row r="13" spans="1:31" x14ac:dyDescent="0.45">
      <c r="A13">
        <v>12</v>
      </c>
      <c r="B13" s="6">
        <v>2</v>
      </c>
      <c r="C13" t="s">
        <v>134</v>
      </c>
      <c r="D13">
        <v>6</v>
      </c>
      <c r="E13">
        <v>2</v>
      </c>
      <c r="G13" t="s">
        <v>195</v>
      </c>
      <c r="H13" s="16">
        <v>44928</v>
      </c>
      <c r="I13" s="16">
        <f>H13+((D13*7)/E13)</f>
        <v>44949</v>
      </c>
      <c r="K13" s="19"/>
      <c r="L13" s="19"/>
      <c r="M13" s="19"/>
    </row>
    <row r="14" spans="1:31" x14ac:dyDescent="0.45">
      <c r="A14">
        <v>13</v>
      </c>
      <c r="B14" s="6">
        <v>4.2</v>
      </c>
      <c r="C14" t="s">
        <v>135</v>
      </c>
      <c r="D14">
        <v>3</v>
      </c>
      <c r="E14">
        <v>1</v>
      </c>
      <c r="F14" t="s">
        <v>159</v>
      </c>
      <c r="G14" t="s">
        <v>193</v>
      </c>
      <c r="H14" s="16">
        <f>I13+1</f>
        <v>44950</v>
      </c>
      <c r="I14" s="16">
        <v>44978</v>
      </c>
      <c r="N14" s="19"/>
      <c r="O14" s="24"/>
      <c r="P14" s="19"/>
      <c r="Q14" s="19"/>
    </row>
    <row r="15" spans="1:31" x14ac:dyDescent="0.45">
      <c r="A15">
        <v>14</v>
      </c>
      <c r="B15" s="6">
        <v>2.1</v>
      </c>
      <c r="C15" t="s">
        <v>136</v>
      </c>
      <c r="D15">
        <v>2</v>
      </c>
      <c r="E15">
        <v>1</v>
      </c>
      <c r="F15" t="s">
        <v>159</v>
      </c>
      <c r="G15" t="s">
        <v>196</v>
      </c>
      <c r="H15" s="16">
        <f>I13+1</f>
        <v>44950</v>
      </c>
      <c r="I15" s="16">
        <f>H15+((D15*7)/E15)</f>
        <v>44964</v>
      </c>
      <c r="N15" s="19"/>
      <c r="O15" s="19"/>
      <c r="P15" s="19"/>
    </row>
    <row r="16" spans="1:31" x14ac:dyDescent="0.45">
      <c r="A16">
        <v>15</v>
      </c>
      <c r="B16" s="6" t="s">
        <v>105</v>
      </c>
      <c r="C16" t="s">
        <v>137</v>
      </c>
      <c r="D16">
        <v>2</v>
      </c>
      <c r="E16">
        <v>1</v>
      </c>
      <c r="F16" t="s">
        <v>159</v>
      </c>
      <c r="G16" t="s">
        <v>196</v>
      </c>
      <c r="H16" s="16">
        <f>I15+1</f>
        <v>44965</v>
      </c>
      <c r="I16" s="16">
        <f>H16+((D16*7)/E16)</f>
        <v>44979</v>
      </c>
      <c r="P16" s="19"/>
      <c r="Q16" s="19"/>
    </row>
    <row r="17" spans="1:33" x14ac:dyDescent="0.45">
      <c r="A17">
        <v>16</v>
      </c>
      <c r="B17" s="6">
        <v>3.1</v>
      </c>
      <c r="C17" s="1" t="s">
        <v>120</v>
      </c>
      <c r="D17" s="1">
        <v>20</v>
      </c>
    </row>
    <row r="18" spans="1:33" x14ac:dyDescent="0.45">
      <c r="A18">
        <v>17</v>
      </c>
      <c r="B18" s="6" t="s">
        <v>121</v>
      </c>
      <c r="C18" t="s">
        <v>138</v>
      </c>
      <c r="D18">
        <v>6</v>
      </c>
      <c r="E18">
        <v>2</v>
      </c>
      <c r="G18" t="s">
        <v>185</v>
      </c>
      <c r="H18" s="16">
        <f>I5+1</f>
        <v>45036</v>
      </c>
      <c r="I18" s="16">
        <f>H18+((D18*7)/E18)</f>
        <v>45057</v>
      </c>
      <c r="Y18" s="20"/>
      <c r="Z18" s="20"/>
      <c r="AA18" s="20"/>
    </row>
    <row r="19" spans="1:33" x14ac:dyDescent="0.45">
      <c r="A19">
        <v>18</v>
      </c>
      <c r="B19" s="6" t="s">
        <v>122</v>
      </c>
      <c r="C19" t="s">
        <v>139</v>
      </c>
      <c r="D19">
        <v>5</v>
      </c>
      <c r="E19">
        <v>1</v>
      </c>
      <c r="F19" t="s">
        <v>160</v>
      </c>
      <c r="G19" t="s">
        <v>185</v>
      </c>
      <c r="H19" s="16">
        <f>I18+1</f>
        <v>45058</v>
      </c>
      <c r="I19" s="16">
        <f>H19+((D19*7)/E19)</f>
        <v>45093</v>
      </c>
      <c r="AB19" s="20"/>
      <c r="AC19" s="20"/>
      <c r="AD19" s="20"/>
      <c r="AE19" s="20"/>
      <c r="AF19" s="20"/>
    </row>
    <row r="20" spans="1:33" x14ac:dyDescent="0.45">
      <c r="A20">
        <v>19</v>
      </c>
      <c r="B20" s="6" t="s">
        <v>122</v>
      </c>
      <c r="C20" t="s">
        <v>140</v>
      </c>
      <c r="D20">
        <v>5</v>
      </c>
      <c r="E20">
        <v>1</v>
      </c>
      <c r="F20" t="s">
        <v>160</v>
      </c>
      <c r="G20" t="s">
        <v>188</v>
      </c>
      <c r="H20" s="16">
        <f>I11+1</f>
        <v>45064</v>
      </c>
      <c r="I20" s="16">
        <f>H20+((D20*7)/E20)</f>
        <v>45099</v>
      </c>
      <c r="AC20" s="20"/>
      <c r="AD20" s="20"/>
      <c r="AE20" s="20"/>
      <c r="AF20" s="20"/>
      <c r="AG20" s="20"/>
    </row>
    <row r="21" spans="1:33" x14ac:dyDescent="0.45">
      <c r="A21">
        <v>20</v>
      </c>
      <c r="B21" s="6"/>
      <c r="C21" t="s">
        <v>141</v>
      </c>
      <c r="D21">
        <v>5</v>
      </c>
      <c r="E21">
        <v>1</v>
      </c>
      <c r="F21" t="s">
        <v>160</v>
      </c>
      <c r="G21" t="s">
        <v>190</v>
      </c>
      <c r="H21" s="16">
        <f>I10+1</f>
        <v>45064</v>
      </c>
      <c r="I21" s="16">
        <f>H21+((D21*7)/E21)</f>
        <v>45099</v>
      </c>
      <c r="AC21" s="20"/>
      <c r="AD21" s="20"/>
      <c r="AE21" s="20"/>
      <c r="AF21" s="20"/>
      <c r="AG21" s="20"/>
    </row>
    <row r="22" spans="1:33" x14ac:dyDescent="0.45">
      <c r="A22">
        <v>21</v>
      </c>
      <c r="B22" s="6">
        <v>3.2</v>
      </c>
      <c r="C22" s="1" t="s">
        <v>124</v>
      </c>
      <c r="D22" s="1">
        <v>3</v>
      </c>
    </row>
    <row r="23" spans="1:33" x14ac:dyDescent="0.45">
      <c r="A23">
        <v>22</v>
      </c>
      <c r="B23" s="6" t="s">
        <v>93</v>
      </c>
      <c r="C23" t="s">
        <v>142</v>
      </c>
      <c r="D23">
        <v>1</v>
      </c>
      <c r="E23">
        <v>1</v>
      </c>
      <c r="G23" t="s">
        <v>193</v>
      </c>
      <c r="H23" s="16">
        <f>I14+1</f>
        <v>44979</v>
      </c>
      <c r="I23" s="16">
        <f>H23+((D23*7)/E23)</f>
        <v>44986</v>
      </c>
      <c r="Q23" s="21"/>
    </row>
    <row r="24" spans="1:33" x14ac:dyDescent="0.45">
      <c r="A24">
        <v>23</v>
      </c>
      <c r="B24" s="6" t="s">
        <v>95</v>
      </c>
      <c r="C24" t="s">
        <v>143</v>
      </c>
      <c r="D24">
        <v>1</v>
      </c>
      <c r="E24">
        <v>1</v>
      </c>
      <c r="G24" t="s">
        <v>196</v>
      </c>
      <c r="H24" s="16">
        <f>I16+1</f>
        <v>44980</v>
      </c>
      <c r="I24" s="16">
        <f>H24+((D24*7)/E24)</f>
        <v>44987</v>
      </c>
      <c r="Q24" s="21"/>
    </row>
    <row r="25" spans="1:33" x14ac:dyDescent="0.45">
      <c r="A25">
        <v>24</v>
      </c>
      <c r="B25" s="6" t="s">
        <v>97</v>
      </c>
      <c r="C25" t="s">
        <v>144</v>
      </c>
      <c r="D25">
        <v>1</v>
      </c>
      <c r="E25">
        <v>1</v>
      </c>
      <c r="G25" t="s">
        <v>193</v>
      </c>
      <c r="H25" s="16">
        <f>I23+1</f>
        <v>44987</v>
      </c>
      <c r="I25" s="16">
        <f>H25+((D25*7)/E25)</f>
        <v>44994</v>
      </c>
      <c r="R25" s="21"/>
    </row>
    <row r="26" spans="1:33" x14ac:dyDescent="0.45">
      <c r="A26">
        <v>25</v>
      </c>
      <c r="B26" s="6">
        <v>3.3</v>
      </c>
      <c r="C26" s="1" t="s">
        <v>125</v>
      </c>
      <c r="D26" s="1">
        <v>3</v>
      </c>
    </row>
    <row r="27" spans="1:33" x14ac:dyDescent="0.45">
      <c r="A27">
        <v>26</v>
      </c>
      <c r="B27" s="6" t="s">
        <v>100</v>
      </c>
      <c r="C27" t="s">
        <v>145</v>
      </c>
      <c r="D27">
        <v>1</v>
      </c>
      <c r="E27">
        <v>1</v>
      </c>
      <c r="G27" t="s">
        <v>193</v>
      </c>
      <c r="H27" s="16">
        <f>I25+1</f>
        <v>44995</v>
      </c>
      <c r="I27" s="16">
        <f>H27+((D27*7)/E27)</f>
        <v>45002</v>
      </c>
    </row>
    <row r="28" spans="1:33" x14ac:dyDescent="0.45">
      <c r="A28">
        <v>27</v>
      </c>
      <c r="B28" s="6" t="s">
        <v>102</v>
      </c>
      <c r="C28" t="s">
        <v>146</v>
      </c>
      <c r="D28">
        <v>1</v>
      </c>
      <c r="E28">
        <v>1</v>
      </c>
      <c r="G28" t="s">
        <v>196</v>
      </c>
      <c r="H28" s="16">
        <v>44991</v>
      </c>
      <c r="I28" s="16">
        <f>H28+((D28*7)/E28)</f>
        <v>44998</v>
      </c>
      <c r="S28" s="21"/>
    </row>
    <row r="29" spans="1:33" x14ac:dyDescent="0.45">
      <c r="A29">
        <v>28</v>
      </c>
      <c r="B29" s="6">
        <v>3.3</v>
      </c>
      <c r="C29" t="s">
        <v>147</v>
      </c>
      <c r="D29">
        <v>1</v>
      </c>
      <c r="E29">
        <v>1</v>
      </c>
      <c r="G29" t="s">
        <v>193</v>
      </c>
      <c r="H29" s="16">
        <f>I27+1</f>
        <v>45003</v>
      </c>
      <c r="I29" s="16">
        <f>H29+((D29*7)/E29)</f>
        <v>45010</v>
      </c>
      <c r="S29" s="21"/>
    </row>
    <row r="30" spans="1:33" x14ac:dyDescent="0.45">
      <c r="A30">
        <v>29</v>
      </c>
      <c r="B30" s="6">
        <v>3.4</v>
      </c>
      <c r="C30" s="1" t="s">
        <v>126</v>
      </c>
      <c r="D30" s="1">
        <v>1</v>
      </c>
    </row>
    <row r="31" spans="1:33" x14ac:dyDescent="0.45">
      <c r="A31">
        <v>30</v>
      </c>
      <c r="B31" s="6">
        <v>3.4</v>
      </c>
      <c r="C31" t="s">
        <v>148</v>
      </c>
      <c r="D31">
        <v>1</v>
      </c>
      <c r="E31">
        <v>1</v>
      </c>
      <c r="G31" t="s">
        <v>196</v>
      </c>
      <c r="H31" s="16">
        <v>45005</v>
      </c>
      <c r="I31" s="16">
        <f>H31+((D31*7)/E31)</f>
        <v>45012</v>
      </c>
      <c r="T31" s="24"/>
      <c r="U31" s="22"/>
    </row>
    <row r="32" spans="1:33" x14ac:dyDescent="0.45">
      <c r="A32">
        <v>31</v>
      </c>
      <c r="B32" s="6">
        <v>4</v>
      </c>
      <c r="C32" s="1" t="s">
        <v>127</v>
      </c>
      <c r="D32" s="1">
        <v>3</v>
      </c>
    </row>
    <row r="33" spans="1:24" x14ac:dyDescent="0.45">
      <c r="A33">
        <v>32</v>
      </c>
      <c r="B33" s="6">
        <v>4.0999999999999996</v>
      </c>
      <c r="C33" t="s">
        <v>149</v>
      </c>
      <c r="D33">
        <v>2</v>
      </c>
      <c r="E33">
        <v>1</v>
      </c>
      <c r="G33" t="s">
        <v>193</v>
      </c>
      <c r="H33" s="16">
        <v>45019</v>
      </c>
      <c r="I33" s="16">
        <f>H33+((D33*7)/E33)</f>
        <v>45033</v>
      </c>
      <c r="V33" s="24"/>
      <c r="W33" s="23"/>
      <c r="X33" s="23"/>
    </row>
    <row r="34" spans="1:24" x14ac:dyDescent="0.45">
      <c r="A34">
        <v>33</v>
      </c>
      <c r="B34" s="6">
        <v>4.0999999999999996</v>
      </c>
      <c r="C34" t="s">
        <v>150</v>
      </c>
      <c r="D34">
        <v>1</v>
      </c>
      <c r="E34">
        <v>1</v>
      </c>
      <c r="F34" t="s">
        <v>161</v>
      </c>
      <c r="G34" t="s">
        <v>196</v>
      </c>
      <c r="H34" s="16">
        <v>45012</v>
      </c>
      <c r="I34" s="16">
        <f>H34+((D34*7)/E34)</f>
        <v>45019</v>
      </c>
      <c r="V34" s="23"/>
    </row>
    <row r="35" spans="1:24" x14ac:dyDescent="0.45">
      <c r="A35">
        <v>34</v>
      </c>
      <c r="C35" t="s">
        <v>194</v>
      </c>
      <c r="D35">
        <v>1</v>
      </c>
      <c r="E35">
        <v>1</v>
      </c>
      <c r="G35" t="s">
        <v>193</v>
      </c>
      <c r="H35" s="16">
        <v>44963</v>
      </c>
      <c r="I35" s="16">
        <v>44967</v>
      </c>
      <c r="O35" s="24"/>
    </row>
    <row r="36" spans="1:24" x14ac:dyDescent="0.45">
      <c r="A36">
        <v>35</v>
      </c>
      <c r="C36" t="s">
        <v>192</v>
      </c>
      <c r="D36">
        <v>1</v>
      </c>
      <c r="E36">
        <v>1</v>
      </c>
      <c r="G36" t="s">
        <v>190</v>
      </c>
      <c r="H36" s="16">
        <v>44970</v>
      </c>
      <c r="I36" s="16">
        <v>44974</v>
      </c>
      <c r="P36" s="24"/>
    </row>
    <row r="37" spans="1:24" x14ac:dyDescent="0.45">
      <c r="A37">
        <v>36</v>
      </c>
      <c r="C37" t="s">
        <v>186</v>
      </c>
      <c r="D37">
        <v>1</v>
      </c>
      <c r="E37">
        <v>1</v>
      </c>
      <c r="G37" t="s">
        <v>185</v>
      </c>
      <c r="H37" s="16">
        <v>44977</v>
      </c>
      <c r="I37" s="16">
        <v>44981</v>
      </c>
      <c r="Q37" s="24"/>
    </row>
    <row r="38" spans="1:24" x14ac:dyDescent="0.45">
      <c r="A38">
        <v>37</v>
      </c>
      <c r="C38" t="s">
        <v>189</v>
      </c>
      <c r="D38">
        <v>1</v>
      </c>
      <c r="E38">
        <v>1</v>
      </c>
      <c r="G38" t="s">
        <v>188</v>
      </c>
      <c r="H38" s="16">
        <v>44991</v>
      </c>
      <c r="I38" s="16">
        <v>44995</v>
      </c>
      <c r="S38" s="24"/>
    </row>
    <row r="39" spans="1:24" hidden="1" x14ac:dyDescent="0.45">
      <c r="A39">
        <v>38</v>
      </c>
      <c r="C39" t="s">
        <v>197</v>
      </c>
      <c r="D39">
        <v>1</v>
      </c>
      <c r="E39">
        <v>1</v>
      </c>
      <c r="G39" t="s">
        <v>196</v>
      </c>
      <c r="H39" s="16">
        <v>44998</v>
      </c>
      <c r="I39" s="16">
        <v>45002</v>
      </c>
      <c r="T39" s="24"/>
    </row>
    <row r="40" spans="1:24" hidden="1" x14ac:dyDescent="0.45">
      <c r="A40">
        <v>39</v>
      </c>
      <c r="C40" t="s">
        <v>194</v>
      </c>
      <c r="D40">
        <v>1</v>
      </c>
      <c r="E40">
        <v>1</v>
      </c>
      <c r="G40" t="s">
        <v>193</v>
      </c>
      <c r="H40" s="16">
        <v>45012</v>
      </c>
      <c r="I40" s="16">
        <v>45016</v>
      </c>
      <c r="V40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285E-9A40-4C5E-A5C9-6729F1135B5F}">
  <dimension ref="A1:C10"/>
  <sheetViews>
    <sheetView workbookViewId="0">
      <selection activeCell="A10" sqref="A1:A10"/>
    </sheetView>
  </sheetViews>
  <sheetFormatPr defaultRowHeight="14.25" x14ac:dyDescent="0.45"/>
  <cols>
    <col min="1" max="1" width="35.265625" customWidth="1"/>
  </cols>
  <sheetData>
    <row r="1" spans="1:3" x14ac:dyDescent="0.45">
      <c r="A1" s="1" t="s">
        <v>162</v>
      </c>
      <c r="B1" s="1" t="s">
        <v>155</v>
      </c>
      <c r="C1" s="1" t="s">
        <v>156</v>
      </c>
    </row>
    <row r="2" spans="1:3" x14ac:dyDescent="0.45">
      <c r="A2" s="1" t="s">
        <v>117</v>
      </c>
    </row>
    <row r="3" spans="1:3" x14ac:dyDescent="0.45">
      <c r="A3" s="1" t="s">
        <v>152</v>
      </c>
    </row>
    <row r="4" spans="1:3" x14ac:dyDescent="0.45">
      <c r="A4" s="1" t="s">
        <v>151</v>
      </c>
    </row>
    <row r="5" spans="1:3" x14ac:dyDescent="0.45">
      <c r="A5" s="1" t="s">
        <v>119</v>
      </c>
    </row>
    <row r="6" spans="1:3" x14ac:dyDescent="0.45">
      <c r="A6" s="1" t="s">
        <v>120</v>
      </c>
    </row>
    <row r="7" spans="1:3" x14ac:dyDescent="0.45">
      <c r="A7" s="1" t="s">
        <v>124</v>
      </c>
    </row>
    <row r="8" spans="1:3" x14ac:dyDescent="0.45">
      <c r="A8" s="1" t="s">
        <v>125</v>
      </c>
    </row>
    <row r="9" spans="1:3" x14ac:dyDescent="0.45">
      <c r="A9" s="1" t="s">
        <v>126</v>
      </c>
    </row>
    <row r="10" spans="1:3" x14ac:dyDescent="0.45">
      <c r="A10" s="1" t="s">
        <v>127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1CD3-9E55-4000-A60F-4DCE2F6B5A6E}">
  <dimension ref="A1:F6"/>
  <sheetViews>
    <sheetView workbookViewId="0">
      <selection sqref="A1:F6"/>
    </sheetView>
  </sheetViews>
  <sheetFormatPr defaultRowHeight="14.25" x14ac:dyDescent="0.45"/>
  <cols>
    <col min="1" max="1" width="21.3984375" bestFit="1" customWidth="1"/>
    <col min="2" max="2" width="25" bestFit="1" customWidth="1"/>
    <col min="3" max="3" width="26.73046875" bestFit="1" customWidth="1"/>
    <col min="4" max="4" width="29.265625" customWidth="1"/>
    <col min="5" max="5" width="32.1328125" customWidth="1"/>
    <col min="6" max="6" width="10.3984375" bestFit="1" customWidth="1"/>
  </cols>
  <sheetData>
    <row r="1" spans="1:6" x14ac:dyDescent="0.45">
      <c r="A1" t="s">
        <v>174</v>
      </c>
      <c r="B1" t="s">
        <v>173</v>
      </c>
      <c r="C1" t="s">
        <v>167</v>
      </c>
      <c r="D1" t="s">
        <v>171</v>
      </c>
      <c r="E1" t="s">
        <v>172</v>
      </c>
      <c r="F1" t="s">
        <v>168</v>
      </c>
    </row>
    <row r="2" spans="1:6" x14ac:dyDescent="0.45">
      <c r="A2" t="s">
        <v>165</v>
      </c>
      <c r="B2" t="s">
        <v>170</v>
      </c>
      <c r="D2" t="s">
        <v>170</v>
      </c>
      <c r="E2" t="s">
        <v>170</v>
      </c>
    </row>
    <row r="3" spans="1:6" x14ac:dyDescent="0.45">
      <c r="A3" t="s">
        <v>163</v>
      </c>
      <c r="B3" t="s">
        <v>170</v>
      </c>
      <c r="C3" t="s">
        <v>170</v>
      </c>
      <c r="D3" t="s">
        <v>170</v>
      </c>
      <c r="E3" t="s">
        <v>170</v>
      </c>
    </row>
    <row r="4" spans="1:6" x14ac:dyDescent="0.45">
      <c r="A4" t="s">
        <v>164</v>
      </c>
      <c r="B4" t="s">
        <v>170</v>
      </c>
      <c r="C4" t="s">
        <v>170</v>
      </c>
      <c r="D4" t="s">
        <v>170</v>
      </c>
      <c r="E4" t="s">
        <v>170</v>
      </c>
    </row>
    <row r="5" spans="1:6" x14ac:dyDescent="0.45">
      <c r="A5" t="s">
        <v>166</v>
      </c>
      <c r="B5" t="s">
        <v>170</v>
      </c>
      <c r="C5" t="s">
        <v>170</v>
      </c>
      <c r="D5" t="s">
        <v>170</v>
      </c>
      <c r="E5" t="s">
        <v>170</v>
      </c>
    </row>
    <row r="6" spans="1:6" x14ac:dyDescent="0.45">
      <c r="A6" t="s">
        <v>169</v>
      </c>
      <c r="F6" t="s">
        <v>170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001A5-D76C-4EA0-AEF8-7DCA2A29AF08}">
  <dimension ref="A1:D13"/>
  <sheetViews>
    <sheetView workbookViewId="0">
      <selection activeCell="F13" sqref="F13"/>
    </sheetView>
  </sheetViews>
  <sheetFormatPr defaultRowHeight="14.25" x14ac:dyDescent="0.45"/>
  <cols>
    <col min="1" max="1" width="15.3984375" customWidth="1"/>
    <col min="2" max="2" width="15.73046875" customWidth="1"/>
    <col min="3" max="3" width="13.73046875" customWidth="1"/>
    <col min="4" max="4" width="13.59765625" customWidth="1"/>
  </cols>
  <sheetData>
    <row r="1" spans="1:4" ht="28.9" thickBot="1" x14ac:dyDescent="0.5">
      <c r="A1" s="13" t="s">
        <v>178</v>
      </c>
      <c r="B1" s="14" t="s">
        <v>179</v>
      </c>
      <c r="C1" s="14" t="s">
        <v>180</v>
      </c>
      <c r="D1" s="15" t="s">
        <v>181</v>
      </c>
    </row>
    <row r="2" spans="1:4" ht="14.65" thickBot="1" x14ac:dyDescent="0.5">
      <c r="A2" s="7" t="s">
        <v>175</v>
      </c>
      <c r="B2" s="8" t="s">
        <v>176</v>
      </c>
      <c r="C2" s="9">
        <v>0.1</v>
      </c>
      <c r="D2" s="9">
        <f>0.1+0.1+0.15</f>
        <v>0.35</v>
      </c>
    </row>
    <row r="3" spans="1:4" ht="14.65" thickBot="1" x14ac:dyDescent="0.5">
      <c r="A3" s="10" t="s">
        <v>177</v>
      </c>
      <c r="B3" s="11" t="s">
        <v>176</v>
      </c>
      <c r="C3" s="12">
        <v>0.1</v>
      </c>
      <c r="D3" s="12">
        <f>0.1+0.15+0.15</f>
        <v>0.4</v>
      </c>
    </row>
    <row r="4" spans="1:4" ht="14.65" thickBot="1" x14ac:dyDescent="0.5">
      <c r="A4" s="7" t="s">
        <v>176</v>
      </c>
      <c r="B4" s="8" t="s">
        <v>175</v>
      </c>
      <c r="C4" s="9">
        <v>0.1</v>
      </c>
      <c r="D4" s="9">
        <f>0.1+0.05+0.1</f>
        <v>0.25</v>
      </c>
    </row>
    <row r="5" spans="1:4" ht="14.65" thickBot="1" x14ac:dyDescent="0.5">
      <c r="A5" s="10" t="s">
        <v>175</v>
      </c>
      <c r="B5" s="11" t="s">
        <v>175</v>
      </c>
      <c r="C5" s="12">
        <v>0.1</v>
      </c>
      <c r="D5" s="12">
        <f>0.1+0.1+0.1</f>
        <v>0.30000000000000004</v>
      </c>
    </row>
    <row r="6" spans="1:4" ht="14.65" thickBot="1" x14ac:dyDescent="0.5">
      <c r="A6" s="7" t="s">
        <v>177</v>
      </c>
      <c r="B6" s="8" t="s">
        <v>175</v>
      </c>
      <c r="C6" s="9">
        <v>0.1</v>
      </c>
      <c r="D6" s="9">
        <f>0.1+0.15+0.1</f>
        <v>0.35</v>
      </c>
    </row>
    <row r="7" spans="1:4" ht="14.65" thickBot="1" x14ac:dyDescent="0.5">
      <c r="A7" s="10" t="s">
        <v>176</v>
      </c>
      <c r="B7" s="11" t="s">
        <v>177</v>
      </c>
      <c r="C7" s="12">
        <v>0.1</v>
      </c>
      <c r="D7" s="12">
        <f>0.1+0.05+0.05</f>
        <v>0.2</v>
      </c>
    </row>
    <row r="8" spans="1:4" ht="14.65" thickBot="1" x14ac:dyDescent="0.5">
      <c r="A8" s="7" t="s">
        <v>175</v>
      </c>
      <c r="B8" s="8" t="s">
        <v>177</v>
      </c>
      <c r="C8" s="9">
        <v>0.1</v>
      </c>
      <c r="D8" s="9">
        <f>0.1+0.1+0.05</f>
        <v>0.25</v>
      </c>
    </row>
    <row r="11" spans="1:4" x14ac:dyDescent="0.45">
      <c r="A11" t="s">
        <v>177</v>
      </c>
      <c r="B11">
        <v>15</v>
      </c>
      <c r="C11" t="s">
        <v>176</v>
      </c>
    </row>
    <row r="12" spans="1:4" x14ac:dyDescent="0.45">
      <c r="A12" t="s">
        <v>175</v>
      </c>
      <c r="B12">
        <v>10</v>
      </c>
      <c r="C12" t="s">
        <v>175</v>
      </c>
    </row>
    <row r="13" spans="1:4" x14ac:dyDescent="0.45">
      <c r="A13" t="s">
        <v>176</v>
      </c>
      <c r="B13">
        <v>5</v>
      </c>
      <c r="C13" t="s">
        <v>177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0C5E8-3905-4979-9AC9-537032F97C0D}">
  <dimension ref="A1:M26"/>
  <sheetViews>
    <sheetView workbookViewId="0">
      <selection activeCell="O27" sqref="O27"/>
    </sheetView>
  </sheetViews>
  <sheetFormatPr defaultRowHeight="14.25" x14ac:dyDescent="0.45"/>
  <cols>
    <col min="1" max="1" width="3" bestFit="1" customWidth="1"/>
    <col min="2" max="2" width="10" customWidth="1"/>
    <col min="3" max="3" width="36.3984375" bestFit="1" customWidth="1"/>
    <col min="4" max="4" width="11.86328125" hidden="1" customWidth="1"/>
    <col min="5" max="5" width="6" hidden="1" customWidth="1"/>
    <col min="6" max="11" width="0" hidden="1" customWidth="1"/>
  </cols>
  <sheetData>
    <row r="1" spans="1:13" ht="28.5" x14ac:dyDescent="0.45">
      <c r="A1" s="1" t="s">
        <v>1</v>
      </c>
      <c r="B1" s="3" t="s">
        <v>53</v>
      </c>
      <c r="C1" s="1" t="s">
        <v>25</v>
      </c>
      <c r="D1" s="1" t="s">
        <v>0</v>
      </c>
      <c r="E1" s="1" t="s">
        <v>3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</row>
    <row r="2" spans="1:13" hidden="1" x14ac:dyDescent="0.45">
      <c r="A2" s="1">
        <v>1</v>
      </c>
      <c r="B2" t="s">
        <v>26</v>
      </c>
      <c r="C2" t="s">
        <v>27</v>
      </c>
      <c r="E2">
        <v>8</v>
      </c>
      <c r="F2" s="4"/>
      <c r="G2" s="4"/>
    </row>
    <row r="3" spans="1:13" hidden="1" x14ac:dyDescent="0.45">
      <c r="A3" s="1">
        <v>2</v>
      </c>
      <c r="B3" t="s">
        <v>26</v>
      </c>
      <c r="C3" t="s">
        <v>28</v>
      </c>
      <c r="D3">
        <v>1</v>
      </c>
      <c r="E3">
        <v>16</v>
      </c>
      <c r="H3" s="4"/>
      <c r="I3" s="4"/>
      <c r="J3" s="4"/>
      <c r="K3" s="4"/>
    </row>
    <row r="4" spans="1:13" hidden="1" x14ac:dyDescent="0.45">
      <c r="A4" s="1">
        <v>3</v>
      </c>
      <c r="B4" t="s">
        <v>29</v>
      </c>
      <c r="C4" t="s">
        <v>30</v>
      </c>
      <c r="D4">
        <v>2</v>
      </c>
      <c r="E4">
        <v>4</v>
      </c>
      <c r="L4" s="4"/>
    </row>
    <row r="5" spans="1:13" hidden="1" x14ac:dyDescent="0.45">
      <c r="A5" s="1">
        <v>4</v>
      </c>
      <c r="B5" t="s">
        <v>314</v>
      </c>
      <c r="C5" t="s">
        <v>27</v>
      </c>
      <c r="E5">
        <v>8</v>
      </c>
      <c r="F5" s="4"/>
      <c r="G5" s="4"/>
    </row>
    <row r="6" spans="1:13" hidden="1" x14ac:dyDescent="0.45">
      <c r="A6" s="1">
        <v>5</v>
      </c>
      <c r="B6" t="s">
        <v>314</v>
      </c>
      <c r="C6" t="s">
        <v>28</v>
      </c>
      <c r="D6">
        <v>4</v>
      </c>
      <c r="E6">
        <v>16</v>
      </c>
      <c r="H6" s="4"/>
      <c r="I6" s="4"/>
      <c r="J6" s="4"/>
      <c r="K6" s="4"/>
    </row>
    <row r="7" spans="1:13" hidden="1" x14ac:dyDescent="0.45">
      <c r="A7" s="1">
        <v>6</v>
      </c>
      <c r="B7" t="s">
        <v>314</v>
      </c>
      <c r="C7" t="s">
        <v>30</v>
      </c>
      <c r="D7">
        <v>5</v>
      </c>
      <c r="E7">
        <v>4</v>
      </c>
      <c r="L7" s="4"/>
    </row>
    <row r="8" spans="1:13" hidden="1" x14ac:dyDescent="0.45">
      <c r="A8" s="1">
        <v>7</v>
      </c>
      <c r="B8" t="s">
        <v>33</v>
      </c>
      <c r="C8" t="s">
        <v>27</v>
      </c>
      <c r="E8">
        <v>8</v>
      </c>
      <c r="F8" s="4"/>
      <c r="G8" s="4"/>
    </row>
    <row r="9" spans="1:13" hidden="1" x14ac:dyDescent="0.45">
      <c r="A9" s="1">
        <v>8</v>
      </c>
      <c r="B9" t="s">
        <v>33</v>
      </c>
      <c r="C9" t="s">
        <v>28</v>
      </c>
      <c r="D9">
        <v>7</v>
      </c>
      <c r="E9">
        <v>16</v>
      </c>
      <c r="H9" s="4"/>
      <c r="I9" s="4"/>
      <c r="J9" s="4"/>
      <c r="K9" s="4"/>
    </row>
    <row r="10" spans="1:13" hidden="1" x14ac:dyDescent="0.45">
      <c r="A10" s="1">
        <v>9</v>
      </c>
      <c r="B10" t="s">
        <v>33</v>
      </c>
      <c r="C10" t="s">
        <v>30</v>
      </c>
      <c r="D10">
        <v>8</v>
      </c>
      <c r="E10">
        <v>4</v>
      </c>
      <c r="L10" s="4"/>
    </row>
    <row r="11" spans="1:13" hidden="1" x14ac:dyDescent="0.45">
      <c r="A11" s="1">
        <v>10</v>
      </c>
      <c r="B11" t="s">
        <v>31</v>
      </c>
      <c r="C11" t="s">
        <v>27</v>
      </c>
      <c r="E11">
        <v>8</v>
      </c>
      <c r="F11" s="4"/>
      <c r="G11" s="4"/>
    </row>
    <row r="12" spans="1:13" hidden="1" x14ac:dyDescent="0.45">
      <c r="A12" s="1">
        <v>11</v>
      </c>
      <c r="B12" t="s">
        <v>31</v>
      </c>
      <c r="C12" t="s">
        <v>28</v>
      </c>
      <c r="D12">
        <v>10</v>
      </c>
      <c r="E12">
        <v>16</v>
      </c>
      <c r="H12" s="4"/>
      <c r="I12" s="4"/>
      <c r="J12" s="4"/>
      <c r="K12" s="4"/>
    </row>
    <row r="13" spans="1:13" hidden="1" x14ac:dyDescent="0.45">
      <c r="A13" s="1">
        <v>12</v>
      </c>
      <c r="B13" t="s">
        <v>31</v>
      </c>
      <c r="C13" t="s">
        <v>30</v>
      </c>
      <c r="D13">
        <v>11</v>
      </c>
      <c r="E13">
        <v>4</v>
      </c>
      <c r="L13" s="4"/>
    </row>
    <row r="14" spans="1:13" hidden="1" x14ac:dyDescent="0.45">
      <c r="A14" s="1">
        <v>13</v>
      </c>
      <c r="B14" t="s">
        <v>32</v>
      </c>
      <c r="C14" t="s">
        <v>27</v>
      </c>
      <c r="E14">
        <v>8</v>
      </c>
      <c r="F14" s="4"/>
      <c r="G14" s="4"/>
    </row>
    <row r="15" spans="1:13" hidden="1" x14ac:dyDescent="0.45">
      <c r="A15" s="1">
        <v>14</v>
      </c>
      <c r="B15" t="s">
        <v>32</v>
      </c>
      <c r="C15" t="s">
        <v>28</v>
      </c>
      <c r="D15">
        <v>13</v>
      </c>
      <c r="E15">
        <v>16</v>
      </c>
      <c r="H15" s="4"/>
      <c r="I15" s="4"/>
      <c r="J15" s="4"/>
      <c r="K15" s="4"/>
    </row>
    <row r="16" spans="1:13" hidden="1" x14ac:dyDescent="0.45">
      <c r="A16" s="1">
        <v>15</v>
      </c>
      <c r="B16" t="s">
        <v>32</v>
      </c>
      <c r="C16" t="s">
        <v>30</v>
      </c>
      <c r="D16">
        <v>14</v>
      </c>
      <c r="E16">
        <v>4</v>
      </c>
      <c r="L16" s="4"/>
    </row>
    <row r="17" spans="1:13" x14ac:dyDescent="0.45">
      <c r="A17" s="1">
        <v>16</v>
      </c>
      <c r="B17" t="s">
        <v>34</v>
      </c>
      <c r="C17" t="s">
        <v>315</v>
      </c>
      <c r="D17" t="s">
        <v>35</v>
      </c>
      <c r="E17">
        <v>2</v>
      </c>
      <c r="M17" s="4"/>
    </row>
    <row r="18" spans="1:13" x14ac:dyDescent="0.45">
      <c r="A18" s="1">
        <v>17</v>
      </c>
      <c r="B18" t="s">
        <v>34</v>
      </c>
      <c r="C18" t="s">
        <v>208</v>
      </c>
      <c r="D18" t="s">
        <v>36</v>
      </c>
      <c r="E18">
        <v>2</v>
      </c>
      <c r="M18" s="4"/>
    </row>
    <row r="19" spans="1:13" x14ac:dyDescent="0.45">
      <c r="A19" s="1">
        <v>18</v>
      </c>
      <c r="B19" t="s">
        <v>34</v>
      </c>
      <c r="C19" t="s">
        <v>207</v>
      </c>
      <c r="D19" t="s">
        <v>37</v>
      </c>
      <c r="E19">
        <v>2</v>
      </c>
      <c r="M19" s="4"/>
    </row>
    <row r="20" spans="1:13" x14ac:dyDescent="0.45">
      <c r="A20" s="1">
        <v>19</v>
      </c>
      <c r="B20" t="s">
        <v>34</v>
      </c>
      <c r="C20" t="s">
        <v>206</v>
      </c>
      <c r="D20" t="s">
        <v>38</v>
      </c>
      <c r="E20">
        <v>2</v>
      </c>
      <c r="M20" s="4"/>
    </row>
    <row r="21" spans="1:13" x14ac:dyDescent="0.45">
      <c r="A21" s="1">
        <v>20</v>
      </c>
      <c r="B21" t="s">
        <v>34</v>
      </c>
      <c r="C21" t="s">
        <v>316</v>
      </c>
      <c r="D21" t="s">
        <v>39</v>
      </c>
      <c r="E21">
        <v>2</v>
      </c>
      <c r="M21" s="4"/>
    </row>
    <row r="22" spans="1:13" x14ac:dyDescent="0.45">
      <c r="A22" s="1">
        <v>21</v>
      </c>
      <c r="B22" t="s">
        <v>34</v>
      </c>
      <c r="C22" t="s">
        <v>317</v>
      </c>
      <c r="D22" t="s">
        <v>40</v>
      </c>
      <c r="E22">
        <v>2</v>
      </c>
      <c r="M22" s="4"/>
    </row>
    <row r="23" spans="1:13" x14ac:dyDescent="0.45">
      <c r="A23" s="1">
        <v>22</v>
      </c>
      <c r="B23" t="s">
        <v>34</v>
      </c>
      <c r="C23" t="s">
        <v>318</v>
      </c>
      <c r="D23" t="s">
        <v>41</v>
      </c>
      <c r="E23">
        <v>2</v>
      </c>
      <c r="M23" s="4"/>
    </row>
    <row r="24" spans="1:13" x14ac:dyDescent="0.45">
      <c r="A24" s="1">
        <v>23</v>
      </c>
      <c r="B24" t="s">
        <v>34</v>
      </c>
      <c r="C24" t="s">
        <v>209</v>
      </c>
      <c r="D24" t="s">
        <v>42</v>
      </c>
      <c r="E24">
        <v>2</v>
      </c>
      <c r="M24" s="4"/>
    </row>
    <row r="25" spans="1:13" x14ac:dyDescent="0.45">
      <c r="A25" s="1">
        <v>24</v>
      </c>
      <c r="B25" t="s">
        <v>34</v>
      </c>
      <c r="C25" t="s">
        <v>210</v>
      </c>
      <c r="D25" t="s">
        <v>43</v>
      </c>
      <c r="E25">
        <v>2</v>
      </c>
      <c r="M25" s="4"/>
    </row>
    <row r="26" spans="1:13" x14ac:dyDescent="0.45">
      <c r="A26" s="1">
        <v>25</v>
      </c>
      <c r="B26" t="s">
        <v>34</v>
      </c>
      <c r="C26" t="s">
        <v>211</v>
      </c>
      <c r="D26" t="s">
        <v>44</v>
      </c>
      <c r="E26">
        <v>2</v>
      </c>
      <c r="M26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DD2D-D3A9-4E47-BC81-6A74AEBCC247}">
  <dimension ref="A1:M4"/>
  <sheetViews>
    <sheetView topLeftCell="B1" workbookViewId="0">
      <selection activeCell="H6" sqref="H6"/>
    </sheetView>
  </sheetViews>
  <sheetFormatPr defaultRowHeight="14.25" x14ac:dyDescent="0.45"/>
  <sheetData>
    <row r="1" spans="1:13" x14ac:dyDescent="0.45">
      <c r="B1" t="s">
        <v>363</v>
      </c>
      <c r="C1" t="s">
        <v>49</v>
      </c>
      <c r="D1" t="s">
        <v>184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</row>
    <row r="2" spans="1:13" x14ac:dyDescent="0.45">
      <c r="A2" t="s">
        <v>313</v>
      </c>
      <c r="B2">
        <v>4</v>
      </c>
      <c r="C2">
        <v>8</v>
      </c>
      <c r="D2">
        <v>8</v>
      </c>
      <c r="E2">
        <v>8</v>
      </c>
      <c r="F2">
        <v>8</v>
      </c>
      <c r="G2">
        <v>8</v>
      </c>
      <c r="H2">
        <v>0</v>
      </c>
      <c r="I2">
        <v>0</v>
      </c>
      <c r="J2">
        <v>0</v>
      </c>
      <c r="L2">
        <f>SUM(B2:J2)</f>
        <v>44</v>
      </c>
      <c r="M2">
        <f>SUM(B2:G2)</f>
        <v>44</v>
      </c>
    </row>
    <row r="3" spans="1:13" x14ac:dyDescent="0.45">
      <c r="A3" t="s">
        <v>362</v>
      </c>
      <c r="B3">
        <v>4</v>
      </c>
      <c r="C3">
        <v>9</v>
      </c>
      <c r="D3">
        <v>8</v>
      </c>
      <c r="E3">
        <v>8</v>
      </c>
      <c r="F3">
        <v>11</v>
      </c>
      <c r="G3">
        <v>9</v>
      </c>
      <c r="H3">
        <v>9</v>
      </c>
      <c r="I3">
        <v>3</v>
      </c>
      <c r="J3">
        <v>3</v>
      </c>
      <c r="L3">
        <f t="shared" ref="L3:L4" si="0">SUM(B3:J3)</f>
        <v>64</v>
      </c>
      <c r="M3">
        <f t="shared" ref="M3:M4" si="1">SUM(B3:G3)</f>
        <v>49</v>
      </c>
    </row>
    <row r="4" spans="1:13" x14ac:dyDescent="0.45">
      <c r="A4" t="s">
        <v>312</v>
      </c>
      <c r="B4">
        <v>4</v>
      </c>
      <c r="C4">
        <v>9</v>
      </c>
      <c r="D4">
        <v>8</v>
      </c>
      <c r="E4">
        <v>7</v>
      </c>
      <c r="F4">
        <v>8</v>
      </c>
      <c r="G4">
        <v>8</v>
      </c>
      <c r="H4">
        <v>6</v>
      </c>
      <c r="I4">
        <v>3</v>
      </c>
      <c r="J4">
        <v>3</v>
      </c>
      <c r="L4">
        <f t="shared" si="0"/>
        <v>56</v>
      </c>
      <c r="M4">
        <f t="shared" si="1"/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5B24F-893D-43CB-83E6-99FC371287AC}">
  <dimension ref="A1:F9"/>
  <sheetViews>
    <sheetView workbookViewId="0">
      <selection activeCell="B5" sqref="B5"/>
    </sheetView>
  </sheetViews>
  <sheetFormatPr defaultRowHeight="14.25" x14ac:dyDescent="0.45"/>
  <cols>
    <col min="1" max="1" width="16.1328125" bestFit="1" customWidth="1"/>
    <col min="3" max="4" width="20.3984375" customWidth="1"/>
  </cols>
  <sheetData>
    <row r="1" spans="1:6" x14ac:dyDescent="0.45">
      <c r="A1" t="s">
        <v>239</v>
      </c>
      <c r="B1" t="s">
        <v>242</v>
      </c>
      <c r="C1" t="s">
        <v>241</v>
      </c>
      <c r="D1" t="s">
        <v>267</v>
      </c>
      <c r="E1" t="s">
        <v>243</v>
      </c>
      <c r="F1" t="s">
        <v>244</v>
      </c>
    </row>
    <row r="2" spans="1:6" x14ac:dyDescent="0.45">
      <c r="A2" t="s">
        <v>245</v>
      </c>
      <c r="B2" t="s">
        <v>246</v>
      </c>
      <c r="C2" t="s">
        <v>261</v>
      </c>
      <c r="D2" t="s">
        <v>268</v>
      </c>
      <c r="E2" t="s">
        <v>283</v>
      </c>
      <c r="F2" t="s">
        <v>248</v>
      </c>
    </row>
    <row r="3" spans="1:6" x14ac:dyDescent="0.45">
      <c r="A3" t="s">
        <v>249</v>
      </c>
      <c r="B3" t="s">
        <v>250</v>
      </c>
      <c r="C3" t="s">
        <v>257</v>
      </c>
      <c r="D3" t="s">
        <v>269</v>
      </c>
      <c r="E3" t="s">
        <v>251</v>
      </c>
      <c r="F3" t="s">
        <v>272</v>
      </c>
    </row>
    <row r="4" spans="1:6" x14ac:dyDescent="0.45">
      <c r="A4" t="s">
        <v>310</v>
      </c>
      <c r="B4" t="s">
        <v>311</v>
      </c>
      <c r="C4" t="s">
        <v>257</v>
      </c>
      <c r="D4" t="s">
        <v>269</v>
      </c>
      <c r="E4" t="s">
        <v>252</v>
      </c>
      <c r="F4" t="s">
        <v>274</v>
      </c>
    </row>
    <row r="5" spans="1:6" x14ac:dyDescent="0.45">
      <c r="A5" t="s">
        <v>253</v>
      </c>
      <c r="B5" t="s">
        <v>254</v>
      </c>
      <c r="C5" t="s">
        <v>257</v>
      </c>
      <c r="D5" t="s">
        <v>269</v>
      </c>
      <c r="E5" t="s">
        <v>255</v>
      </c>
      <c r="F5" t="s">
        <v>274</v>
      </c>
    </row>
    <row r="6" spans="1:6" ht="42.75" x14ac:dyDescent="0.45">
      <c r="A6" t="s">
        <v>260</v>
      </c>
      <c r="B6" t="s">
        <v>256</v>
      </c>
      <c r="C6" t="s">
        <v>258</v>
      </c>
      <c r="D6" s="5" t="s">
        <v>270</v>
      </c>
      <c r="E6" t="s">
        <v>259</v>
      </c>
      <c r="F6" t="s">
        <v>275</v>
      </c>
    </row>
    <row r="7" spans="1:6" x14ac:dyDescent="0.45">
      <c r="A7" t="s">
        <v>262</v>
      </c>
      <c r="B7" t="s">
        <v>263</v>
      </c>
      <c r="C7" t="s">
        <v>257</v>
      </c>
      <c r="D7" t="s">
        <v>269</v>
      </c>
      <c r="E7" t="s">
        <v>247</v>
      </c>
      <c r="F7" t="s">
        <v>272</v>
      </c>
    </row>
    <row r="8" spans="1:6" x14ac:dyDescent="0.45">
      <c r="A8" t="s">
        <v>264</v>
      </c>
      <c r="B8" t="s">
        <v>265</v>
      </c>
      <c r="C8" t="s">
        <v>266</v>
      </c>
      <c r="D8" t="s">
        <v>271</v>
      </c>
      <c r="E8" t="s">
        <v>247</v>
      </c>
      <c r="F8" t="s">
        <v>272</v>
      </c>
    </row>
    <row r="9" spans="1:6" x14ac:dyDescent="0.45">
      <c r="A9" t="s">
        <v>287</v>
      </c>
      <c r="B9" t="s">
        <v>288</v>
      </c>
      <c r="C9" t="s">
        <v>261</v>
      </c>
      <c r="D9" t="s">
        <v>268</v>
      </c>
      <c r="E9" t="s">
        <v>292</v>
      </c>
      <c r="F9" t="s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48B3-E15B-4E46-9AF8-B85730A076E1}">
  <dimension ref="A1:H9"/>
  <sheetViews>
    <sheetView workbookViewId="0">
      <selection activeCell="B10" sqref="B10"/>
    </sheetView>
  </sheetViews>
  <sheetFormatPr defaultRowHeight="14.25" x14ac:dyDescent="0.45"/>
  <cols>
    <col min="2" max="2" width="24.59765625" bestFit="1" customWidth="1"/>
  </cols>
  <sheetData>
    <row r="1" spans="1:8" x14ac:dyDescent="0.45">
      <c r="A1" t="s">
        <v>297</v>
      </c>
      <c r="B1" t="s">
        <v>239</v>
      </c>
      <c r="C1" t="s">
        <v>247</v>
      </c>
      <c r="D1" t="s">
        <v>251</v>
      </c>
      <c r="E1" t="s">
        <v>298</v>
      </c>
      <c r="F1" t="s">
        <v>299</v>
      </c>
      <c r="G1" t="s">
        <v>255</v>
      </c>
      <c r="H1" t="s">
        <v>300</v>
      </c>
    </row>
    <row r="2" spans="1:8" x14ac:dyDescent="0.45">
      <c r="A2">
        <v>1</v>
      </c>
      <c r="B2" t="s">
        <v>301</v>
      </c>
      <c r="C2" t="s">
        <v>308</v>
      </c>
      <c r="D2" t="s">
        <v>309</v>
      </c>
      <c r="E2" t="s">
        <v>309</v>
      </c>
      <c r="F2" t="s">
        <v>309</v>
      </c>
      <c r="G2" t="s">
        <v>309</v>
      </c>
      <c r="H2" t="s">
        <v>218</v>
      </c>
    </row>
    <row r="3" spans="1:8" x14ac:dyDescent="0.45">
      <c r="A3">
        <v>2</v>
      </c>
      <c r="B3" t="s">
        <v>302</v>
      </c>
      <c r="C3" t="s">
        <v>308</v>
      </c>
      <c r="D3" t="s">
        <v>309</v>
      </c>
      <c r="E3" t="s">
        <v>309</v>
      </c>
      <c r="F3" t="s">
        <v>309</v>
      </c>
      <c r="G3" t="s">
        <v>309</v>
      </c>
      <c r="H3" t="s">
        <v>309</v>
      </c>
    </row>
    <row r="4" spans="1:8" x14ac:dyDescent="0.45">
      <c r="A4">
        <v>3</v>
      </c>
      <c r="B4" t="s">
        <v>303</v>
      </c>
      <c r="C4" t="s">
        <v>309</v>
      </c>
      <c r="D4" t="s">
        <v>309</v>
      </c>
      <c r="E4" t="s">
        <v>309</v>
      </c>
      <c r="F4" t="s">
        <v>308</v>
      </c>
      <c r="G4" t="s">
        <v>218</v>
      </c>
      <c r="H4" t="s">
        <v>217</v>
      </c>
    </row>
    <row r="5" spans="1:8" x14ac:dyDescent="0.45">
      <c r="A5">
        <v>4</v>
      </c>
      <c r="B5" t="s">
        <v>304</v>
      </c>
      <c r="C5" t="s">
        <v>309</v>
      </c>
      <c r="D5" t="s">
        <v>309</v>
      </c>
      <c r="E5" t="s">
        <v>309</v>
      </c>
      <c r="F5" t="s">
        <v>308</v>
      </c>
      <c r="G5" t="s">
        <v>218</v>
      </c>
      <c r="H5" t="s">
        <v>217</v>
      </c>
    </row>
    <row r="6" spans="1:8" x14ac:dyDescent="0.45">
      <c r="A6">
        <v>5</v>
      </c>
      <c r="B6" t="s">
        <v>305</v>
      </c>
      <c r="C6" t="s">
        <v>218</v>
      </c>
      <c r="D6" t="s">
        <v>308</v>
      </c>
      <c r="E6" t="s">
        <v>217</v>
      </c>
      <c r="F6" t="s">
        <v>309</v>
      </c>
      <c r="G6" t="s">
        <v>309</v>
      </c>
      <c r="H6" t="s">
        <v>217</v>
      </c>
    </row>
    <row r="7" spans="1:8" x14ac:dyDescent="0.45">
      <c r="A7">
        <v>6</v>
      </c>
      <c r="B7" t="s">
        <v>306</v>
      </c>
      <c r="C7" t="s">
        <v>309</v>
      </c>
      <c r="D7" t="s">
        <v>309</v>
      </c>
      <c r="E7" t="s">
        <v>217</v>
      </c>
      <c r="F7" t="s">
        <v>308</v>
      </c>
      <c r="G7" t="s">
        <v>218</v>
      </c>
      <c r="H7" t="s">
        <v>217</v>
      </c>
    </row>
    <row r="8" spans="1:8" x14ac:dyDescent="0.45">
      <c r="A8">
        <v>7</v>
      </c>
      <c r="B8" t="s">
        <v>307</v>
      </c>
      <c r="C8" t="s">
        <v>308</v>
      </c>
      <c r="D8" t="s">
        <v>309</v>
      </c>
      <c r="E8" t="s">
        <v>309</v>
      </c>
      <c r="F8" t="s">
        <v>309</v>
      </c>
      <c r="G8" t="s">
        <v>217</v>
      </c>
      <c r="H8" t="s">
        <v>217</v>
      </c>
    </row>
    <row r="9" spans="1:8" x14ac:dyDescent="0.45">
      <c r="A9">
        <v>8</v>
      </c>
      <c r="B9" t="s">
        <v>272</v>
      </c>
      <c r="C9" t="s">
        <v>218</v>
      </c>
      <c r="D9" t="s">
        <v>309</v>
      </c>
      <c r="E9" t="s">
        <v>308</v>
      </c>
      <c r="F9" t="s">
        <v>309</v>
      </c>
      <c r="G9" t="s">
        <v>217</v>
      </c>
      <c r="H9" t="s">
        <v>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B6EE-D8E4-40AB-B2D0-9F4010AC01DA}">
  <dimension ref="A1:C12"/>
  <sheetViews>
    <sheetView workbookViewId="0">
      <selection activeCell="B15" sqref="B15"/>
    </sheetView>
  </sheetViews>
  <sheetFormatPr defaultRowHeight="14.25" x14ac:dyDescent="0.45"/>
  <cols>
    <col min="1" max="2" width="24.265625" bestFit="1" customWidth="1"/>
    <col min="4" max="4" width="14" bestFit="1" customWidth="1"/>
  </cols>
  <sheetData>
    <row r="1" spans="1:3" x14ac:dyDescent="0.45">
      <c r="A1" t="s">
        <v>320</v>
      </c>
      <c r="B1" t="s">
        <v>319</v>
      </c>
      <c r="C1" t="s">
        <v>243</v>
      </c>
    </row>
    <row r="2" spans="1:3" x14ac:dyDescent="0.45">
      <c r="A2" t="s">
        <v>321</v>
      </c>
      <c r="B2" t="s">
        <v>323</v>
      </c>
      <c r="C2" t="s">
        <v>308</v>
      </c>
    </row>
    <row r="3" spans="1:3" x14ac:dyDescent="0.45">
      <c r="B3" t="s">
        <v>324</v>
      </c>
      <c r="C3" t="s">
        <v>328</v>
      </c>
    </row>
    <row r="4" spans="1:3" x14ac:dyDescent="0.45">
      <c r="B4" t="s">
        <v>327</v>
      </c>
      <c r="C4" t="s">
        <v>329</v>
      </c>
    </row>
    <row r="5" spans="1:3" x14ac:dyDescent="0.45">
      <c r="B5" t="s">
        <v>326</v>
      </c>
      <c r="C5" t="s">
        <v>309</v>
      </c>
    </row>
    <row r="6" spans="1:3" x14ac:dyDescent="0.45">
      <c r="A6" t="s">
        <v>172</v>
      </c>
      <c r="B6" t="s">
        <v>325</v>
      </c>
      <c r="C6" t="s">
        <v>330</v>
      </c>
    </row>
    <row r="7" spans="1:3" x14ac:dyDescent="0.45">
      <c r="B7" t="s">
        <v>306</v>
      </c>
      <c r="C7" t="s">
        <v>309</v>
      </c>
    </row>
    <row r="8" spans="1:3" x14ac:dyDescent="0.45">
      <c r="B8" t="s">
        <v>307</v>
      </c>
      <c r="C8" t="s">
        <v>308</v>
      </c>
    </row>
    <row r="9" spans="1:3" x14ac:dyDescent="0.45">
      <c r="B9" t="s">
        <v>272</v>
      </c>
      <c r="C9" t="s">
        <v>218</v>
      </c>
    </row>
    <row r="10" spans="1:3" x14ac:dyDescent="0.45">
      <c r="A10" t="s">
        <v>322</v>
      </c>
      <c r="B10" t="s">
        <v>332</v>
      </c>
      <c r="C10" t="s">
        <v>308</v>
      </c>
    </row>
    <row r="11" spans="1:3" x14ac:dyDescent="0.45">
      <c r="B11" t="s">
        <v>331</v>
      </c>
      <c r="C11" t="s">
        <v>328</v>
      </c>
    </row>
    <row r="12" spans="1:3" x14ac:dyDescent="0.45">
      <c r="B12" t="s">
        <v>333</v>
      </c>
      <c r="C12" t="s">
        <v>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BE5B7-AABC-4689-8102-A6B68B39B644}">
  <dimension ref="A1:L17"/>
  <sheetViews>
    <sheetView workbookViewId="0">
      <selection activeCell="K9" sqref="K9"/>
    </sheetView>
  </sheetViews>
  <sheetFormatPr defaultRowHeight="14.25" x14ac:dyDescent="0.45"/>
  <cols>
    <col min="1" max="1" width="21" bestFit="1" customWidth="1"/>
    <col min="2" max="2" width="37.73046875" bestFit="1" customWidth="1"/>
    <col min="3" max="3" width="14.86328125" bestFit="1" customWidth="1"/>
    <col min="7" max="7" width="14.86328125" bestFit="1" customWidth="1"/>
  </cols>
  <sheetData>
    <row r="1" spans="1:12" x14ac:dyDescent="0.45">
      <c r="H1" t="s">
        <v>358</v>
      </c>
      <c r="I1" t="s">
        <v>355</v>
      </c>
      <c r="J1" t="s">
        <v>359</v>
      </c>
      <c r="K1" t="s">
        <v>360</v>
      </c>
      <c r="L1" t="s">
        <v>247</v>
      </c>
    </row>
    <row r="3" spans="1:12" x14ac:dyDescent="0.45">
      <c r="A3" s="29" t="s">
        <v>334</v>
      </c>
      <c r="B3" s="29" t="s">
        <v>335</v>
      </c>
      <c r="C3" t="s">
        <v>353</v>
      </c>
      <c r="G3" t="s">
        <v>353</v>
      </c>
      <c r="H3" t="s">
        <v>170</v>
      </c>
    </row>
    <row r="4" spans="1:12" x14ac:dyDescent="0.45">
      <c r="A4" s="29" t="s">
        <v>334</v>
      </c>
      <c r="B4" s="29" t="s">
        <v>336</v>
      </c>
      <c r="C4" t="s">
        <v>355</v>
      </c>
      <c r="G4" t="s">
        <v>355</v>
      </c>
      <c r="H4" t="s">
        <v>170</v>
      </c>
      <c r="I4" t="s">
        <v>170</v>
      </c>
    </row>
    <row r="5" spans="1:12" x14ac:dyDescent="0.45">
      <c r="A5" s="29" t="s">
        <v>338</v>
      </c>
      <c r="B5" s="29" t="s">
        <v>339</v>
      </c>
      <c r="C5" t="s">
        <v>355</v>
      </c>
    </row>
    <row r="6" spans="1:12" x14ac:dyDescent="0.45">
      <c r="A6" s="29" t="s">
        <v>334</v>
      </c>
      <c r="B6" s="29" t="s">
        <v>337</v>
      </c>
      <c r="C6" t="s">
        <v>354</v>
      </c>
      <c r="G6" t="s">
        <v>361</v>
      </c>
      <c r="L6" t="s">
        <v>170</v>
      </c>
    </row>
    <row r="7" spans="1:12" x14ac:dyDescent="0.45">
      <c r="A7" s="29" t="s">
        <v>338</v>
      </c>
      <c r="B7" s="29" t="s">
        <v>340</v>
      </c>
      <c r="C7" t="s">
        <v>347</v>
      </c>
      <c r="G7" t="s">
        <v>354</v>
      </c>
      <c r="H7" t="s">
        <v>170</v>
      </c>
    </row>
    <row r="8" spans="1:12" x14ac:dyDescent="0.45">
      <c r="A8" s="29" t="s">
        <v>338</v>
      </c>
      <c r="B8" s="29" t="s">
        <v>341</v>
      </c>
      <c r="C8" t="s">
        <v>347</v>
      </c>
    </row>
    <row r="9" spans="1:12" x14ac:dyDescent="0.45">
      <c r="A9" s="29" t="s">
        <v>338</v>
      </c>
      <c r="B9" s="29" t="s">
        <v>342</v>
      </c>
      <c r="C9" t="s">
        <v>347</v>
      </c>
      <c r="G9" t="s">
        <v>356</v>
      </c>
      <c r="K9" t="s">
        <v>170</v>
      </c>
    </row>
    <row r="10" spans="1:12" x14ac:dyDescent="0.45">
      <c r="A10" s="29" t="s">
        <v>346</v>
      </c>
      <c r="B10" s="29" t="s">
        <v>347</v>
      </c>
      <c r="C10" t="s">
        <v>347</v>
      </c>
      <c r="G10" t="s">
        <v>352</v>
      </c>
      <c r="L10" t="s">
        <v>170</v>
      </c>
    </row>
    <row r="11" spans="1:12" x14ac:dyDescent="0.45">
      <c r="A11" s="29" t="s">
        <v>346</v>
      </c>
      <c r="B11" s="29" t="s">
        <v>348</v>
      </c>
      <c r="C11" t="s">
        <v>347</v>
      </c>
    </row>
    <row r="12" spans="1:12" x14ac:dyDescent="0.45">
      <c r="A12" s="29" t="s">
        <v>346</v>
      </c>
      <c r="B12" s="29" t="s">
        <v>349</v>
      </c>
      <c r="C12" t="s">
        <v>347</v>
      </c>
      <c r="G12" t="s">
        <v>347</v>
      </c>
      <c r="I12" t="s">
        <v>170</v>
      </c>
      <c r="J12" t="s">
        <v>170</v>
      </c>
      <c r="L12" t="s">
        <v>170</v>
      </c>
    </row>
    <row r="13" spans="1:12" x14ac:dyDescent="0.45">
      <c r="A13" s="29" t="s">
        <v>247</v>
      </c>
      <c r="B13" s="29" t="s">
        <v>350</v>
      </c>
      <c r="C13" t="s">
        <v>347</v>
      </c>
    </row>
    <row r="14" spans="1:12" x14ac:dyDescent="0.45">
      <c r="A14" s="29" t="s">
        <v>247</v>
      </c>
      <c r="B14" s="29" t="s">
        <v>351</v>
      </c>
      <c r="C14" t="s">
        <v>357</v>
      </c>
    </row>
    <row r="15" spans="1:12" x14ac:dyDescent="0.45">
      <c r="A15" s="29" t="s">
        <v>247</v>
      </c>
      <c r="B15" s="29" t="s">
        <v>352</v>
      </c>
      <c r="C15" t="s">
        <v>352</v>
      </c>
    </row>
    <row r="16" spans="1:12" x14ac:dyDescent="0.45">
      <c r="A16" s="29" t="s">
        <v>343</v>
      </c>
      <c r="B16" s="29" t="s">
        <v>344</v>
      </c>
      <c r="C16" t="s">
        <v>356</v>
      </c>
    </row>
    <row r="17" spans="1:3" x14ac:dyDescent="0.45">
      <c r="A17" s="29" t="s">
        <v>343</v>
      </c>
      <c r="B17" s="29" t="s">
        <v>345</v>
      </c>
      <c r="C17" t="s">
        <v>356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C6C5-B0BF-4B07-BCF1-6DD0A7584343}">
  <dimension ref="A1:E5"/>
  <sheetViews>
    <sheetView tabSelected="1" workbookViewId="0"/>
  </sheetViews>
  <sheetFormatPr defaultRowHeight="14.25" x14ac:dyDescent="0.45"/>
  <cols>
    <col min="1" max="1" width="20.9296875" bestFit="1" customWidth="1"/>
    <col min="2" max="2" width="57.9296875" bestFit="1" customWidth="1"/>
    <col min="3" max="3" width="31.3984375" bestFit="1" customWidth="1"/>
    <col min="4" max="4" width="10.33203125" bestFit="1" customWidth="1"/>
    <col min="5" max="5" width="15.59765625" bestFit="1" customWidth="1"/>
  </cols>
  <sheetData>
    <row r="1" spans="1:5" x14ac:dyDescent="0.45">
      <c r="A1" s="1" t="s">
        <v>276</v>
      </c>
      <c r="B1" s="1" t="s">
        <v>279</v>
      </c>
      <c r="C1" s="1" t="s">
        <v>280</v>
      </c>
      <c r="D1" s="1" t="s">
        <v>277</v>
      </c>
      <c r="E1" s="1" t="s">
        <v>278</v>
      </c>
    </row>
    <row r="2" spans="1:5" x14ac:dyDescent="0.45">
      <c r="A2" t="s">
        <v>281</v>
      </c>
      <c r="B2" t="s">
        <v>282</v>
      </c>
      <c r="C2" t="s">
        <v>273</v>
      </c>
      <c r="D2" t="s">
        <v>252</v>
      </c>
      <c r="E2" t="s">
        <v>284</v>
      </c>
    </row>
    <row r="3" spans="1:5" x14ac:dyDescent="0.45">
      <c r="A3" t="s">
        <v>373</v>
      </c>
      <c r="B3" t="s">
        <v>285</v>
      </c>
      <c r="C3" t="s">
        <v>286</v>
      </c>
      <c r="D3" t="s">
        <v>283</v>
      </c>
      <c r="E3" t="s">
        <v>289</v>
      </c>
    </row>
    <row r="4" spans="1:5" x14ac:dyDescent="0.45">
      <c r="A4" t="s">
        <v>374</v>
      </c>
      <c r="B4" t="s">
        <v>290</v>
      </c>
      <c r="C4" t="s">
        <v>291</v>
      </c>
      <c r="D4" t="s">
        <v>292</v>
      </c>
      <c r="E4" t="s">
        <v>289</v>
      </c>
    </row>
    <row r="5" spans="1:5" x14ac:dyDescent="0.45">
      <c r="A5" t="s">
        <v>293</v>
      </c>
      <c r="B5" t="s">
        <v>294</v>
      </c>
      <c r="C5" t="s">
        <v>295</v>
      </c>
      <c r="D5" t="s">
        <v>296</v>
      </c>
      <c r="E5" t="s">
        <v>240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69C7-0440-47F6-936D-CF31822E3279}">
  <dimension ref="A1:E5"/>
  <sheetViews>
    <sheetView workbookViewId="0">
      <selection activeCell="D1" sqref="D1"/>
    </sheetView>
  </sheetViews>
  <sheetFormatPr defaultRowHeight="14.25" x14ac:dyDescent="0.45"/>
  <cols>
    <col min="1" max="1" width="2.86328125" bestFit="1" customWidth="1"/>
    <col min="2" max="2" width="22.1328125" bestFit="1" customWidth="1"/>
    <col min="3" max="3" width="22.86328125" bestFit="1" customWidth="1"/>
    <col min="4" max="4" width="8.59765625" bestFit="1" customWidth="1"/>
    <col min="5" max="5" width="32.73046875" bestFit="1" customWidth="1"/>
  </cols>
  <sheetData>
    <row r="1" spans="1:5" ht="28.5" x14ac:dyDescent="0.45">
      <c r="A1" t="s">
        <v>1</v>
      </c>
      <c r="B1" s="5" t="s">
        <v>54</v>
      </c>
      <c r="C1" t="s">
        <v>55</v>
      </c>
      <c r="D1" t="s">
        <v>56</v>
      </c>
      <c r="E1" t="s">
        <v>57</v>
      </c>
    </row>
    <row r="2" spans="1:5" x14ac:dyDescent="0.45">
      <c r="A2">
        <v>1</v>
      </c>
      <c r="B2" t="s">
        <v>58</v>
      </c>
      <c r="C2" t="s">
        <v>62</v>
      </c>
      <c r="D2" t="s">
        <v>63</v>
      </c>
      <c r="E2" t="s">
        <v>64</v>
      </c>
    </row>
    <row r="3" spans="1:5" x14ac:dyDescent="0.45">
      <c r="A3">
        <v>2</v>
      </c>
      <c r="B3" t="s">
        <v>59</v>
      </c>
      <c r="C3" t="s">
        <v>65</v>
      </c>
      <c r="D3" t="s">
        <v>66</v>
      </c>
      <c r="E3" t="s">
        <v>67</v>
      </c>
    </row>
    <row r="4" spans="1:5" x14ac:dyDescent="0.45">
      <c r="A4">
        <v>3</v>
      </c>
      <c r="B4" t="s">
        <v>60</v>
      </c>
      <c r="C4" t="s">
        <v>68</v>
      </c>
      <c r="D4" t="s">
        <v>63</v>
      </c>
      <c r="E4" t="s">
        <v>70</v>
      </c>
    </row>
    <row r="5" spans="1:5" x14ac:dyDescent="0.45">
      <c r="A5">
        <v>4</v>
      </c>
      <c r="B5" t="s">
        <v>61</v>
      </c>
      <c r="C5" t="s">
        <v>68</v>
      </c>
      <c r="D5" t="s">
        <v>63</v>
      </c>
      <c r="E5" t="s">
        <v>69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B5098-FC16-4EBD-A7AD-B845CADB8E83}">
  <dimension ref="A1:G23"/>
  <sheetViews>
    <sheetView topLeftCell="A3" workbookViewId="0">
      <selection activeCell="G1" sqref="F1:G1"/>
    </sheetView>
  </sheetViews>
  <sheetFormatPr defaultRowHeight="14.25" x14ac:dyDescent="0.45"/>
  <cols>
    <col min="2" max="2" width="40.59765625" bestFit="1" customWidth="1"/>
    <col min="3" max="3" width="10.73046875" bestFit="1" customWidth="1"/>
    <col min="5" max="5" width="51.1328125" customWidth="1"/>
  </cols>
  <sheetData>
    <row r="1" spans="1:7" x14ac:dyDescent="0.45">
      <c r="A1" s="1" t="s">
        <v>212</v>
      </c>
      <c r="B1" s="1" t="s">
        <v>55</v>
      </c>
      <c r="C1" s="1" t="s">
        <v>213</v>
      </c>
      <c r="D1" s="1" t="s">
        <v>214</v>
      </c>
      <c r="E1" s="1" t="s">
        <v>57</v>
      </c>
      <c r="F1" s="1" t="s">
        <v>371</v>
      </c>
      <c r="G1" s="1" t="s">
        <v>372</v>
      </c>
    </row>
    <row r="2" spans="1:7" ht="28.5" x14ac:dyDescent="0.45">
      <c r="A2">
        <v>1</v>
      </c>
      <c r="B2" t="s">
        <v>227</v>
      </c>
      <c r="C2" t="s">
        <v>177</v>
      </c>
      <c r="D2" t="s">
        <v>177</v>
      </c>
      <c r="E2" s="5" t="s">
        <v>230</v>
      </c>
    </row>
    <row r="3" spans="1:7" ht="28.5" x14ac:dyDescent="0.45">
      <c r="A3">
        <v>2</v>
      </c>
      <c r="B3" t="s">
        <v>228</v>
      </c>
      <c r="C3" t="s">
        <v>175</v>
      </c>
      <c r="D3" t="s">
        <v>175</v>
      </c>
      <c r="E3" s="5" t="s">
        <v>229</v>
      </c>
    </row>
    <row r="4" spans="1:7" x14ac:dyDescent="0.45">
      <c r="A4">
        <v>3</v>
      </c>
      <c r="B4" t="s">
        <v>231</v>
      </c>
      <c r="C4" t="s">
        <v>176</v>
      </c>
      <c r="D4" t="s">
        <v>176</v>
      </c>
      <c r="E4" t="s">
        <v>232</v>
      </c>
    </row>
    <row r="13" spans="1:7" x14ac:dyDescent="0.45">
      <c r="A13" t="s">
        <v>212</v>
      </c>
      <c r="B13" t="s">
        <v>55</v>
      </c>
      <c r="C13" t="s">
        <v>213</v>
      </c>
      <c r="D13" t="s">
        <v>214</v>
      </c>
      <c r="E13" t="s">
        <v>57</v>
      </c>
    </row>
    <row r="14" spans="1:7" ht="28.5" x14ac:dyDescent="0.45">
      <c r="A14">
        <v>1</v>
      </c>
      <c r="B14" t="s">
        <v>227</v>
      </c>
      <c r="C14" t="s">
        <v>177</v>
      </c>
      <c r="D14" t="s">
        <v>177</v>
      </c>
      <c r="E14" s="5" t="s">
        <v>230</v>
      </c>
    </row>
    <row r="15" spans="1:7" x14ac:dyDescent="0.45">
      <c r="A15">
        <v>1.1000000000000001</v>
      </c>
      <c r="B15" t="s">
        <v>233</v>
      </c>
      <c r="C15" t="s">
        <v>177</v>
      </c>
      <c r="D15" t="s">
        <v>177</v>
      </c>
      <c r="E15" t="s">
        <v>236</v>
      </c>
    </row>
    <row r="16" spans="1:7" x14ac:dyDescent="0.45">
      <c r="A16">
        <v>1.2</v>
      </c>
      <c r="B16" t="s">
        <v>234</v>
      </c>
      <c r="C16" t="s">
        <v>177</v>
      </c>
      <c r="D16" t="s">
        <v>177</v>
      </c>
      <c r="E16" t="s">
        <v>237</v>
      </c>
    </row>
    <row r="17" spans="1:5" x14ac:dyDescent="0.45">
      <c r="A17">
        <v>1.3</v>
      </c>
      <c r="B17" t="s">
        <v>235</v>
      </c>
      <c r="C17" t="s">
        <v>177</v>
      </c>
      <c r="D17" t="s">
        <v>175</v>
      </c>
      <c r="E17" t="s">
        <v>238</v>
      </c>
    </row>
    <row r="22" spans="1:5" ht="28.5" x14ac:dyDescent="0.45">
      <c r="A22">
        <v>2</v>
      </c>
      <c r="B22" t="s">
        <v>228</v>
      </c>
      <c r="C22" t="s">
        <v>175</v>
      </c>
      <c r="D22" t="s">
        <v>175</v>
      </c>
      <c r="E22" s="5" t="s">
        <v>229</v>
      </c>
    </row>
    <row r="23" spans="1:5" x14ac:dyDescent="0.45">
      <c r="A23">
        <v>3</v>
      </c>
      <c r="B23" t="s">
        <v>231</v>
      </c>
      <c r="C23" t="s">
        <v>176</v>
      </c>
      <c r="D23" t="s">
        <v>176</v>
      </c>
      <c r="E23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Mercury Windows</vt:lpstr>
      <vt:lpstr>Mercury Simple</vt:lpstr>
      <vt:lpstr>Stakeholders</vt:lpstr>
      <vt:lpstr>RACI</vt:lpstr>
      <vt:lpstr>Tech RACI</vt:lpstr>
      <vt:lpstr>Specializations</vt:lpstr>
      <vt:lpstr>Comm Plan</vt:lpstr>
      <vt:lpstr>Risk Register</vt:lpstr>
      <vt:lpstr>Risk Log</vt:lpstr>
      <vt:lpstr>Scorecard</vt:lpstr>
      <vt:lpstr>Requirements</vt:lpstr>
      <vt:lpstr>Use Cases</vt:lpstr>
      <vt:lpstr>Tasks</vt:lpstr>
      <vt:lpstr>Project Plan</vt:lpstr>
      <vt:lpstr>Burndown Chart</vt:lpstr>
      <vt:lpstr>Project Plan w Relays</vt:lpstr>
      <vt:lpstr>Features</vt:lpstr>
      <vt:lpstr>PM Tools</vt:lpstr>
      <vt:lpstr>Buffer Scorecard</vt:lpstr>
      <vt:lpstr>Resourcing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Teter</dc:creator>
  <cp:lastModifiedBy>Josh Teter</cp:lastModifiedBy>
  <dcterms:created xsi:type="dcterms:W3CDTF">2022-07-01T21:33:49Z</dcterms:created>
  <dcterms:modified xsi:type="dcterms:W3CDTF">2024-09-25T04:24:24Z</dcterms:modified>
</cp:coreProperties>
</file>