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4 - Navigating Workbooks\Module 4 - Files\"/>
    </mc:Choice>
  </mc:AlternateContent>
  <xr:revisionPtr revIDLastSave="0" documentId="8_{FCFEB72E-E21B-49A6-ABB4-AC95E1F3335E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 s="1"/>
  <c r="C21" i="2" s="1"/>
  <c r="D21" i="2" l="1"/>
  <c r="E21" i="2" s="1"/>
  <c r="F21" i="2" s="1"/>
  <c r="C22" i="2" s="1"/>
  <c r="D22" i="2" l="1"/>
  <c r="E22" i="2" s="1"/>
  <c r="F22" i="2" s="1"/>
  <c r="C23" i="2" s="1"/>
  <c r="D23" i="2" l="1"/>
  <c r="E23" i="2" s="1"/>
  <c r="F23" i="2" s="1"/>
  <c r="C24" i="2" s="1"/>
  <c r="D24" i="2" l="1"/>
  <c r="E24" i="2" s="1"/>
  <c r="F24" i="2" s="1"/>
  <c r="C25" i="2" s="1"/>
  <c r="D25" i="2" l="1"/>
  <c r="E25" i="2" s="1"/>
  <c r="F25" i="2" s="1"/>
  <c r="C26" i="2" s="1"/>
  <c r="D26" i="2" l="1"/>
  <c r="E26" i="2" s="1"/>
  <c r="F26" i="2" s="1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 s="1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 s="1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 s="1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 s="1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 s="1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 s="1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 s="1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 s="1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 s="1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<sst xmlns="http://schemas.openxmlformats.org/spreadsheetml/2006/main" count="17" uniqueCount="14">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</sst>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>
      <selection activeCell="E4" sqref="E4"/>
    </sheetView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20000</v>
      </c>
      <c r="E3" s="6" t="s">
        <v>2</v>
      </c>
      <c r="F3" s="7"/>
    </row>
    <row r="4" spans="2:6" x14ac:dyDescent="0.2">
      <c r="B4" s="8" t="s">
        <v>3</v>
      </c>
      <c r="C4" s="9"/>
      <c r="D4" s="14">
        <v>0.06</v>
      </c>
      <c r="E4" s="9"/>
      <c r="F4" s="10">
        <f>PMT(D4/12,D5,-D3)</f>
        <v>386.65603058855828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>
      <selection activeCell="C9" sqref="C9"/>
    </sheetView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20000</v>
      </c>
      <c r="D9" s="4">
        <f>IF(+B9&lt;='Terms of loan'!$D$5,+C9*('Terms of loan'!$D$4/12),0)</f>
        <v>100</v>
      </c>
      <c r="E9" s="4">
        <f>IF(+B9&lt;='Terms of loan'!$D$5,'Terms of loan'!$F$4-D9,0)</f>
        <v>286.65603058855828</v>
      </c>
      <c r="F9" s="4">
        <f>IF(+B9&lt;='Terms of loan'!$D$5,+C9-E9,0)</f>
        <v>19713.343969411442</v>
      </c>
    </row>
    <row r="10" spans="2:6" x14ac:dyDescent="0.2">
      <c r="B10" s="3">
        <v>2</v>
      </c>
      <c r="C10" s="4">
        <f t="shared" ref="C10:C41" si="0">F9</f>
        <v>19713.343969411442</v>
      </c>
      <c r="D10" s="4">
        <f>IF(+B10&lt;='Terms of loan'!$D$5,+C10*('Terms of loan'!$D$4/12),0)</f>
        <v>98.566719847057215</v>
      </c>
      <c r="E10" s="4">
        <f>IF(+B10&lt;='Terms of loan'!$D$5,'Terms of loan'!$F$4-D10,0)</f>
        <v>288.08931074150109</v>
      </c>
      <c r="F10" s="4">
        <f>IF(+B10&lt;='Terms of loan'!$D$5,+C10-E10,0)</f>
        <v>19425.254658669943</v>
      </c>
    </row>
    <row r="11" spans="2:6" x14ac:dyDescent="0.2">
      <c r="B11" s="3">
        <v>3</v>
      </c>
      <c r="C11" s="4">
        <f t="shared" si="0"/>
        <v>19425.254658669943</v>
      </c>
      <c r="D11" s="4">
        <f>IF(+B11&lt;='Terms of loan'!$D$5,+C11*('Terms of loan'!$D$4/12),0)</f>
        <v>97.126273293349712</v>
      </c>
      <c r="E11" s="4">
        <f>IF(+B11&lt;='Terms of loan'!$D$5,'Terms of loan'!$F$4-D11,0)</f>
        <v>289.52975729520858</v>
      </c>
      <c r="F11" s="4">
        <f>IF(+B11&lt;='Terms of loan'!$D$5,+C11-E11,0)</f>
        <v>19135.724901374735</v>
      </c>
    </row>
    <row r="12" spans="2:6" x14ac:dyDescent="0.2">
      <c r="B12" s="3">
        <v>4</v>
      </c>
      <c r="C12" s="4">
        <f t="shared" si="0"/>
        <v>19135.724901374735</v>
      </c>
      <c r="D12" s="4">
        <f>IF(+B12&lt;='Terms of loan'!$D$5,+C12*('Terms of loan'!$D$4/12),0)</f>
        <v>95.678624506873675</v>
      </c>
      <c r="E12" s="4">
        <f>IF(+B12&lt;='Terms of loan'!$D$5,'Terms of loan'!$F$4-D12,0)</f>
        <v>290.97740608168459</v>
      </c>
      <c r="F12" s="4">
        <f>IF(+B12&lt;='Terms of loan'!$D$5,+C12-E12,0)</f>
        <v>18844.74749529305</v>
      </c>
    </row>
    <row r="13" spans="2:6" x14ac:dyDescent="0.2">
      <c r="B13" s="3">
        <v>5</v>
      </c>
      <c r="C13" s="4">
        <f t="shared" si="0"/>
        <v>18844.74749529305</v>
      </c>
      <c r="D13" s="4">
        <f>IF(+B13&lt;='Terms of loan'!$D$5,+C13*('Terms of loan'!$D$4/12),0)</f>
        <v>94.223737476465246</v>
      </c>
      <c r="E13" s="4">
        <f>IF(+B13&lt;='Terms of loan'!$D$5,'Terms of loan'!$F$4-D13,0)</f>
        <v>292.43229311209302</v>
      </c>
      <c r="F13" s="4">
        <f>IF(+B13&lt;='Terms of loan'!$D$5,+C13-E13,0)</f>
        <v>18552.315202180958</v>
      </c>
    </row>
    <row r="14" spans="2:6" x14ac:dyDescent="0.2">
      <c r="B14" s="3">
        <v>6</v>
      </c>
      <c r="C14" s="4">
        <f t="shared" si="0"/>
        <v>18552.315202180958</v>
      </c>
      <c r="D14" s="4">
        <f>IF(+B14&lt;='Terms of loan'!$D$5,+C14*('Terms of loan'!$D$4/12),0)</f>
        <v>92.76157601090479</v>
      </c>
      <c r="E14" s="4">
        <f>IF(+B14&lt;='Terms of loan'!$D$5,'Terms of loan'!$F$4-D14,0)</f>
        <v>293.89445457765351</v>
      </c>
      <c r="F14" s="4">
        <f>IF(+B14&lt;='Terms of loan'!$D$5,+C14-E14,0)</f>
        <v>18258.420747603304</v>
      </c>
    </row>
    <row r="15" spans="2:6" x14ac:dyDescent="0.2">
      <c r="B15" s="3">
        <v>7</v>
      </c>
      <c r="C15" s="4">
        <f t="shared" si="0"/>
        <v>18258.420747603304</v>
      </c>
      <c r="D15" s="4">
        <f>IF(+B15&lt;='Terms of loan'!$D$5,+C15*('Terms of loan'!$D$4/12),0)</f>
        <v>91.292103738016522</v>
      </c>
      <c r="E15" s="4">
        <f>IF(+B15&lt;='Terms of loan'!$D$5,'Terms of loan'!$F$4-D15,0)</f>
        <v>295.36392685054176</v>
      </c>
      <c r="F15" s="4">
        <f>IF(+B15&lt;='Terms of loan'!$D$5,+C15-E15,0)</f>
        <v>17963.056820752761</v>
      </c>
    </row>
    <row r="16" spans="2:6" x14ac:dyDescent="0.2">
      <c r="B16" s="3">
        <v>8</v>
      </c>
      <c r="C16" s="4">
        <f t="shared" si="0"/>
        <v>17963.056820752761</v>
      </c>
      <c r="D16" s="4">
        <f>IF(+B16&lt;='Terms of loan'!$D$5,+C16*('Terms of loan'!$D$4/12),0)</f>
        <v>89.815284103763801</v>
      </c>
      <c r="E16" s="4">
        <f>IF(+B16&lt;='Terms of loan'!$D$5,'Terms of loan'!$F$4-D16,0)</f>
        <v>296.84074648479447</v>
      </c>
      <c r="F16" s="4">
        <f>IF(+B16&lt;='Terms of loan'!$D$5,+C16-E16,0)</f>
        <v>17666.216074267966</v>
      </c>
    </row>
    <row r="17" spans="2:6" x14ac:dyDescent="0.2">
      <c r="B17" s="3">
        <v>9</v>
      </c>
      <c r="C17" s="4">
        <f t="shared" si="0"/>
        <v>17666.216074267966</v>
      </c>
      <c r="D17" s="4">
        <f>IF(+B17&lt;='Terms of loan'!$D$5,+C17*('Terms of loan'!$D$4/12),0)</f>
        <v>88.331080371339837</v>
      </c>
      <c r="E17" s="4">
        <f>IF(+B17&lt;='Terms of loan'!$D$5,'Terms of loan'!$F$4-D17,0)</f>
        <v>298.32495021721843</v>
      </c>
      <c r="F17" s="4">
        <f>IF(+B17&lt;='Terms of loan'!$D$5,+C17-E17,0)</f>
        <v>17367.891124050748</v>
      </c>
    </row>
    <row r="18" spans="2:6" x14ac:dyDescent="0.2">
      <c r="B18" s="3">
        <v>10</v>
      </c>
      <c r="C18" s="4">
        <f t="shared" si="0"/>
        <v>17367.891124050748</v>
      </c>
      <c r="D18" s="4">
        <f>IF(+B18&lt;='Terms of loan'!$D$5,+C18*('Terms of loan'!$D$4/12),0)</f>
        <v>86.839455620253744</v>
      </c>
      <c r="E18" s="4">
        <f>IF(+B18&lt;='Terms of loan'!$D$5,'Terms of loan'!$F$4-D18,0)</f>
        <v>299.81657496830451</v>
      </c>
      <c r="F18" s="4">
        <f>IF(+B18&lt;='Terms of loan'!$D$5,+C18-E18,0)</f>
        <v>17068.074549082445</v>
      </c>
    </row>
    <row r="19" spans="2:6" x14ac:dyDescent="0.2">
      <c r="B19" s="3">
        <v>11</v>
      </c>
      <c r="C19" s="4">
        <f t="shared" si="0"/>
        <v>17068.074549082445</v>
      </c>
      <c r="D19" s="4">
        <f>IF(+B19&lt;='Terms of loan'!$D$5,+C19*('Terms of loan'!$D$4/12),0)</f>
        <v>85.340372745412225</v>
      </c>
      <c r="E19" s="4">
        <f>IF(+B19&lt;='Terms of loan'!$D$5,'Terms of loan'!$F$4-D19,0)</f>
        <v>301.31565784314603</v>
      </c>
      <c r="F19" s="4">
        <f>IF(+B19&lt;='Terms of loan'!$D$5,+C19-E19,0)</f>
        <v>16766.7588912393</v>
      </c>
    </row>
    <row r="20" spans="2:6" x14ac:dyDescent="0.2">
      <c r="B20" s="3">
        <v>12</v>
      </c>
      <c r="C20" s="4">
        <f t="shared" si="0"/>
        <v>16766.7588912393</v>
      </c>
      <c r="D20" s="4">
        <f>IF(+B20&lt;='Terms of loan'!$D$5,+C20*('Terms of loan'!$D$4/12),0)</f>
        <v>83.8337944561965</v>
      </c>
      <c r="E20" s="4">
        <f>IF(+B20&lt;='Terms of loan'!$D$5,'Terms of loan'!$F$4-D20,0)</f>
        <v>302.82223613236181</v>
      </c>
      <c r="F20" s="4">
        <f>IF(+B20&lt;='Terms of loan'!$D$5,+C20-E20,0)</f>
        <v>16463.93665510694</v>
      </c>
    </row>
    <row r="21" spans="2:6" x14ac:dyDescent="0.2">
      <c r="B21" s="3">
        <v>13</v>
      </c>
      <c r="C21" s="4">
        <f t="shared" si="0"/>
        <v>16463.93665510694</v>
      </c>
      <c r="D21" s="4">
        <f>IF(+B21&lt;='Terms of loan'!$D$5,+C21*('Terms of loan'!$D$4/12),0)</f>
        <v>82.3196832755347</v>
      </c>
      <c r="E21" s="4">
        <f>IF(+B21&lt;='Terms of loan'!$D$5,'Terms of loan'!$F$4-D21,0)</f>
        <v>304.33634731302357</v>
      </c>
      <c r="F21" s="4">
        <f>IF(+B21&lt;='Terms of loan'!$D$5,+C21-E21,0)</f>
        <v>16159.600307793917</v>
      </c>
    </row>
    <row r="22" spans="2:6" x14ac:dyDescent="0.2">
      <c r="B22" s="3">
        <v>14</v>
      </c>
      <c r="C22" s="4">
        <f t="shared" si="0"/>
        <v>16159.600307793917</v>
      </c>
      <c r="D22" s="4">
        <f>IF(+B22&lt;='Terms of loan'!$D$5,+C22*('Terms of loan'!$D$4/12),0)</f>
        <v>80.798001538969586</v>
      </c>
      <c r="E22" s="4">
        <f>IF(+B22&lt;='Terms of loan'!$D$5,'Terms of loan'!$F$4-D22,0)</f>
        <v>305.85802904958871</v>
      </c>
      <c r="F22" s="4">
        <f>IF(+B22&lt;='Terms of loan'!$D$5,+C22-E22,0)</f>
        <v>15853.742278744328</v>
      </c>
    </row>
    <row r="23" spans="2:6" x14ac:dyDescent="0.2">
      <c r="B23" s="3">
        <v>15</v>
      </c>
      <c r="C23" s="4">
        <f t="shared" si="0"/>
        <v>15853.742278744328</v>
      </c>
      <c r="D23" s="4">
        <f>IF(+B23&lt;='Terms of loan'!$D$5,+C23*('Terms of loan'!$D$4/12),0)</f>
        <v>79.268711393721645</v>
      </c>
      <c r="E23" s="4">
        <f>IF(+B23&lt;='Terms of loan'!$D$5,'Terms of loan'!$F$4-D23,0)</f>
        <v>307.38731919483666</v>
      </c>
      <c r="F23" s="4">
        <f>IF(+B23&lt;='Terms of loan'!$D$5,+C23-E23,0)</f>
        <v>15546.354959549491</v>
      </c>
    </row>
    <row r="24" spans="2:6" x14ac:dyDescent="0.2">
      <c r="B24" s="3">
        <v>16</v>
      </c>
      <c r="C24" s="4">
        <f t="shared" si="0"/>
        <v>15546.354959549491</v>
      </c>
      <c r="D24" s="4">
        <f>IF(+B24&lt;='Terms of loan'!$D$5,+C24*('Terms of loan'!$D$4/12),0)</f>
        <v>77.731774797747462</v>
      </c>
      <c r="E24" s="4">
        <f>IF(+B24&lt;='Terms of loan'!$D$5,'Terms of loan'!$F$4-D24,0)</f>
        <v>308.92425579081083</v>
      </c>
      <c r="F24" s="4">
        <f>IF(+B24&lt;='Terms of loan'!$D$5,+C24-E24,0)</f>
        <v>15237.43070375868</v>
      </c>
    </row>
    <row r="25" spans="2:6" x14ac:dyDescent="0.2">
      <c r="B25" s="3">
        <v>17</v>
      </c>
      <c r="C25" s="4">
        <f t="shared" si="0"/>
        <v>15237.43070375868</v>
      </c>
      <c r="D25" s="4">
        <f>IF(+B25&lt;='Terms of loan'!$D$5,+C25*('Terms of loan'!$D$4/12),0)</f>
        <v>76.187153518793409</v>
      </c>
      <c r="E25" s="4">
        <f>IF(+B25&lt;='Terms of loan'!$D$5,'Terms of loan'!$F$4-D25,0)</f>
        <v>310.46887706976486</v>
      </c>
      <c r="F25" s="4">
        <f>IF(+B25&lt;='Terms of loan'!$D$5,+C25-E25,0)</f>
        <v>14926.961826688916</v>
      </c>
    </row>
    <row r="26" spans="2:6" x14ac:dyDescent="0.2">
      <c r="B26" s="3">
        <v>18</v>
      </c>
      <c r="C26" s="4">
        <f t="shared" si="0"/>
        <v>14926.961826688916</v>
      </c>
      <c r="D26" s="4">
        <f>IF(+B26&lt;='Terms of loan'!$D$5,+C26*('Terms of loan'!$D$4/12),0)</f>
        <v>74.634809133444577</v>
      </c>
      <c r="E26" s="4">
        <f>IF(+B26&lt;='Terms of loan'!$D$5,'Terms of loan'!$F$4-D26,0)</f>
        <v>312.02122145511373</v>
      </c>
      <c r="F26" s="4">
        <f>IF(+B26&lt;='Terms of loan'!$D$5,+C26-E26,0)</f>
        <v>14614.940605233802</v>
      </c>
    </row>
    <row r="27" spans="2:6" x14ac:dyDescent="0.2">
      <c r="B27" s="3">
        <v>19</v>
      </c>
      <c r="C27" s="4">
        <f t="shared" si="0"/>
        <v>14614.940605233802</v>
      </c>
      <c r="D27" s="4">
        <f>IF(+B27&lt;='Terms of loan'!$D$5,+C27*('Terms of loan'!$D$4/12),0)</f>
        <v>73.074703026169004</v>
      </c>
      <c r="E27" s="4">
        <f>IF(+B27&lt;='Terms of loan'!$D$5,'Terms of loan'!$F$4-D27,0)</f>
        <v>313.58132756238928</v>
      </c>
      <c r="F27" s="4">
        <f>IF(+B27&lt;='Terms of loan'!$D$5,+C27-E27,0)</f>
        <v>14301.359277671412</v>
      </c>
    </row>
    <row r="28" spans="2:6" x14ac:dyDescent="0.2">
      <c r="B28" s="3">
        <v>20</v>
      </c>
      <c r="C28" s="4">
        <f t="shared" si="0"/>
        <v>14301.359277671412</v>
      </c>
      <c r="D28" s="4">
        <f>IF(+B28&lt;='Terms of loan'!$D$5,+C28*('Terms of loan'!$D$4/12),0)</f>
        <v>71.50679638835706</v>
      </c>
      <c r="E28" s="4">
        <f>IF(+B28&lt;='Terms of loan'!$D$5,'Terms of loan'!$F$4-D28,0)</f>
        <v>315.14923420020125</v>
      </c>
      <c r="F28" s="4">
        <f>IF(+B28&lt;='Terms of loan'!$D$5,+C28-E28,0)</f>
        <v>13986.21004347121</v>
      </c>
    </row>
    <row r="29" spans="2:6" x14ac:dyDescent="0.2">
      <c r="B29" s="3">
        <v>21</v>
      </c>
      <c r="C29" s="4">
        <f t="shared" si="0"/>
        <v>13986.21004347121</v>
      </c>
      <c r="D29" s="4">
        <f>IF(+B29&lt;='Terms of loan'!$D$5,+C29*('Terms of loan'!$D$4/12),0)</f>
        <v>69.931050217356059</v>
      </c>
      <c r="E29" s="4">
        <f>IF(+B29&lt;='Terms of loan'!$D$5,'Terms of loan'!$F$4-D29,0)</f>
        <v>316.72498037120221</v>
      </c>
      <c r="F29" s="4">
        <f>IF(+B29&lt;='Terms of loan'!$D$5,+C29-E29,0)</f>
        <v>13669.485063100008</v>
      </c>
    </row>
    <row r="30" spans="2:6" x14ac:dyDescent="0.2">
      <c r="B30" s="3">
        <v>22</v>
      </c>
      <c r="C30" s="4">
        <f t="shared" si="0"/>
        <v>13669.485063100008</v>
      </c>
      <c r="D30" s="4">
        <f>IF(+B30&lt;='Terms of loan'!$D$5,+C30*('Terms of loan'!$D$4/12),0)</f>
        <v>68.347425315500047</v>
      </c>
      <c r="E30" s="4">
        <f>IF(+B30&lt;='Terms of loan'!$D$5,'Terms of loan'!$F$4-D30,0)</f>
        <v>318.30860527305822</v>
      </c>
      <c r="F30" s="4">
        <f>IF(+B30&lt;='Terms of loan'!$D$5,+C30-E30,0)</f>
        <v>13351.17645782695</v>
      </c>
    </row>
    <row r="31" spans="2:6" x14ac:dyDescent="0.2">
      <c r="B31" s="3">
        <v>23</v>
      </c>
      <c r="C31" s="4">
        <f t="shared" si="0"/>
        <v>13351.17645782695</v>
      </c>
      <c r="D31" s="4">
        <f>IF(+B31&lt;='Terms of loan'!$D$5,+C31*('Terms of loan'!$D$4/12),0)</f>
        <v>66.755882289134746</v>
      </c>
      <c r="E31" s="4">
        <f>IF(+B31&lt;='Terms of loan'!$D$5,'Terms of loan'!$F$4-D31,0)</f>
        <v>319.90014829942356</v>
      </c>
      <c r="F31" s="4">
        <f>IF(+B31&lt;='Terms of loan'!$D$5,+C31-E31,0)</f>
        <v>13031.276309527526</v>
      </c>
    </row>
    <row r="32" spans="2:6" x14ac:dyDescent="0.2">
      <c r="B32" s="3">
        <v>24</v>
      </c>
      <c r="C32" s="4">
        <f t="shared" si="0"/>
        <v>13031.276309527526</v>
      </c>
      <c r="D32" s="4">
        <f>IF(+B32&lt;='Terms of loan'!$D$5,+C32*('Terms of loan'!$D$4/12),0)</f>
        <v>65.156381547637636</v>
      </c>
      <c r="E32" s="4">
        <f>IF(+B32&lt;='Terms of loan'!$D$5,'Terms of loan'!$F$4-D32,0)</f>
        <v>321.49964904092064</v>
      </c>
      <c r="F32" s="4">
        <f>IF(+B32&lt;='Terms of loan'!$D$5,+C32-E32,0)</f>
        <v>12709.776660486605</v>
      </c>
    </row>
    <row r="33" spans="2:6" x14ac:dyDescent="0.2">
      <c r="B33" s="3">
        <v>25</v>
      </c>
      <c r="C33" s="4">
        <f t="shared" si="0"/>
        <v>12709.776660486605</v>
      </c>
      <c r="D33" s="4">
        <f>IF(+B33&lt;='Terms of loan'!$D$5,+C33*('Terms of loan'!$D$4/12),0)</f>
        <v>63.548883302433026</v>
      </c>
      <c r="E33" s="4">
        <f>IF(+B33&lt;='Terms of loan'!$D$5,'Terms of loan'!$F$4-D33,0)</f>
        <v>323.10714728612527</v>
      </c>
      <c r="F33" s="4">
        <f>IF(+B33&lt;='Terms of loan'!$D$5,+C33-E33,0)</f>
        <v>12386.669513200479</v>
      </c>
    </row>
    <row r="34" spans="2:6" x14ac:dyDescent="0.2">
      <c r="B34" s="3">
        <v>26</v>
      </c>
      <c r="C34" s="4">
        <f t="shared" si="0"/>
        <v>12386.669513200479</v>
      </c>
      <c r="D34" s="4">
        <f>IF(+B34&lt;='Terms of loan'!$D$5,+C34*('Terms of loan'!$D$4/12),0)</f>
        <v>61.933347566002396</v>
      </c>
      <c r="E34" s="4">
        <f>IF(+B34&lt;='Terms of loan'!$D$5,'Terms of loan'!$F$4-D34,0)</f>
        <v>324.72268302255588</v>
      </c>
      <c r="F34" s="4">
        <f>IF(+B34&lt;='Terms of loan'!$D$5,+C34-E34,0)</f>
        <v>12061.946830177923</v>
      </c>
    </row>
    <row r="35" spans="2:6" x14ac:dyDescent="0.2">
      <c r="B35" s="3">
        <v>27</v>
      </c>
      <c r="C35" s="4">
        <f t="shared" si="0"/>
        <v>12061.946830177923</v>
      </c>
      <c r="D35" s="4">
        <f>IF(+B35&lt;='Terms of loan'!$D$5,+C35*('Terms of loan'!$D$4/12),0)</f>
        <v>60.309734150889618</v>
      </c>
      <c r="E35" s="4">
        <f>IF(+B35&lt;='Terms of loan'!$D$5,'Terms of loan'!$F$4-D35,0)</f>
        <v>326.34629643766868</v>
      </c>
      <c r="F35" s="4">
        <f>IF(+B35&lt;='Terms of loan'!$D$5,+C35-E35,0)</f>
        <v>11735.600533740255</v>
      </c>
    </row>
    <row r="36" spans="2:6" x14ac:dyDescent="0.2">
      <c r="B36" s="3">
        <v>28</v>
      </c>
      <c r="C36" s="4">
        <f t="shared" si="0"/>
        <v>11735.600533740255</v>
      </c>
      <c r="D36" s="4">
        <f>IF(+B36&lt;='Terms of loan'!$D$5,+C36*('Terms of loan'!$D$4/12),0)</f>
        <v>58.678002668701275</v>
      </c>
      <c r="E36" s="4">
        <f>IF(+B36&lt;='Terms of loan'!$D$5,'Terms of loan'!$F$4-D36,0)</f>
        <v>327.97802791985703</v>
      </c>
      <c r="F36" s="4">
        <f>IF(+B36&lt;='Terms of loan'!$D$5,+C36-E36,0)</f>
        <v>11407.622505820398</v>
      </c>
    </row>
    <row r="37" spans="2:6" x14ac:dyDescent="0.2">
      <c r="B37" s="3">
        <v>29</v>
      </c>
      <c r="C37" s="4">
        <f t="shared" si="0"/>
        <v>11407.622505820398</v>
      </c>
      <c r="D37" s="4">
        <f>IF(+B37&lt;='Terms of loan'!$D$5,+C37*('Terms of loan'!$D$4/12),0)</f>
        <v>57.038112529101994</v>
      </c>
      <c r="E37" s="4">
        <f>IF(+B37&lt;='Terms of loan'!$D$5,'Terms of loan'!$F$4-D37,0)</f>
        <v>329.61791805945631</v>
      </c>
      <c r="F37" s="4">
        <f>IF(+B37&lt;='Terms of loan'!$D$5,+C37-E37,0)</f>
        <v>11078.004587760941</v>
      </c>
    </row>
    <row r="38" spans="2:6" x14ac:dyDescent="0.2">
      <c r="B38" s="3">
        <v>30</v>
      </c>
      <c r="C38" s="4">
        <f t="shared" si="0"/>
        <v>11078.004587760941</v>
      </c>
      <c r="D38" s="4">
        <f>IF(+B38&lt;='Terms of loan'!$D$5,+C38*('Terms of loan'!$D$4/12),0)</f>
        <v>55.390022938804705</v>
      </c>
      <c r="E38" s="4">
        <f>IF(+B38&lt;='Terms of loan'!$D$5,'Terms of loan'!$F$4-D38,0)</f>
        <v>331.26600764975359</v>
      </c>
      <c r="F38" s="4">
        <f>IF(+B38&lt;='Terms of loan'!$D$5,+C38-E38,0)</f>
        <v>10746.738580111187</v>
      </c>
    </row>
    <row r="39" spans="2:6" x14ac:dyDescent="0.2">
      <c r="B39" s="3">
        <v>31</v>
      </c>
      <c r="C39" s="4">
        <f t="shared" si="0"/>
        <v>10746.738580111187</v>
      </c>
      <c r="D39" s="4">
        <f>IF(+B39&lt;='Terms of loan'!$D$5,+C39*('Terms of loan'!$D$4/12),0)</f>
        <v>53.733692900555937</v>
      </c>
      <c r="E39" s="4">
        <f>IF(+B39&lt;='Terms of loan'!$D$5,'Terms of loan'!$F$4-D39,0)</f>
        <v>332.92233768800236</v>
      </c>
      <c r="F39" s="4">
        <f>IF(+B39&lt;='Terms of loan'!$D$5,+C39-E39,0)</f>
        <v>10413.816242423185</v>
      </c>
    </row>
    <row r="40" spans="2:6" x14ac:dyDescent="0.2">
      <c r="B40" s="3">
        <v>32</v>
      </c>
      <c r="C40" s="4">
        <f t="shared" si="0"/>
        <v>10413.816242423185</v>
      </c>
      <c r="D40" s="4">
        <f>IF(+B40&lt;='Terms of loan'!$D$5,+C40*('Terms of loan'!$D$4/12),0)</f>
        <v>52.069081212115925</v>
      </c>
      <c r="E40" s="4">
        <f>IF(+B40&lt;='Terms of loan'!$D$5,'Terms of loan'!$F$4-D40,0)</f>
        <v>334.58694937644236</v>
      </c>
      <c r="F40" s="4">
        <f>IF(+B40&lt;='Terms of loan'!$D$5,+C40-E40,0)</f>
        <v>10079.229293046743</v>
      </c>
    </row>
    <row r="41" spans="2:6" x14ac:dyDescent="0.2">
      <c r="B41" s="3">
        <v>33</v>
      </c>
      <c r="C41" s="4">
        <f t="shared" si="0"/>
        <v>10079.229293046743</v>
      </c>
      <c r="D41" s="4">
        <f>IF(+B41&lt;='Terms of loan'!$D$5,+C41*('Terms of loan'!$D$4/12),0)</f>
        <v>50.396146465233713</v>
      </c>
      <c r="E41" s="4">
        <f>IF(+B41&lt;='Terms of loan'!$D$5,'Terms of loan'!$F$4-D41,0)</f>
        <v>336.25988412332458</v>
      </c>
      <c r="F41" s="4">
        <f>IF(+B41&lt;='Terms of loan'!$D$5,+C41-E41,0)</f>
        <v>9742.9694089234181</v>
      </c>
    </row>
    <row r="42" spans="2:6" x14ac:dyDescent="0.2">
      <c r="B42" s="3">
        <v>34</v>
      </c>
      <c r="C42" s="4">
        <f t="shared" ref="C42:C68" si="1">F41</f>
        <v>9742.9694089234181</v>
      </c>
      <c r="D42" s="4">
        <f>IF(+B42&lt;='Terms of loan'!$D$5,+C42*('Terms of loan'!$D$4/12),0)</f>
        <v>48.714847044617095</v>
      </c>
      <c r="E42" s="4">
        <f>IF(+B42&lt;='Terms of loan'!$D$5,'Terms of loan'!$F$4-D42,0)</f>
        <v>337.94118354394118</v>
      </c>
      <c r="F42" s="4">
        <f>IF(+B42&lt;='Terms of loan'!$D$5,+C42-E42,0)</f>
        <v>9405.0282253794776</v>
      </c>
    </row>
    <row r="43" spans="2:6" x14ac:dyDescent="0.2">
      <c r="B43" s="3">
        <v>35</v>
      </c>
      <c r="C43" s="4">
        <f t="shared" si="1"/>
        <v>9405.0282253794776</v>
      </c>
      <c r="D43" s="4">
        <f>IF(+B43&lt;='Terms of loan'!$D$5,+C43*('Terms of loan'!$D$4/12),0)</f>
        <v>47.025141126897388</v>
      </c>
      <c r="E43" s="4">
        <f>IF(+B43&lt;='Terms of loan'!$D$5,'Terms of loan'!$F$4-D43,0)</f>
        <v>339.6308894616609</v>
      </c>
      <c r="F43" s="4">
        <f>IF(+B43&lt;='Terms of loan'!$D$5,+C43-E43,0)</f>
        <v>9065.3973359178162</v>
      </c>
    </row>
    <row r="44" spans="2:6" x14ac:dyDescent="0.2">
      <c r="B44" s="3">
        <v>36</v>
      </c>
      <c r="C44" s="4">
        <f t="shared" si="1"/>
        <v>9065.3973359178162</v>
      </c>
      <c r="D44" s="4">
        <f>IF(+B44&lt;='Terms of loan'!$D$5,+C44*('Terms of loan'!$D$4/12),0)</f>
        <v>45.326986679589083</v>
      </c>
      <c r="E44" s="4">
        <f>IF(+B44&lt;='Terms of loan'!$D$5,'Terms of loan'!$F$4-D44,0)</f>
        <v>341.3290439089692</v>
      </c>
      <c r="F44" s="4">
        <f>IF(+B44&lt;='Terms of loan'!$D$5,+C44-E44,0)</f>
        <v>8724.0682920088475</v>
      </c>
    </row>
    <row r="45" spans="2:6" x14ac:dyDescent="0.2">
      <c r="B45" s="3">
        <v>37</v>
      </c>
      <c r="C45" s="4">
        <f t="shared" si="1"/>
        <v>8724.0682920088475</v>
      </c>
      <c r="D45" s="4">
        <f>IF(+B45&lt;='Terms of loan'!$D$5,+C45*('Terms of loan'!$D$4/12),0)</f>
        <v>43.620341460044237</v>
      </c>
      <c r="E45" s="4">
        <f>IF(+B45&lt;='Terms of loan'!$D$5,'Terms of loan'!$F$4-D45,0)</f>
        <v>343.03568912851404</v>
      </c>
      <c r="F45" s="4">
        <f>IF(+B45&lt;='Terms of loan'!$D$5,+C45-E45,0)</f>
        <v>8381.0326028803338</v>
      </c>
    </row>
    <row r="46" spans="2:6" x14ac:dyDescent="0.2">
      <c r="B46" s="3">
        <v>38</v>
      </c>
      <c r="C46" s="4">
        <f t="shared" si="1"/>
        <v>8381.0326028803338</v>
      </c>
      <c r="D46" s="4">
        <f>IF(+B46&lt;='Terms of loan'!$D$5,+C46*('Terms of loan'!$D$4/12),0)</f>
        <v>41.905163014401673</v>
      </c>
      <c r="E46" s="4">
        <f>IF(+B46&lt;='Terms of loan'!$D$5,'Terms of loan'!$F$4-D46,0)</f>
        <v>344.75086757415659</v>
      </c>
      <c r="F46" s="4">
        <f>IF(+B46&lt;='Terms of loan'!$D$5,+C46-E46,0)</f>
        <v>8036.2817353061773</v>
      </c>
    </row>
    <row r="47" spans="2:6" x14ac:dyDescent="0.2">
      <c r="B47" s="3">
        <v>39</v>
      </c>
      <c r="C47" s="4">
        <f t="shared" si="1"/>
        <v>8036.2817353061773</v>
      </c>
      <c r="D47" s="4">
        <f>IF(+B47&lt;='Terms of loan'!$D$5,+C47*('Terms of loan'!$D$4/12),0)</f>
        <v>40.181408676530886</v>
      </c>
      <c r="E47" s="4">
        <f>IF(+B47&lt;='Terms of loan'!$D$5,'Terms of loan'!$F$4-D47,0)</f>
        <v>346.47462191202737</v>
      </c>
      <c r="F47" s="4">
        <f>IF(+B47&lt;='Terms of loan'!$D$5,+C47-E47,0)</f>
        <v>7689.8071133941503</v>
      </c>
    </row>
    <row r="48" spans="2:6" x14ac:dyDescent="0.2">
      <c r="B48" s="3">
        <v>40</v>
      </c>
      <c r="C48" s="4">
        <f t="shared" si="1"/>
        <v>7689.8071133941503</v>
      </c>
      <c r="D48" s="4">
        <f>IF(+B48&lt;='Terms of loan'!$D$5,+C48*('Terms of loan'!$D$4/12),0)</f>
        <v>38.44903556697075</v>
      </c>
      <c r="E48" s="4">
        <f>IF(+B48&lt;='Terms of loan'!$D$5,'Terms of loan'!$F$4-D48,0)</f>
        <v>348.20699502158755</v>
      </c>
      <c r="F48" s="4">
        <f>IF(+B48&lt;='Terms of loan'!$D$5,+C48-E48,0)</f>
        <v>7341.600118372563</v>
      </c>
    </row>
    <row r="49" spans="2:6" x14ac:dyDescent="0.2">
      <c r="B49" s="3">
        <v>41</v>
      </c>
      <c r="C49" s="4">
        <f t="shared" si="1"/>
        <v>7341.600118372563</v>
      </c>
      <c r="D49" s="4">
        <f>IF(+B49&lt;='Terms of loan'!$D$5,+C49*('Terms of loan'!$D$4/12),0)</f>
        <v>36.708000591862813</v>
      </c>
      <c r="E49" s="4">
        <f>IF(+B49&lt;='Terms of loan'!$D$5,'Terms of loan'!$F$4-D49,0)</f>
        <v>349.94802999669548</v>
      </c>
      <c r="F49" s="4">
        <f>IF(+B49&lt;='Terms of loan'!$D$5,+C49-E49,0)</f>
        <v>6991.6520883758676</v>
      </c>
    </row>
    <row r="50" spans="2:6" x14ac:dyDescent="0.2">
      <c r="B50" s="3">
        <v>42</v>
      </c>
      <c r="C50" s="4">
        <f t="shared" si="1"/>
        <v>6991.6520883758676</v>
      </c>
      <c r="D50" s="4">
        <f>IF(+B50&lt;='Terms of loan'!$D$5,+C50*('Terms of loan'!$D$4/12),0)</f>
        <v>34.958260441879339</v>
      </c>
      <c r="E50" s="4">
        <f>IF(+B50&lt;='Terms of loan'!$D$5,'Terms of loan'!$F$4-D50,0)</f>
        <v>351.69777014667892</v>
      </c>
      <c r="F50" s="4">
        <f>IF(+B50&lt;='Terms of loan'!$D$5,+C50-E50,0)</f>
        <v>6639.9543182291891</v>
      </c>
    </row>
    <row r="51" spans="2:6" x14ac:dyDescent="0.2">
      <c r="B51" s="3">
        <v>43</v>
      </c>
      <c r="C51" s="4">
        <f t="shared" si="1"/>
        <v>6639.9543182291891</v>
      </c>
      <c r="D51" s="4">
        <f>IF(+B51&lt;='Terms of loan'!$D$5,+C51*('Terms of loan'!$D$4/12),0)</f>
        <v>33.199771591145947</v>
      </c>
      <c r="E51" s="4">
        <f>IF(+B51&lt;='Terms of loan'!$D$5,'Terms of loan'!$F$4-D51,0)</f>
        <v>353.45625899741231</v>
      </c>
      <c r="F51" s="4">
        <f>IF(+B51&lt;='Terms of loan'!$D$5,+C51-E51,0)</f>
        <v>6286.498059231777</v>
      </c>
    </row>
    <row r="52" spans="2:6" x14ac:dyDescent="0.2">
      <c r="B52" s="3">
        <v>44</v>
      </c>
      <c r="C52" s="4">
        <f t="shared" si="1"/>
        <v>6286.498059231777</v>
      </c>
      <c r="D52" s="4">
        <f>IF(+B52&lt;='Terms of loan'!$D$5,+C52*('Terms of loan'!$D$4/12),0)</f>
        <v>31.432490296158885</v>
      </c>
      <c r="E52" s="4">
        <f>IF(+B52&lt;='Terms of loan'!$D$5,'Terms of loan'!$F$4-D52,0)</f>
        <v>355.22354029239938</v>
      </c>
      <c r="F52" s="4">
        <f>IF(+B52&lt;='Terms of loan'!$D$5,+C52-E52,0)</f>
        <v>5931.2745189393772</v>
      </c>
    </row>
    <row r="53" spans="2:6" x14ac:dyDescent="0.2">
      <c r="B53" s="3">
        <v>45</v>
      </c>
      <c r="C53" s="4">
        <f t="shared" si="1"/>
        <v>5931.2745189393772</v>
      </c>
      <c r="D53" s="4">
        <f>IF(+B53&lt;='Terms of loan'!$D$5,+C53*('Terms of loan'!$D$4/12),0)</f>
        <v>29.656372594696887</v>
      </c>
      <c r="E53" s="4">
        <f>IF(+B53&lt;='Terms of loan'!$D$5,'Terms of loan'!$F$4-D53,0)</f>
        <v>356.99965799386138</v>
      </c>
      <c r="F53" s="4">
        <f>IF(+B53&lt;='Terms of loan'!$D$5,+C53-E53,0)</f>
        <v>5574.2748609455157</v>
      </c>
    </row>
    <row r="54" spans="2:6" x14ac:dyDescent="0.2">
      <c r="B54" s="3">
        <v>46</v>
      </c>
      <c r="C54" s="4">
        <f t="shared" si="1"/>
        <v>5574.2748609455157</v>
      </c>
      <c r="D54" s="4">
        <f>IF(+B54&lt;='Terms of loan'!$D$5,+C54*('Terms of loan'!$D$4/12),0)</f>
        <v>27.871374304727578</v>
      </c>
      <c r="E54" s="4">
        <f>IF(+B54&lt;='Terms of loan'!$D$5,'Terms of loan'!$F$4-D54,0)</f>
        <v>358.78465628383071</v>
      </c>
      <c r="F54" s="4">
        <f>IF(+B54&lt;='Terms of loan'!$D$5,+C54-E54,0)</f>
        <v>5215.4902046616853</v>
      </c>
    </row>
    <row r="55" spans="2:6" x14ac:dyDescent="0.2">
      <c r="B55" s="3">
        <v>47</v>
      </c>
      <c r="C55" s="4">
        <f t="shared" si="1"/>
        <v>5215.4902046616853</v>
      </c>
      <c r="D55" s="4">
        <f>IF(+B55&lt;='Terms of loan'!$D$5,+C55*('Terms of loan'!$D$4/12),0)</f>
        <v>26.077451023308427</v>
      </c>
      <c r="E55" s="4">
        <f>IF(+B55&lt;='Terms of loan'!$D$5,'Terms of loan'!$F$4-D55,0)</f>
        <v>360.57857956524987</v>
      </c>
      <c r="F55" s="4">
        <f>IF(+B55&lt;='Terms of loan'!$D$5,+C55-E55,0)</f>
        <v>4854.9116250964353</v>
      </c>
    </row>
    <row r="56" spans="2:6" x14ac:dyDescent="0.2">
      <c r="B56" s="3">
        <v>48</v>
      </c>
      <c r="C56" s="4">
        <f t="shared" si="1"/>
        <v>4854.9116250964353</v>
      </c>
      <c r="D56" s="4">
        <f>IF(+B56&lt;='Terms of loan'!$D$5,+C56*('Terms of loan'!$D$4/12),0)</f>
        <v>24.274558125482177</v>
      </c>
      <c r="E56" s="4">
        <f>IF(+B56&lt;='Terms of loan'!$D$5,'Terms of loan'!$F$4-D56,0)</f>
        <v>362.38147246307608</v>
      </c>
      <c r="F56" s="4">
        <f>IF(+B56&lt;='Terms of loan'!$D$5,+C56-E56,0)</f>
        <v>4492.5301526333587</v>
      </c>
    </row>
    <row r="57" spans="2:6" x14ac:dyDescent="0.2">
      <c r="B57" s="3">
        <v>49</v>
      </c>
      <c r="C57" s="4">
        <f t="shared" si="1"/>
        <v>4492.5301526333587</v>
      </c>
      <c r="D57" s="4">
        <f>IF(+B57&lt;='Terms of loan'!$D$5,+C57*('Terms of loan'!$D$4/12),0)</f>
        <v>22.462650763166796</v>
      </c>
      <c r="E57" s="4">
        <f>IF(+B57&lt;='Terms of loan'!$D$5,'Terms of loan'!$F$4-D57,0)</f>
        <v>364.1933798253915</v>
      </c>
      <c r="F57" s="4">
        <f>IF(+B57&lt;='Terms of loan'!$D$5,+C57-E57,0)</f>
        <v>4128.3367728079675</v>
      </c>
    </row>
    <row r="58" spans="2:6" x14ac:dyDescent="0.2">
      <c r="B58" s="3">
        <v>50</v>
      </c>
      <c r="C58" s="4">
        <f t="shared" si="1"/>
        <v>4128.3367728079675</v>
      </c>
      <c r="D58" s="4">
        <f>IF(+B58&lt;='Terms of loan'!$D$5,+C58*('Terms of loan'!$D$4/12),0)</f>
        <v>20.641683864039837</v>
      </c>
      <c r="E58" s="4">
        <f>IF(+B58&lt;='Terms of loan'!$D$5,'Terms of loan'!$F$4-D58,0)</f>
        <v>366.01434672451842</v>
      </c>
      <c r="F58" s="4">
        <f>IF(+B58&lt;='Terms of loan'!$D$5,+C58-E58,0)</f>
        <v>3762.322426083449</v>
      </c>
    </row>
    <row r="59" spans="2:6" x14ac:dyDescent="0.2">
      <c r="B59" s="3">
        <v>51</v>
      </c>
      <c r="C59" s="4">
        <f t="shared" si="1"/>
        <v>3762.322426083449</v>
      </c>
      <c r="D59" s="4">
        <f>IF(+B59&lt;='Terms of loan'!$D$5,+C59*('Terms of loan'!$D$4/12),0)</f>
        <v>18.811612130417245</v>
      </c>
      <c r="E59" s="4">
        <f>IF(+B59&lt;='Terms of loan'!$D$5,'Terms of loan'!$F$4-D59,0)</f>
        <v>367.84441845814104</v>
      </c>
      <c r="F59" s="4">
        <f>IF(+B59&lt;='Terms of loan'!$D$5,+C59-E59,0)</f>
        <v>3394.4780076253082</v>
      </c>
    </row>
    <row r="60" spans="2:6" x14ac:dyDescent="0.2">
      <c r="B60" s="3">
        <v>52</v>
      </c>
      <c r="C60" s="4">
        <f t="shared" si="1"/>
        <v>3394.4780076253082</v>
      </c>
      <c r="D60" s="4">
        <f>IF(+B60&lt;='Terms of loan'!$D$5,+C60*('Terms of loan'!$D$4/12),0)</f>
        <v>16.972390038126541</v>
      </c>
      <c r="E60" s="4">
        <f>IF(+B60&lt;='Terms of loan'!$D$5,'Terms of loan'!$F$4-D60,0)</f>
        <v>369.68364055043173</v>
      </c>
      <c r="F60" s="4">
        <f>IF(+B60&lt;='Terms of loan'!$D$5,+C60-E60,0)</f>
        <v>3024.7943670748764</v>
      </c>
    </row>
    <row r="61" spans="2:6" x14ac:dyDescent="0.2">
      <c r="B61" s="3">
        <v>53</v>
      </c>
      <c r="C61" s="4">
        <f t="shared" si="1"/>
        <v>3024.7943670748764</v>
      </c>
      <c r="D61" s="4">
        <f>IF(+B61&lt;='Terms of loan'!$D$5,+C61*('Terms of loan'!$D$4/12),0)</f>
        <v>15.123971835374382</v>
      </c>
      <c r="E61" s="4">
        <f>IF(+B61&lt;='Terms of loan'!$D$5,'Terms of loan'!$F$4-D61,0)</f>
        <v>371.53205875318389</v>
      </c>
      <c r="F61" s="4">
        <f>IF(+B61&lt;='Terms of loan'!$D$5,+C61-E61,0)</f>
        <v>2653.2623083216927</v>
      </c>
    </row>
    <row r="62" spans="2:6" x14ac:dyDescent="0.2">
      <c r="B62" s="3">
        <v>54</v>
      </c>
      <c r="C62" s="4">
        <f t="shared" si="1"/>
        <v>2653.2623083216927</v>
      </c>
      <c r="D62" s="4">
        <f>IF(+B62&lt;='Terms of loan'!$D$5,+C62*('Terms of loan'!$D$4/12),0)</f>
        <v>13.266311541608463</v>
      </c>
      <c r="E62" s="4">
        <f>IF(+B62&lt;='Terms of loan'!$D$5,'Terms of loan'!$F$4-D62,0)</f>
        <v>373.38971904694984</v>
      </c>
      <c r="F62" s="4">
        <f>IF(+B62&lt;='Terms of loan'!$D$5,+C62-E62,0)</f>
        <v>2279.8725892747429</v>
      </c>
    </row>
    <row r="63" spans="2:6" x14ac:dyDescent="0.2">
      <c r="B63" s="3">
        <v>55</v>
      </c>
      <c r="C63" s="4">
        <f t="shared" si="1"/>
        <v>2279.8725892747429</v>
      </c>
      <c r="D63" s="4">
        <f>IF(+B63&lt;='Terms of loan'!$D$5,+C63*('Terms of loan'!$D$4/12),0)</f>
        <v>11.399362946373715</v>
      </c>
      <c r="E63" s="4">
        <f>IF(+B63&lt;='Terms of loan'!$D$5,'Terms of loan'!$F$4-D63,0)</f>
        <v>375.25666764218454</v>
      </c>
      <c r="F63" s="4">
        <f>IF(+B63&lt;='Terms of loan'!$D$5,+C63-E63,0)</f>
        <v>1904.6159216325584</v>
      </c>
    </row>
    <row r="64" spans="2:6" x14ac:dyDescent="0.2">
      <c r="B64" s="3">
        <v>56</v>
      </c>
      <c r="C64" s="4">
        <f t="shared" si="1"/>
        <v>1904.6159216325584</v>
      </c>
      <c r="D64" s="4">
        <f>IF(+B64&lt;='Terms of loan'!$D$5,+C64*('Terms of loan'!$D$4/12),0)</f>
        <v>9.5230796081627922</v>
      </c>
      <c r="E64" s="4">
        <f>IF(+B64&lt;='Terms of loan'!$D$5,'Terms of loan'!$F$4-D64,0)</f>
        <v>377.13295098039549</v>
      </c>
      <c r="F64" s="4">
        <f>IF(+B64&lt;='Terms of loan'!$D$5,+C64-E64,0)</f>
        <v>1527.482970652163</v>
      </c>
    </row>
    <row r="65" spans="2:6" x14ac:dyDescent="0.2">
      <c r="B65" s="3">
        <v>57</v>
      </c>
      <c r="C65" s="4">
        <f t="shared" si="1"/>
        <v>1527.482970652163</v>
      </c>
      <c r="D65" s="4">
        <f>IF(+B65&lt;='Terms of loan'!$D$5,+C65*('Terms of loan'!$D$4/12),0)</f>
        <v>7.6374148532608146</v>
      </c>
      <c r="E65" s="4">
        <f>IF(+B65&lt;='Terms of loan'!$D$5,'Terms of loan'!$F$4-D65,0)</f>
        <v>379.01861573529749</v>
      </c>
      <c r="F65" s="4">
        <f>IF(+B65&lt;='Terms of loan'!$D$5,+C65-E65,0)</f>
        <v>1148.4643549168654</v>
      </c>
    </row>
    <row r="66" spans="2:6" x14ac:dyDescent="0.2">
      <c r="B66" s="3">
        <v>58</v>
      </c>
      <c r="C66" s="4">
        <f t="shared" si="1"/>
        <v>1148.4643549168654</v>
      </c>
      <c r="D66" s="4">
        <f>IF(+B66&lt;='Terms of loan'!$D$5,+C66*('Terms of loan'!$D$4/12),0)</f>
        <v>5.7423217745843269</v>
      </c>
      <c r="E66" s="4">
        <f>IF(+B66&lt;='Terms of loan'!$D$5,'Terms of loan'!$F$4-D66,0)</f>
        <v>380.91370881397393</v>
      </c>
      <c r="F66" s="4">
        <f>IF(+B66&lt;='Terms of loan'!$D$5,+C66-E66,0)</f>
        <v>767.55064610289151</v>
      </c>
    </row>
    <row r="67" spans="2:6" x14ac:dyDescent="0.2">
      <c r="B67" s="3">
        <v>59</v>
      </c>
      <c r="C67" s="4">
        <f t="shared" si="1"/>
        <v>767.55064610289151</v>
      </c>
      <c r="D67" s="4">
        <f>IF(+B67&lt;='Terms of loan'!$D$5,+C67*('Terms of loan'!$D$4/12),0)</f>
        <v>3.8377532305144575</v>
      </c>
      <c r="E67" s="4">
        <f>IF(+B67&lt;='Terms of loan'!$D$5,'Terms of loan'!$F$4-D67,0)</f>
        <v>382.81827735804382</v>
      </c>
      <c r="F67" s="4">
        <f>IF(+B67&lt;='Terms of loan'!$D$5,+C67-E67,0)</f>
        <v>384.73236874484769</v>
      </c>
    </row>
    <row r="68" spans="2:6" ht="13.5" thickBot="1" x14ac:dyDescent="0.25">
      <c r="B68" s="3">
        <v>60</v>
      </c>
      <c r="C68" s="4">
        <f t="shared" si="1"/>
        <v>384.73236874484769</v>
      </c>
      <c r="D68" s="4">
        <f>IF(+B68&lt;='Terms of loan'!$D$5,+C68*('Terms of loan'!$D$4/12),0)</f>
        <v>1.9236618437242385</v>
      </c>
      <c r="E68" s="4">
        <f>IF(+B68&lt;='Terms of loan'!$D$5,'Terms of loan'!$F$4-D68,0)</f>
        <v>384.73236874483405</v>
      </c>
      <c r="F68" s="4">
        <f>IF(+B68&lt;='Terms of loan'!$D$5,+C68-E68,0)</f>
        <v>1.3642420526593924E-11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3199.3618353135048</v>
      </c>
      <c r="E70" s="4">
        <f>SUM(E9:E68)</f>
        <v>19999.999999999993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05BB04A-A2F2-4B4D-8DBA-EE417689792D}"/>
</file>

<file path=customXml/itemProps2.xml><?xml version="1.0" encoding="utf-8"?>
<ds:datastoreItem xmlns:ds="http://schemas.openxmlformats.org/officeDocument/2006/customXml" ds:itemID="{B981A34E-2D33-48BC-9C79-C2197E96D6D6}"/>
</file>

<file path=customXml/itemProps3.xml><?xml version="1.0" encoding="utf-8"?>
<ds:datastoreItem xmlns:ds="http://schemas.openxmlformats.org/officeDocument/2006/customXml" ds:itemID="{3D4BCCDE-2CBB-4C19-9A4D-F4DB455BD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2019-03-15T16:31:07Z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