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% OF EQUITY POSITION SIZING" sheetId="1" r:id="rId4"/>
    <sheet state="visible" name="FIXED RISK POSITION SIZING" sheetId="2" r:id="rId5"/>
    <sheet state="visible" name="TRADING JOURNAL" sheetId="3" r:id="rId6"/>
    <sheet state="visible" name="RESULTS" sheetId="4" r:id="rId7"/>
    <sheet state="visible" name="STRATEGIES" sheetId="5" r:id="rId8"/>
    <sheet state="visible" name="CONSTANTS" sheetId="6" r:id="rId9"/>
    <sheet state="visible" name="Other calculator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Entry Date</t>
      </text>
    </comment>
    <comment authorId="0" ref="C1">
      <text>
        <t xml:space="preserve">Value Purchase USDT</t>
      </text>
    </comment>
    <comment authorId="0" ref="D1">
      <text>
        <t xml:space="preserve">Entry Allocation</t>
      </text>
    </comment>
    <comment authorId="0" ref="E1">
      <text>
        <t xml:space="preserve">Trade Allocation</t>
      </text>
    </comment>
    <comment authorId="0" ref="F1">
      <text>
        <t xml:space="preserve">Entry Price</t>
      </text>
    </comment>
    <comment authorId="0" ref="G1">
      <text>
        <t xml:space="preserve">Stop Loss</t>
      </text>
    </comment>
    <comment authorId="0" ref="H1">
      <text>
        <t xml:space="preserve">Take Profit 1</t>
      </text>
    </comment>
    <comment authorId="0" ref="I1">
      <text>
        <t xml:space="preserve">Take Profit 2</t>
      </text>
    </comment>
    <comment authorId="0" ref="J1">
      <text>
        <t xml:space="preserve">Take Profit 3</t>
      </text>
    </comment>
    <comment authorId="0" ref="M1">
      <text>
        <t xml:space="preserve">Risk/Reward Ratio</t>
      </text>
    </comment>
    <comment authorId="0" ref="Q1">
      <text>
        <t xml:space="preserve">Link to TV</t>
      </text>
    </comment>
    <comment authorId="0" ref="R1">
      <text>
        <t xml:space="preserve">Exit Date</t>
      </text>
    </comment>
    <comment authorId="0" ref="S1">
      <text>
        <t xml:space="preserve">Days in Trade</t>
      </text>
    </comment>
    <comment authorId="0" ref="T1">
      <text>
        <t xml:space="preserve">Close price</t>
      </text>
    </comment>
  </commentList>
</comments>
</file>

<file path=xl/sharedStrings.xml><?xml version="1.0" encoding="utf-8"?>
<sst xmlns="http://schemas.openxmlformats.org/spreadsheetml/2006/main" count="190" uniqueCount="122">
  <si>
    <r>
      <rPr/>
      <t xml:space="preserve">Version 1.2, created by </t>
    </r>
    <r>
      <rPr>
        <color rgb="FF1155CC"/>
        <u/>
      </rPr>
      <t>@VaidaBogdan</t>
    </r>
    <r>
      <rPr/>
      <t>.</t>
    </r>
  </si>
  <si>
    <t>INITIAL DEPOSIT</t>
  </si>
  <si>
    <t>FIXED RISK</t>
  </si>
  <si>
    <t>ENTRY ALLOCATION</t>
  </si>
  <si>
    <t>TAKE DATA FROM ROW</t>
  </si>
  <si>
    <t>PORTFOLIO</t>
  </si>
  <si>
    <t>CONSERVATIVE</t>
  </si>
  <si>
    <t>CURRENT BALANCE</t>
  </si>
  <si>
    <t>MODERATE</t>
  </si>
  <si>
    <t>ENTRY DOCUMENTATION</t>
  </si>
  <si>
    <t>MAX HEAT (%)</t>
  </si>
  <si>
    <t>AGGRESSIVE</t>
  </si>
  <si>
    <t>1. STRATEGY:</t>
  </si>
  <si>
    <t>MAX HEAT ($)</t>
  </si>
  <si>
    <t>2. ENTRY REASON:</t>
  </si>
  <si>
    <t>REMAINING  HEAT ($)</t>
  </si>
  <si>
    <t>3. WATCH FOR:</t>
  </si>
  <si>
    <t>MAX POSITIONS</t>
  </si>
  <si>
    <t>EXIT DOCUMENTATION</t>
  </si>
  <si>
    <t>4. EXIT REASON:</t>
  </si>
  <si>
    <t>REMAINING POSITIONS</t>
  </si>
  <si>
    <t>5. IMPROVE:</t>
  </si>
  <si>
    <t>6. SUCCESS:</t>
  </si>
  <si>
    <t>REVIEW (1MO)</t>
  </si>
  <si>
    <t>7. ADDITIONAL OBS:</t>
  </si>
  <si>
    <r>
      <rPr/>
      <t xml:space="preserve">Version 1.2, created by </t>
    </r>
    <r>
      <rPr>
        <color rgb="FF1155CC"/>
        <u/>
      </rPr>
      <t>@VaidaBogdan</t>
    </r>
    <r>
      <rPr/>
      <t>.</t>
    </r>
  </si>
  <si>
    <t>ENTRY ALLOCATION RISK</t>
  </si>
  <si>
    <t>FIXED RISK (%)</t>
  </si>
  <si>
    <t>FIXED RISK ($)</t>
  </si>
  <si>
    <t>Pair</t>
  </si>
  <si>
    <t>Entry</t>
  </si>
  <si>
    <t>$</t>
  </si>
  <si>
    <t>EA</t>
  </si>
  <si>
    <t>TA</t>
  </si>
  <si>
    <t>EP</t>
  </si>
  <si>
    <t>SL</t>
  </si>
  <si>
    <t>TP1</t>
  </si>
  <si>
    <t>TP2</t>
  </si>
  <si>
    <t>TP3</t>
  </si>
  <si>
    <t>1R</t>
  </si>
  <si>
    <t>RISK</t>
  </si>
  <si>
    <t>R/R R</t>
  </si>
  <si>
    <t>Strategy</t>
  </si>
  <si>
    <t>Entry reason</t>
  </si>
  <si>
    <t>Watch for</t>
  </si>
  <si>
    <t>TV</t>
  </si>
  <si>
    <t>Exit</t>
  </si>
  <si>
    <t>DiT</t>
  </si>
  <si>
    <t>CP</t>
  </si>
  <si>
    <t>Exit reason</t>
  </si>
  <si>
    <t>Improve</t>
  </si>
  <si>
    <t>Success?</t>
  </si>
  <si>
    <t>P&amp;L R</t>
  </si>
  <si>
    <t>FEES</t>
  </si>
  <si>
    <t>P&amp;L USDT</t>
  </si>
  <si>
    <t>P&amp;L %</t>
  </si>
  <si>
    <t>Cum Profit</t>
  </si>
  <si>
    <t>Additional obs</t>
  </si>
  <si>
    <t>MATICBTC</t>
  </si>
  <si>
    <t>buildup</t>
  </si>
  <si>
    <t>VPA, candles</t>
  </si>
  <si>
    <t>risk-free position</t>
  </si>
  <si>
    <t>https://www.tradingview.com/x/C3zj88pY/</t>
  </si>
  <si>
    <t>strat</t>
  </si>
  <si>
    <t>trailing TP</t>
  </si>
  <si>
    <t>Yes</t>
  </si>
  <si>
    <t>DASHUSDT</t>
  </si>
  <si>
    <t>candles</t>
  </si>
  <si>
    <t>bounce + ranging</t>
  </si>
  <si>
    <t>https://s3.tradingview.com/snapshots/9/9VIPyC2J.png</t>
  </si>
  <si>
    <t>No</t>
  </si>
  <si>
    <t>ADAUSDT</t>
  </si>
  <si>
    <t>example</t>
  </si>
  <si>
    <t>prea impulsiv</t>
  </si>
  <si>
    <t>ETHUSDT</t>
  </si>
  <si>
    <t>volum bun + RSI</t>
  </si>
  <si>
    <t>volum</t>
  </si>
  <si>
    <t>https://www.tradingview.com/x/VU3c6ORv/</t>
  </si>
  <si>
    <t>verific și zilnic</t>
  </si>
  <si>
    <t>MACD</t>
  </si>
  <si>
    <t>ET</t>
  </si>
  <si>
    <t>Month</t>
  </si>
  <si>
    <t>Row-l</t>
  </si>
  <si>
    <t>Max open positions held in $</t>
  </si>
  <si>
    <t>BTC 1st</t>
  </si>
  <si>
    <t>BTC 31st</t>
  </si>
  <si>
    <t>BTC %</t>
  </si>
  <si>
    <t>My %</t>
  </si>
  <si>
    <t>BTC HODL Profit $</t>
  </si>
  <si>
    <t>My profit $</t>
  </si>
  <si>
    <t>Total Trades</t>
  </si>
  <si>
    <t>Total R</t>
  </si>
  <si>
    <t>Success Trades</t>
  </si>
  <si>
    <t>Failures Trades</t>
  </si>
  <si>
    <t>Ratio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</si>
  <si>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</si>
  <si>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</si>
  <si>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</si>
  <si>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</si>
  <si>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</si>
  <si>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</si>
  <si>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</si>
  <si>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</si>
  <si>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</si>
  <si>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Strategies</t>
  </si>
  <si>
    <t>scalp</t>
  </si>
  <si>
    <t>breakout</t>
  </si>
  <si>
    <t>qfl</t>
  </si>
  <si>
    <t>retracement</t>
  </si>
  <si>
    <t>parallel channel</t>
  </si>
  <si>
    <t>Dates for calc</t>
  </si>
  <si>
    <t>Held at date</t>
  </si>
  <si>
    <t>Max held and closed</t>
  </si>
  <si>
    <t>Max held</t>
  </si>
  <si>
    <t>Held and closed</t>
  </si>
  <si>
    <t>Position Size Calculator</t>
  </si>
  <si>
    <t>STOP PRICE</t>
  </si>
  <si>
    <t>STOP PERCENT</t>
  </si>
  <si>
    <t>ENTRY PRICE</t>
  </si>
  <si>
    <t>STOP PERCENT RISK</t>
  </si>
  <si>
    <t>$ AMOUNT OF POSITION</t>
  </si>
  <si>
    <t>NR OF TOKENS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</si>
</sst>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[$$]"/>
    <numFmt numFmtId="165" formatCode="0.0%"/>
    <numFmt numFmtId="166" formatCode="0.00000000"/>
    <numFmt numFmtId="167" formatCode="dd/MM/yyyy"/>
    <numFmt numFmtId="168" formatCode="#,##0.00;(#,##0.00)"/>
    <numFmt numFmtId="169" formatCode="dd/mm/yyyy"/>
  </numFmts>
  <fonts count="20">
    <font>
      <sz val="10.0"/>
      <color rgb="FF000000"/>
      <name val="Arial"/>
      <scheme val="minor"/>
    </font>
    <font>
      <u/>
      <color rgb="FF0000FF"/>
    </font>
    <font>
      <color theme="1"/>
      <name val="Arial"/>
    </font>
    <font>
      <b/>
      <color rgb="FFFFFFFF"/>
      <name val="Arial"/>
      <scheme val="minor"/>
    </font>
    <font>
      <b/>
      <sz val="12.0"/>
      <color rgb="FFFFFFFF"/>
      <name val="Arial"/>
      <scheme val="minor"/>
    </font>
    <font/>
    <font>
      <b/>
      <color theme="1"/>
      <name val="Arial"/>
      <scheme val="minor"/>
    </font>
    <font>
      <color theme="1"/>
      <name val="Calibri"/>
    </font>
    <font>
      <b/>
      <sz val="10.0"/>
      <color rgb="FFFFFFFF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b/>
      <sz val="10.0"/>
      <color theme="1"/>
      <name val="Arial"/>
      <scheme val="minor"/>
    </font>
    <font>
      <u/>
      <sz val="10.0"/>
      <color rgb="FF0000FF"/>
    </font>
    <font>
      <b/>
      <u/>
      <color rgb="FFFFFFFF"/>
    </font>
    <font>
      <color theme="1"/>
      <name val="Arial"/>
      <scheme val="minor"/>
    </font>
    <font>
      <b/>
      <sz val="12.0"/>
      <color rgb="FFFFFFFF"/>
      <name val="Arial"/>
    </font>
    <font>
      <sz val="11.0"/>
      <color rgb="FF000000"/>
      <name val="Inconsolata"/>
    </font>
    <font>
      <color rgb="FFFFFFFF"/>
      <name val="Arial"/>
      <scheme val="minor"/>
    </font>
    <font>
      <b/>
      <sz val="10.0"/>
      <color rgb="FF000000"/>
      <name val="Arial"/>
      <scheme val="minor"/>
    </font>
    <font>
      <sz val="10.0"/>
      <color rgb="FFFFFFFF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  <fill>
      <patternFill patternType="solid">
        <fgColor rgb="FFE69138"/>
        <bgColor rgb="FFE69138"/>
      </patternFill>
    </fill>
    <fill>
      <patternFill patternType="solid">
        <fgColor rgb="FF999999"/>
        <bgColor rgb="FF999999"/>
      </patternFill>
    </fill>
    <fill>
      <patternFill patternType="solid">
        <fgColor rgb="FF7F6000"/>
        <bgColor rgb="FF7F6000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D7E5F4"/>
        <bgColor rgb="FFD7E5F4"/>
      </patternFill>
    </fill>
    <fill>
      <patternFill patternType="solid">
        <fgColor rgb="FFEFEFEF"/>
        <bgColor rgb="FFEFEFEF"/>
      </patternFill>
    </fill>
  </fills>
  <borders count="24">
    <border/>
    <border>
      <left style="thin">
        <color rgb="FF000000"/>
      </left>
      <right/>
      <bottom style="thin">
        <color rgb="FF000000"/>
      </bottom>
    </border>
    <border>
      <right/>
      <bottom style="thin">
        <color rgb="FF000000"/>
      </bottom>
    </border>
    <border>
      <right/>
    </border>
    <border>
      <right/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5" fillId="2" fontId="2" numFmtId="1" xfId="0" applyAlignment="1" applyBorder="1" applyFont="1" applyNumberFormat="1">
      <alignment vertical="bottom"/>
    </xf>
    <xf borderId="6" fillId="3" fontId="3" numFmtId="0" xfId="0" applyAlignment="1" applyBorder="1" applyFill="1" applyFont="1">
      <alignment readingOrder="0" vertical="center"/>
    </xf>
    <xf borderId="6" fillId="3" fontId="3" numFmtId="164" xfId="0" applyAlignment="1" applyBorder="1" applyFont="1" applyNumberFormat="1">
      <alignment readingOrder="0" vertical="center"/>
    </xf>
    <xf borderId="7" fillId="3" fontId="4" numFmtId="0" xfId="0" applyAlignment="1" applyBorder="1" applyFont="1">
      <alignment horizontal="center" readingOrder="0" vertical="center"/>
    </xf>
    <xf borderId="8" fillId="4" fontId="5" numFmtId="0" xfId="0" applyBorder="1" applyFill="1" applyFont="1"/>
    <xf borderId="9" fillId="4" fontId="5" numFmtId="0" xfId="0" applyBorder="1" applyFont="1"/>
    <xf borderId="6" fillId="3" fontId="3" numFmtId="1" xfId="0" applyAlignment="1" applyBorder="1" applyFont="1" applyNumberFormat="1">
      <alignment readingOrder="0" vertical="center"/>
    </xf>
    <xf borderId="6" fillId="5" fontId="3" numFmtId="1" xfId="0" applyAlignment="1" applyBorder="1" applyFill="1" applyFont="1" applyNumberFormat="1">
      <alignment readingOrder="0" vertical="center"/>
    </xf>
    <xf borderId="6" fillId="6" fontId="3" numFmtId="164" xfId="0" applyAlignment="1" applyBorder="1" applyFill="1" applyFont="1" applyNumberFormat="1">
      <alignment readingOrder="0" vertical="center"/>
    </xf>
    <xf borderId="0" fillId="2" fontId="6" numFmtId="0" xfId="0" applyAlignment="1" applyFont="1">
      <alignment vertical="center"/>
    </xf>
    <xf borderId="10" fillId="6" fontId="3" numFmtId="0" xfId="0" applyAlignment="1" applyBorder="1" applyFont="1">
      <alignment readingOrder="0" vertical="center"/>
    </xf>
    <xf borderId="10" fillId="3" fontId="3" numFmtId="10" xfId="0" applyAlignment="1" applyBorder="1" applyFont="1" applyNumberFormat="1">
      <alignment readingOrder="0" vertical="center"/>
    </xf>
    <xf borderId="10" fillId="3" fontId="3" numFmtId="164" xfId="0" applyAlignment="1" applyBorder="1" applyFont="1" applyNumberFormat="1">
      <alignment readingOrder="0" vertical="center"/>
    </xf>
    <xf borderId="6" fillId="6" fontId="3" numFmtId="0" xfId="0" applyAlignment="1" applyBorder="1" applyFont="1">
      <alignment readingOrder="0" vertical="center"/>
    </xf>
    <xf borderId="6" fillId="3" fontId="3" numFmtId="9" xfId="0" applyAlignment="1" applyBorder="1" applyFont="1" applyNumberFormat="1">
      <alignment readingOrder="0" vertical="center"/>
    </xf>
    <xf borderId="6" fillId="3" fontId="3" numFmtId="164" xfId="0" applyAlignment="1" applyBorder="1" applyFont="1" applyNumberFormat="1">
      <alignment readingOrder="0" vertical="center"/>
    </xf>
    <xf borderId="10" fillId="3" fontId="3" numFmtId="0" xfId="0" applyAlignment="1" applyBorder="1" applyFont="1">
      <alignment readingOrder="0" vertical="center"/>
    </xf>
    <xf borderId="10" fillId="3" fontId="3" numFmtId="164" xfId="0" applyAlignment="1" applyBorder="1" applyFont="1" applyNumberFormat="1">
      <alignment readingOrder="0" vertical="center"/>
    </xf>
    <xf borderId="0" fillId="4" fontId="6" numFmtId="0" xfId="0" applyAlignment="1" applyFont="1">
      <alignment vertical="center"/>
    </xf>
    <xf borderId="11" fillId="4" fontId="5" numFmtId="0" xfId="0" applyBorder="1" applyFont="1"/>
    <xf borderId="6" fillId="7" fontId="3" numFmtId="0" xfId="0" applyAlignment="1" applyBorder="1" applyFill="1" applyFont="1">
      <alignment readingOrder="0" vertical="center"/>
    </xf>
    <xf borderId="6" fillId="3" fontId="4" numFmtId="0" xfId="0" applyAlignment="1" applyBorder="1" applyFont="1">
      <alignment readingOrder="0" vertical="center"/>
    </xf>
    <xf borderId="6" fillId="3" fontId="3" numFmtId="164" xfId="0" applyAlignment="1" applyBorder="1" applyFont="1" applyNumberFormat="1">
      <alignment horizontal="right" readingOrder="0" vertical="center"/>
    </xf>
    <xf borderId="0" fillId="2" fontId="6" numFmtId="0" xfId="0" applyAlignment="1" applyFont="1">
      <alignment readingOrder="0" vertical="center"/>
    </xf>
    <xf borderId="12" fillId="2" fontId="5" numFmtId="0" xfId="0" applyBorder="1" applyFont="1"/>
    <xf borderId="6" fillId="8" fontId="3" numFmtId="0" xfId="0" applyAlignment="1" applyBorder="1" applyFill="1" applyFont="1">
      <alignment readingOrder="0" vertical="center"/>
    </xf>
    <xf borderId="6" fillId="3" fontId="3" numFmtId="10" xfId="0" applyAlignment="1" applyBorder="1" applyFont="1" applyNumberFormat="1">
      <alignment horizontal="right" readingOrder="0" vertical="center"/>
    </xf>
    <xf borderId="0" fillId="4" fontId="6" numFmtId="0" xfId="0" applyAlignment="1" applyFont="1">
      <alignment readingOrder="0" vertical="center"/>
    </xf>
    <xf borderId="10" fillId="7" fontId="3" numFmtId="0" xfId="0" applyAlignment="1" applyBorder="1" applyFont="1">
      <alignment readingOrder="0" vertical="center"/>
    </xf>
    <xf borderId="6" fillId="3" fontId="3" numFmtId="49" xfId="0" applyAlignment="1" applyBorder="1" applyFont="1" applyNumberFormat="1">
      <alignment horizontal="right" readingOrder="0" shrinkToFit="0" vertical="center" wrapText="1"/>
    </xf>
    <xf borderId="12" fillId="3" fontId="3" numFmtId="164" xfId="0" applyAlignment="1" applyBorder="1" applyFont="1" applyNumberFormat="1">
      <alignment readingOrder="0" vertical="center"/>
    </xf>
    <xf borderId="11" fillId="2" fontId="5" numFmtId="0" xfId="0" applyBorder="1" applyFont="1"/>
    <xf borderId="12" fillId="4" fontId="5" numFmtId="0" xfId="0" applyBorder="1" applyFont="1"/>
    <xf borderId="10" fillId="8" fontId="3" numFmtId="0" xfId="0" applyAlignment="1" applyBorder="1" applyFont="1">
      <alignment readingOrder="0" vertical="center"/>
    </xf>
    <xf borderId="0" fillId="4" fontId="7" numFmtId="0" xfId="0" applyAlignment="1" applyFont="1">
      <alignment vertical="bottom"/>
    </xf>
    <xf borderId="6" fillId="3" fontId="3" numFmtId="2" xfId="0" applyAlignment="1" applyBorder="1" applyFont="1" applyNumberFormat="1">
      <alignment horizontal="right" readingOrder="0" shrinkToFit="0" vertical="center" wrapText="1"/>
    </xf>
    <xf borderId="0" fillId="2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6" fillId="3" fontId="3" numFmtId="165" xfId="0" applyAlignment="1" applyBorder="1" applyFont="1" applyNumberFormat="1">
      <alignment horizontal="right" readingOrder="0" vertical="center"/>
    </xf>
    <xf borderId="6" fillId="3" fontId="3" numFmtId="9" xfId="0" applyAlignment="1" applyBorder="1" applyFont="1" applyNumberFormat="1">
      <alignment horizontal="right" readingOrder="0" vertical="center"/>
    </xf>
    <xf borderId="6" fillId="6" fontId="3" numFmtId="1" xfId="0" applyAlignment="1" applyBorder="1" applyFont="1" applyNumberFormat="1">
      <alignment readingOrder="0" vertical="center"/>
    </xf>
    <xf borderId="0" fillId="2" fontId="7" numFmtId="0" xfId="0" applyAlignment="1" applyFont="1">
      <alignment vertical="bottom"/>
    </xf>
    <xf borderId="13" fillId="3" fontId="8" numFmtId="0" xfId="0" applyAlignment="1" applyBorder="1" applyFont="1">
      <alignment horizontal="center" shrinkToFit="0" vertical="center" wrapText="1"/>
    </xf>
    <xf borderId="13" fillId="3" fontId="8" numFmtId="0" xfId="0" applyAlignment="1" applyBorder="1" applyFont="1">
      <alignment horizontal="center" readingOrder="0" shrinkToFit="0" vertical="center" wrapText="1"/>
    </xf>
    <xf borderId="13" fillId="3" fontId="8" numFmtId="166" xfId="0" applyAlignment="1" applyBorder="1" applyFont="1" applyNumberFormat="1">
      <alignment horizontal="center" readingOrder="0" shrinkToFit="0" vertical="center" wrapText="1"/>
    </xf>
    <xf borderId="14" fillId="3" fontId="8" numFmtId="166" xfId="0" applyAlignment="1" applyBorder="1" applyFont="1" applyNumberFormat="1">
      <alignment horizontal="center" readingOrder="0" shrinkToFit="0" vertical="center" wrapText="1"/>
    </xf>
    <xf borderId="14" fillId="3" fontId="8" numFmtId="0" xfId="0" applyAlignment="1" applyBorder="1" applyFont="1">
      <alignment horizontal="center" readingOrder="0" shrinkToFit="0" vertical="center" wrapText="1"/>
    </xf>
    <xf borderId="13" fillId="3" fontId="8" numFmtId="2" xfId="0" applyAlignment="1" applyBorder="1" applyFont="1" applyNumberFormat="1">
      <alignment horizontal="center" readingOrder="0" shrinkToFit="0" vertical="center" wrapText="1"/>
    </xf>
    <xf borderId="15" fillId="3" fontId="8" numFmtId="0" xfId="0" applyAlignment="1" applyBorder="1" applyFont="1">
      <alignment horizontal="center" readingOrder="0" shrinkToFit="0" vertical="center" wrapText="1"/>
    </xf>
    <xf borderId="15" fillId="9" fontId="9" numFmtId="167" xfId="0" applyAlignment="1" applyBorder="1" applyFill="1" applyFont="1" applyNumberFormat="1">
      <alignment horizontal="center" readingOrder="0" shrinkToFit="0" vertical="center" wrapText="1"/>
    </xf>
    <xf borderId="16" fillId="9" fontId="9" numFmtId="168" xfId="0" applyAlignment="1" applyBorder="1" applyFont="1" applyNumberFormat="1">
      <alignment horizontal="center" readingOrder="0" shrinkToFit="0" vertical="center" wrapText="1"/>
    </xf>
    <xf borderId="16" fillId="9" fontId="9" numFmtId="9" xfId="0" applyAlignment="1" applyBorder="1" applyFont="1" applyNumberFormat="1">
      <alignment horizontal="center" readingOrder="0" shrinkToFit="0" vertical="center" wrapText="1"/>
    </xf>
    <xf borderId="16" fillId="9" fontId="9" numFmtId="165" xfId="0" applyAlignment="1" applyBorder="1" applyFont="1" applyNumberFormat="1">
      <alignment horizontal="center" readingOrder="0" shrinkToFit="0" vertical="center" wrapText="1"/>
    </xf>
    <xf borderId="15" fillId="9" fontId="9" numFmtId="166" xfId="0" applyAlignment="1" applyBorder="1" applyFont="1" applyNumberFormat="1">
      <alignment horizontal="center" readingOrder="0" shrinkToFit="0" vertical="center" wrapText="1"/>
    </xf>
    <xf borderId="17" fillId="9" fontId="9" numFmtId="166" xfId="0" applyAlignment="1" applyBorder="1" applyFont="1" applyNumberFormat="1">
      <alignment horizontal="center" readingOrder="0" shrinkToFit="0" vertical="center" wrapText="1"/>
    </xf>
    <xf borderId="18" fillId="9" fontId="9" numFmtId="166" xfId="0" applyAlignment="1" applyBorder="1" applyFont="1" applyNumberFormat="1">
      <alignment horizontal="center" readingOrder="0" shrinkToFit="0" vertical="center" wrapText="1"/>
    </xf>
    <xf borderId="13" fillId="9" fontId="9" numFmtId="2" xfId="0" applyAlignment="1" applyBorder="1" applyFont="1" applyNumberFormat="1">
      <alignment horizontal="center" readingOrder="0" shrinkToFit="0" vertical="center" wrapText="1"/>
    </xf>
    <xf borderId="16" fillId="9" fontId="9" numFmtId="0" xfId="0" applyAlignment="1" applyBorder="1" applyFont="1">
      <alignment horizontal="center" readingOrder="0" shrinkToFit="0" vertical="center" wrapText="1"/>
    </xf>
    <xf borderId="15" fillId="9" fontId="9" numFmtId="0" xfId="0" applyAlignment="1" applyBorder="1" applyFont="1">
      <alignment horizontal="center" readingOrder="0" shrinkToFit="0" vertical="center" wrapText="1"/>
    </xf>
    <xf borderId="15" fillId="9" fontId="10" numFmtId="0" xfId="0" applyAlignment="1" applyBorder="1" applyFont="1">
      <alignment horizontal="center" readingOrder="0" shrinkToFit="0" vertical="center" wrapText="0"/>
    </xf>
    <xf borderId="17" fillId="9" fontId="9" numFmtId="167" xfId="0" applyAlignment="1" applyBorder="1" applyFont="1" applyNumberFormat="1">
      <alignment horizontal="center" readingOrder="0" shrinkToFit="0" vertical="center" wrapText="1"/>
    </xf>
    <xf borderId="13" fillId="9" fontId="9" numFmtId="49" xfId="0" applyAlignment="1" applyBorder="1" applyFont="1" applyNumberFormat="1">
      <alignment horizontal="center" readingOrder="0" shrinkToFit="0" vertical="center" wrapText="1"/>
    </xf>
    <xf borderId="16" fillId="9" fontId="9" numFmtId="166" xfId="0" applyAlignment="1" applyBorder="1" applyFont="1" applyNumberFormat="1">
      <alignment horizontal="center" readingOrder="0" shrinkToFit="0" vertical="center" wrapText="1"/>
    </xf>
    <xf borderId="15" fillId="9" fontId="9" numFmtId="2" xfId="0" applyAlignment="1" applyBorder="1" applyFont="1" applyNumberFormat="1">
      <alignment horizontal="center" readingOrder="0" shrinkToFit="0" vertical="center" wrapText="1"/>
    </xf>
    <xf borderId="17" fillId="9" fontId="9" numFmtId="0" xfId="0" applyAlignment="1" applyBorder="1" applyFont="1">
      <alignment horizontal="center" readingOrder="0" shrinkToFit="0" vertical="center" wrapText="1"/>
    </xf>
    <xf borderId="13" fillId="9" fontId="11" numFmtId="4" xfId="0" applyAlignment="1" applyBorder="1" applyFont="1" applyNumberFormat="1">
      <alignment horizontal="center" readingOrder="0" shrinkToFit="0" vertical="center" wrapText="1"/>
    </xf>
    <xf borderId="19" fillId="9" fontId="9" numFmtId="168" xfId="0" applyAlignment="1" applyBorder="1" applyFont="1" applyNumberFormat="1">
      <alignment horizontal="center" readingOrder="0" shrinkToFit="0" vertical="center" wrapText="1"/>
    </xf>
    <xf borderId="15" fillId="0" fontId="9" numFmtId="4" xfId="0" applyAlignment="1" applyBorder="1" applyFont="1" applyNumberFormat="1">
      <alignment horizontal="center" readingOrder="0" shrinkToFit="0" vertical="center" wrapText="1"/>
    </xf>
    <xf borderId="13" fillId="0" fontId="11" numFmtId="4" xfId="0" applyAlignment="1" applyBorder="1" applyFont="1" applyNumberFormat="1">
      <alignment horizontal="center" shrinkToFit="0" vertical="center" wrapText="1"/>
    </xf>
    <xf borderId="13" fillId="9" fontId="9" numFmtId="169" xfId="0" applyAlignment="1" applyBorder="1" applyFont="1" applyNumberFormat="1">
      <alignment horizontal="center" readingOrder="0" shrinkToFit="0" vertical="center" wrapText="1"/>
    </xf>
    <xf borderId="20" fillId="9" fontId="9" numFmtId="168" xfId="0" applyAlignment="1" applyBorder="1" applyFont="1" applyNumberFormat="1">
      <alignment horizontal="center" readingOrder="0" shrinkToFit="0" vertical="center" wrapText="1"/>
    </xf>
    <xf borderId="20" fillId="9" fontId="9" numFmtId="9" xfId="0" applyAlignment="1" applyBorder="1" applyFont="1" applyNumberFormat="1">
      <alignment horizontal="center" readingOrder="0" shrinkToFit="0" vertical="center" wrapText="1"/>
    </xf>
    <xf borderId="20" fillId="9" fontId="9" numFmtId="165" xfId="0" applyAlignment="1" applyBorder="1" applyFont="1" applyNumberFormat="1">
      <alignment horizontal="center" readingOrder="0" shrinkToFit="0" vertical="center" wrapText="1"/>
    </xf>
    <xf borderId="13" fillId="9" fontId="9" numFmtId="166" xfId="0" applyAlignment="1" applyBorder="1" applyFont="1" applyNumberFormat="1">
      <alignment horizontal="center" readingOrder="0" shrinkToFit="0" vertical="center" wrapText="1"/>
    </xf>
    <xf borderId="18" fillId="10" fontId="9" numFmtId="166" xfId="0" applyAlignment="1" applyBorder="1" applyFill="1" applyFont="1" applyNumberFormat="1">
      <alignment horizontal="center" readingOrder="0" shrinkToFit="0" vertical="center" wrapText="1"/>
    </xf>
    <xf borderId="20" fillId="9" fontId="9" numFmtId="0" xfId="0" applyAlignment="1" applyBorder="1" applyFont="1">
      <alignment horizontal="center" readingOrder="0" shrinkToFit="0" vertical="center" wrapText="1"/>
    </xf>
    <xf borderId="13" fillId="9" fontId="9" numFmtId="0" xfId="0" applyAlignment="1" applyBorder="1" applyFont="1">
      <alignment horizontal="center" readingOrder="0" shrinkToFit="0" vertical="center" wrapText="1"/>
    </xf>
    <xf borderId="13" fillId="9" fontId="12" numFmtId="0" xfId="0" applyAlignment="1" applyBorder="1" applyFont="1">
      <alignment horizontal="center" readingOrder="0" shrinkToFit="0" vertical="center" wrapText="0"/>
    </xf>
    <xf borderId="18" fillId="9" fontId="9" numFmtId="167" xfId="0" applyAlignment="1" applyBorder="1" applyFont="1" applyNumberFormat="1">
      <alignment horizontal="center" readingOrder="0" shrinkToFit="0" vertical="center" wrapText="1"/>
    </xf>
    <xf borderId="20" fillId="9" fontId="9" numFmtId="166" xfId="0" applyAlignment="1" applyBorder="1" applyFont="1" applyNumberFormat="1">
      <alignment horizontal="center" readingOrder="0" shrinkToFit="0" vertical="center" wrapText="1"/>
    </xf>
    <xf borderId="18" fillId="9" fontId="9" numFmtId="0" xfId="0" applyAlignment="1" applyBorder="1" applyFont="1">
      <alignment horizontal="center" readingOrder="0" shrinkToFit="0" vertical="center" wrapText="1"/>
    </xf>
    <xf borderId="21" fillId="9" fontId="9" numFmtId="168" xfId="0" applyAlignment="1" applyBorder="1" applyFont="1" applyNumberFormat="1">
      <alignment horizontal="center" readingOrder="0" shrinkToFit="0" vertical="center" wrapText="1"/>
    </xf>
    <xf borderId="13" fillId="0" fontId="9" numFmtId="4" xfId="0" applyAlignment="1" applyBorder="1" applyFont="1" applyNumberFormat="1">
      <alignment horizontal="center" readingOrder="0" shrinkToFit="0" vertical="center" wrapText="1"/>
    </xf>
    <xf borderId="13" fillId="9" fontId="9" numFmtId="167" xfId="0" applyAlignment="1" applyBorder="1" applyFont="1" applyNumberFormat="1">
      <alignment horizontal="center" readingOrder="0" shrinkToFit="0" vertical="center" wrapText="1"/>
    </xf>
    <xf borderId="13" fillId="9" fontId="9" numFmtId="0" xfId="0" applyAlignment="1" applyBorder="1" applyFont="1">
      <alignment horizontal="center" readingOrder="0" shrinkToFit="0" vertical="center" wrapText="0"/>
    </xf>
    <xf borderId="13" fillId="9" fontId="9" numFmtId="0" xfId="0" applyAlignment="1" applyBorder="1" applyFont="1">
      <alignment horizontal="center" shrinkToFit="0" vertical="center" wrapText="1"/>
    </xf>
    <xf borderId="18" fillId="6" fontId="9" numFmtId="166" xfId="0" applyAlignment="1" applyBorder="1" applyFont="1" applyNumberFormat="1">
      <alignment horizontal="center" readingOrder="0" shrinkToFit="0" vertical="center" wrapText="1"/>
    </xf>
    <xf borderId="18" fillId="9" fontId="9" numFmtId="167" xfId="0" applyAlignment="1" applyBorder="1" applyFont="1" applyNumberFormat="1">
      <alignment horizontal="center" shrinkToFit="0" vertical="center" wrapText="1"/>
    </xf>
    <xf borderId="20" fillId="9" fontId="9" numFmtId="166" xfId="0" applyAlignment="1" applyBorder="1" applyFont="1" applyNumberFormat="1">
      <alignment horizontal="center" shrinkToFit="0" vertical="center" wrapText="1"/>
    </xf>
    <xf borderId="18" fillId="9" fontId="9" numFmtId="0" xfId="0" applyAlignment="1" applyBorder="1" applyFont="1">
      <alignment horizontal="center" shrinkToFit="0" vertical="center" wrapText="1"/>
    </xf>
    <xf borderId="13" fillId="0" fontId="9" numFmtId="4" xfId="0" applyAlignment="1" applyBorder="1" applyFont="1" applyNumberFormat="1">
      <alignment horizontal="center" shrinkToFit="0" vertical="center" wrapText="1"/>
    </xf>
    <xf borderId="13" fillId="0" fontId="11" numFmtId="4" xfId="0" applyAlignment="1" applyBorder="1" applyFont="1" applyNumberFormat="1">
      <alignment horizontal="center" readingOrder="0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13" numFmtId="1" xfId="0" applyAlignment="1" applyFont="1" applyNumberFormat="1">
      <alignment horizontal="center" readingOrder="0" vertical="center"/>
    </xf>
    <xf borderId="0" fillId="3" fontId="3" numFmtId="1" xfId="0" applyAlignment="1" applyFont="1" applyNumberFormat="1">
      <alignment horizontal="center" readingOrder="0" vertical="center"/>
    </xf>
    <xf borderId="0" fillId="3" fontId="3" numFmtId="3" xfId="0" applyAlignment="1" applyFont="1" applyNumberFormat="1">
      <alignment horizontal="center" readingOrder="0" vertical="center"/>
    </xf>
    <xf borderId="0" fillId="0" fontId="14" numFmtId="1" xfId="0" applyAlignment="1" applyFont="1" applyNumberFormat="1">
      <alignment horizontal="center" readingOrder="0" vertical="center"/>
    </xf>
    <xf borderId="0" fillId="0" fontId="14" numFmtId="1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/>
    </xf>
    <xf borderId="0" fillId="11" fontId="14" numFmtId="1" xfId="0" applyAlignment="1" applyFill="1" applyFont="1" applyNumberFormat="1">
      <alignment horizontal="center" vertical="center"/>
    </xf>
    <xf borderId="0" fillId="11" fontId="14" numFmtId="3" xfId="0" applyAlignment="1" applyFont="1" applyNumberFormat="1">
      <alignment horizontal="center" vertical="center"/>
    </xf>
    <xf borderId="0" fillId="0" fontId="14" numFmtId="3" xfId="0" applyAlignment="1" applyFont="1" applyNumberForma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2" numFmtId="9" xfId="0" applyAlignment="1" applyFont="1" applyNumberFormat="1">
      <alignment horizontal="center"/>
    </xf>
    <xf borderId="0" fillId="0" fontId="14" numFmtId="9" xfId="0" applyAlignment="1" applyFont="1" applyNumberFormat="1">
      <alignment horizontal="center" vertical="center"/>
    </xf>
    <xf borderId="0" fillId="0" fontId="14" numFmtId="0" xfId="0" applyAlignment="1" applyFont="1">
      <alignment horizontal="center" readingOrder="0" vertical="center"/>
    </xf>
    <xf borderId="13" fillId="3" fontId="15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vertical="center"/>
    </xf>
    <xf borderId="13" fillId="0" fontId="16" numFmtId="9" xfId="0" applyAlignment="1" applyBorder="1" applyFont="1" applyNumberFormat="1">
      <alignment horizontal="center" vertical="center"/>
    </xf>
    <xf borderId="13" fillId="0" fontId="2" numFmtId="1" xfId="0" applyAlignment="1" applyBorder="1" applyFont="1" applyNumberFormat="1">
      <alignment horizontal="center" vertical="center"/>
    </xf>
    <xf borderId="13" fillId="0" fontId="7" numFmtId="0" xfId="0" applyAlignment="1" applyBorder="1" applyFont="1">
      <alignment horizontal="center" readingOrder="0" shrinkToFit="0" vertical="center" wrapText="1"/>
    </xf>
    <xf borderId="13" fillId="0" fontId="1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13" fillId="0" fontId="14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23" fillId="0" fontId="3" numFmtId="0" xfId="0" applyAlignment="1" applyBorder="1" applyFont="1">
      <alignment horizontal="center" vertical="center"/>
    </xf>
    <xf borderId="0" fillId="0" fontId="6" numFmtId="1" xfId="0" applyAlignment="1" applyFont="1" applyNumberFormat="1">
      <alignment horizontal="center" readingOrder="0" vertical="center"/>
    </xf>
    <xf borderId="0" fillId="9" fontId="9" numFmtId="167" xfId="0" applyAlignment="1" applyFont="1" applyNumberFormat="1">
      <alignment horizontal="center" readingOrder="0" shrinkToFit="0" vertical="center" wrapText="1"/>
    </xf>
    <xf borderId="0" fillId="9" fontId="9" numFmtId="0" xfId="0" applyAlignment="1" applyFont="1">
      <alignment horizontal="center" readingOrder="0" shrinkToFit="0" vertical="center" wrapText="1"/>
    </xf>
    <xf borderId="23" fillId="0" fontId="17" numFmtId="0" xfId="0" applyAlignment="1" applyBorder="1" applyFont="1">
      <alignment horizontal="center" vertical="center"/>
    </xf>
    <xf borderId="0" fillId="9" fontId="9" numFmtId="0" xfId="0" applyAlignment="1" applyFont="1">
      <alignment horizontal="center" readingOrder="0" shrinkToFit="0" vertical="center" wrapText="1"/>
    </xf>
    <xf borderId="0" fillId="9" fontId="9" numFmtId="1" xfId="0" applyAlignment="1" applyFont="1" applyNumberFormat="1">
      <alignment horizontal="center" readingOrder="0" shrinkToFit="0" vertical="center" wrapText="1"/>
    </xf>
    <xf borderId="23" fillId="0" fontId="17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14" numFmtId="1" xfId="0" applyAlignment="1" applyFont="1" applyNumberFormat="1">
      <alignment horizontal="center" vertical="center"/>
    </xf>
    <xf borderId="0" fillId="3" fontId="4" numFmtId="0" xfId="0" applyAlignment="1" applyFont="1">
      <alignment horizontal="center" readingOrder="0" vertical="center"/>
    </xf>
    <xf borderId="0" fillId="4" fontId="14" numFmtId="0" xfId="0" applyAlignment="1" applyFont="1">
      <alignment horizontal="center" vertical="center"/>
    </xf>
    <xf borderId="0" fillId="3" fontId="8" numFmtId="0" xfId="0" applyAlignment="1" applyFont="1">
      <alignment horizontal="center" readingOrder="0" vertical="center"/>
    </xf>
    <xf borderId="0" fillId="12" fontId="18" numFmtId="164" xfId="0" applyAlignment="1" applyFill="1" applyFont="1" applyNumberFormat="1">
      <alignment horizontal="center" readingOrder="0" vertical="center"/>
    </xf>
    <xf borderId="0" fillId="13" fontId="18" numFmtId="164" xfId="0" applyAlignment="1" applyFill="1" applyFont="1" applyNumberFormat="1">
      <alignment horizontal="center" readingOrder="0" vertical="center"/>
    </xf>
    <xf borderId="0" fillId="12" fontId="18" numFmtId="0" xfId="0" applyAlignment="1" applyFont="1">
      <alignment horizontal="center" readingOrder="0" vertical="center"/>
    </xf>
    <xf borderId="0" fillId="13" fontId="18" numFmtId="0" xfId="0" applyAlignment="1" applyFont="1">
      <alignment horizontal="center" readingOrder="0" vertical="center"/>
    </xf>
    <xf borderId="0" fillId="13" fontId="18" numFmtId="10" xfId="0" applyAlignment="1" applyFont="1" applyNumberFormat="1">
      <alignment horizontal="center" readingOrder="0" vertical="center"/>
    </xf>
    <xf borderId="0" fillId="3" fontId="8" numFmtId="164" xfId="0" applyAlignment="1" applyFont="1" applyNumberFormat="1">
      <alignment horizontal="center" readingOrder="0" vertical="center"/>
    </xf>
    <xf borderId="0" fillId="3" fontId="8" numFmtId="0" xfId="0" applyAlignment="1" applyFont="1">
      <alignment horizontal="center" vertical="center"/>
    </xf>
    <xf borderId="0" fillId="3" fontId="19" numFmtId="0" xfId="0" applyAlignment="1" applyFont="1">
      <alignment horizontal="center" vertical="center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TRADING JOURNAL-style">
      <tableStyleElement dxfId="7" type="firstRowStripe"/>
      <tableStyleElement dxfId="8" type="secondRowStripe"/>
    </tableStyle>
    <tableStyle count="2" pivot="0" name="CONSTANTS-style">
      <tableStyleElement dxfId="7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C109" display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TRADING JOURNAL-style" showColumnStripes="0" showFirstColumn="1" showLastColumn="1" showRowStripes="1"/>
</table>
</file>

<file path=xl/tables/table2.xml><?xml version="1.0" encoding="utf-8"?>
<table xmlns="http://schemas.openxmlformats.org/spreadsheetml/2006/main" headerRowCount="0" ref="A2:G276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ONSTA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VaidaBogda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VaidaBogda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tradingview.com/x/C3zj88pY/" TargetMode="External"/><Relationship Id="rId3" Type="http://schemas.openxmlformats.org/officeDocument/2006/relationships/hyperlink" Target="https://s3.tradingview.com/snapshots/9/9VIPyC2J.png" TargetMode="External"/><Relationship Id="rId4" Type="http://schemas.openxmlformats.org/officeDocument/2006/relationships/hyperlink" Target="https://www.tradingview.com/x/VU3c6ORv/" TargetMode="External"/><Relationship Id="rId5" Type="http://schemas.openxmlformats.org/officeDocument/2006/relationships/drawing" Target="../drawings/drawing3.xml"/><Relationship Id="rId6" Type="http://schemas.openxmlformats.org/officeDocument/2006/relationships/vmlDrawing" Target="../drawings/vmlDrawing1.vml"/><Relationship Id="rId8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charts.com/indicators/bitcoin_price" TargetMode="External"/><Relationship Id="rId2" Type="http://schemas.openxmlformats.org/officeDocument/2006/relationships/hyperlink" Target="https://www.barchart.com/crypto/quotes/%5EBTCUSD/performance?mode=monthly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3.88"/>
    <col customWidth="1" min="3" max="3" width="4.75"/>
    <col customWidth="1" min="4" max="4" width="4.38"/>
    <col customWidth="1" min="5" max="5" width="23.0"/>
    <col customWidth="1" min="6" max="6" width="7.38"/>
    <col customWidth="1" min="7" max="7" width="7.0"/>
    <col customWidth="1" min="8" max="8" width="18.38"/>
    <col customWidth="1" min="9" max="9" width="6.38"/>
    <col customWidth="1" min="10" max="10" width="6.0"/>
    <col customWidth="1" min="11" max="11" width="9.25"/>
    <col customWidth="1" min="12" max="12" width="40.0"/>
    <col customWidth="1" min="13" max="13" width="35.25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8.75" customHeight="1">
      <c r="A2" s="3"/>
      <c r="B2" s="4"/>
      <c r="C2" s="5"/>
      <c r="D2" s="5"/>
      <c r="E2" s="6"/>
      <c r="F2" s="6"/>
      <c r="G2" s="6"/>
      <c r="H2" s="6"/>
      <c r="I2" s="7"/>
      <c r="J2" s="7"/>
      <c r="K2" s="5"/>
      <c r="L2" s="8"/>
      <c r="M2" s="8"/>
    </row>
    <row r="3" ht="18.75" customHeight="1">
      <c r="A3" s="9" t="s">
        <v>1</v>
      </c>
      <c r="B3" s="10">
        <v>10000.0</v>
      </c>
      <c r="E3" s="11" t="s">
        <v>2</v>
      </c>
      <c r="F3" s="12"/>
      <c r="G3" s="13"/>
      <c r="H3" s="11" t="s">
        <v>3</v>
      </c>
      <c r="I3" s="12"/>
      <c r="J3" s="13"/>
      <c r="L3" s="14" t="s">
        <v>4</v>
      </c>
      <c r="M3" s="15">
        <v>5.0</v>
      </c>
    </row>
    <row r="4" ht="18.75" customHeight="1">
      <c r="A4" s="9" t="s">
        <v>5</v>
      </c>
      <c r="B4" s="16">
        <f t="array" ref="B4">B3+INDEX('TRADING JOURNAL'!AB:AB, MATCH(143^143,'TRADING JOURNAL'!AB:AB))</f>
        <v>10600.95</v>
      </c>
      <c r="C4" s="17"/>
      <c r="E4" s="18" t="s">
        <v>6</v>
      </c>
      <c r="F4" s="19">
        <v>0.025</v>
      </c>
      <c r="G4" s="20">
        <f>F4*B5</f>
        <v>265.02375</v>
      </c>
      <c r="H4" s="21" t="s">
        <v>6</v>
      </c>
      <c r="I4" s="22">
        <v>0.33</v>
      </c>
      <c r="J4" s="23">
        <f>I4*G4</f>
        <v>87.4578375</v>
      </c>
    </row>
    <row r="5" ht="18.75" customHeight="1">
      <c r="A5" s="24" t="s">
        <v>7</v>
      </c>
      <c r="B5" s="25">
        <f>B4-SUMIF('TRADING JOURNAL'!R:R,  "",'TRADING JOURNAL'!C:C)</f>
        <v>10600.95</v>
      </c>
      <c r="C5" s="26"/>
      <c r="E5" s="27"/>
      <c r="F5" s="27"/>
      <c r="G5" s="27"/>
      <c r="H5" s="28" t="s">
        <v>8</v>
      </c>
      <c r="I5" s="22">
        <v>0.5</v>
      </c>
      <c r="J5" s="23">
        <f>I5*G4</f>
        <v>132.511875</v>
      </c>
      <c r="L5" s="29" t="s">
        <v>9</v>
      </c>
    </row>
    <row r="6" ht="18.75" customHeight="1">
      <c r="A6" s="23" t="s">
        <v>10</v>
      </c>
      <c r="B6" s="30" t="str">
        <f>IF(B4 &lt; 15000, "30%", "15%")</f>
        <v>30%</v>
      </c>
      <c r="C6" s="31"/>
      <c r="E6" s="32"/>
      <c r="F6" s="32"/>
      <c r="G6" s="32"/>
      <c r="H6" s="33" t="s">
        <v>11</v>
      </c>
      <c r="I6" s="22">
        <v>1.0</v>
      </c>
      <c r="J6" s="23">
        <f>I6*G4</f>
        <v>265.02375</v>
      </c>
      <c r="L6" s="9" t="s">
        <v>12</v>
      </c>
      <c r="M6" s="34">
        <f>INDIRECT("'TRADING JOURNAL'!M"&amp;$M$3)</f>
        <v>4</v>
      </c>
    </row>
    <row r="7" ht="18.75" customHeight="1">
      <c r="A7" s="23" t="s">
        <v>13</v>
      </c>
      <c r="B7" s="23">
        <f>B4*B6</f>
        <v>3180.285</v>
      </c>
      <c r="C7" s="35"/>
      <c r="E7" s="36" t="s">
        <v>8</v>
      </c>
      <c r="F7" s="19">
        <v>0.05</v>
      </c>
      <c r="G7" s="20">
        <f>F7*B5</f>
        <v>530.0475</v>
      </c>
      <c r="H7" s="21" t="s">
        <v>6</v>
      </c>
      <c r="I7" s="22">
        <v>0.33</v>
      </c>
      <c r="J7" s="23">
        <f>I7*G7</f>
        <v>174.915675</v>
      </c>
      <c r="L7" s="9" t="s">
        <v>14</v>
      </c>
      <c r="M7" s="37" t="str">
        <f>INDIRECT("'TRADING JOURNAL'!N"&amp;$M$3)</f>
        <v>buildup</v>
      </c>
    </row>
    <row r="8" ht="18.75" customHeight="1">
      <c r="A8" s="23" t="s">
        <v>15</v>
      </c>
      <c r="B8" s="38">
        <f>B7-(B4-B5)</f>
        <v>3180.285</v>
      </c>
      <c r="C8" s="17"/>
      <c r="E8" s="39"/>
      <c r="F8" s="39"/>
      <c r="G8" s="39"/>
      <c r="H8" s="28" t="s">
        <v>8</v>
      </c>
      <c r="I8" s="22">
        <v>0.5</v>
      </c>
      <c r="J8" s="23">
        <f>I8*G7</f>
        <v>265.02375</v>
      </c>
      <c r="L8" s="9" t="s">
        <v>16</v>
      </c>
      <c r="M8" s="37" t="str">
        <f>INDIRECT("'TRADING JOURNAL'!O"&amp;$M$3)</f>
        <v>volum bun + RSI</v>
      </c>
    </row>
    <row r="9" ht="18.75" customHeight="1">
      <c r="A9" s="24" t="s">
        <v>17</v>
      </c>
      <c r="B9" s="21" t="s">
        <v>6</v>
      </c>
      <c r="C9" s="14">
        <f>B7/G4</f>
        <v>12</v>
      </c>
      <c r="E9" s="40"/>
      <c r="F9" s="40"/>
      <c r="G9" s="40"/>
      <c r="H9" s="33" t="s">
        <v>11</v>
      </c>
      <c r="I9" s="22">
        <v>1.0</v>
      </c>
      <c r="J9" s="23">
        <f>I9*G7</f>
        <v>530.0475</v>
      </c>
    </row>
    <row r="10" ht="17.25" customHeight="1">
      <c r="A10" s="39"/>
      <c r="B10" s="28" t="s">
        <v>8</v>
      </c>
      <c r="C10" s="14">
        <f>B7/G7</f>
        <v>6</v>
      </c>
      <c r="E10" s="41" t="s">
        <v>11</v>
      </c>
      <c r="F10" s="19">
        <v>0.1</v>
      </c>
      <c r="G10" s="20">
        <f>F10*B5</f>
        <v>1060.095</v>
      </c>
      <c r="H10" s="21" t="s">
        <v>6</v>
      </c>
      <c r="I10" s="22">
        <v>0.33</v>
      </c>
      <c r="J10" s="23">
        <f>I10*G10</f>
        <v>349.83135</v>
      </c>
      <c r="L10" s="29" t="s">
        <v>18</v>
      </c>
    </row>
    <row r="11" ht="17.25" customHeight="1">
      <c r="A11" s="40"/>
      <c r="B11" s="33" t="s">
        <v>11</v>
      </c>
      <c r="C11" s="14">
        <f>B7/G10</f>
        <v>3</v>
      </c>
      <c r="E11" s="27"/>
      <c r="F11" s="27"/>
      <c r="G11" s="27"/>
      <c r="H11" s="28" t="s">
        <v>8</v>
      </c>
      <c r="I11" s="22">
        <v>0.5</v>
      </c>
      <c r="J11" s="23">
        <f>I11*G10</f>
        <v>530.0475</v>
      </c>
      <c r="L11" s="9" t="s">
        <v>19</v>
      </c>
      <c r="M11" s="37">
        <f>INDIRECT("'TRADING JOURNAL'!T"&amp;$M$3)</f>
        <v>33</v>
      </c>
    </row>
    <row r="12" ht="17.25" customHeight="1">
      <c r="A12" s="24" t="s">
        <v>20</v>
      </c>
      <c r="B12" s="21" t="s">
        <v>6</v>
      </c>
      <c r="C12" s="14">
        <f>B8/G4</f>
        <v>12</v>
      </c>
      <c r="E12" s="32"/>
      <c r="F12" s="32"/>
      <c r="G12" s="32"/>
      <c r="H12" s="33" t="s">
        <v>11</v>
      </c>
      <c r="I12" s="22">
        <v>1.0</v>
      </c>
      <c r="J12" s="23">
        <f>I12*G10</f>
        <v>1060.095</v>
      </c>
      <c r="L12" s="9" t="s">
        <v>21</v>
      </c>
      <c r="M12" s="37" t="str">
        <f>INDIRECT("'TRADING JOURNAL'!U"&amp;$M$3)</f>
        <v>volum</v>
      </c>
    </row>
    <row r="13" ht="17.25" customHeight="1">
      <c r="A13" s="27"/>
      <c r="B13" s="28" t="s">
        <v>8</v>
      </c>
      <c r="C13" s="14">
        <f>B8/G7</f>
        <v>6</v>
      </c>
      <c r="D13" s="26"/>
      <c r="I13" s="42"/>
      <c r="J13" s="42"/>
      <c r="K13" s="42"/>
      <c r="L13" s="9" t="s">
        <v>22</v>
      </c>
      <c r="M13" s="43" t="str">
        <f>INDIRECT("'TRADING JOURNAL'!V"&amp;$M$3)</f>
        <v>verific și zilnic</v>
      </c>
    </row>
    <row r="14" ht="17.25" customHeight="1">
      <c r="A14" s="32"/>
      <c r="B14" s="33" t="s">
        <v>11</v>
      </c>
      <c r="C14" s="14">
        <f>B8/G10</f>
        <v>3</v>
      </c>
      <c r="D14" s="17"/>
      <c r="I14" s="44"/>
      <c r="J14" s="44"/>
      <c r="K14" s="44"/>
    </row>
    <row r="15" ht="17.25" customHeight="1">
      <c r="I15" s="45"/>
      <c r="J15" s="45"/>
      <c r="K15" s="45"/>
      <c r="L15" s="29" t="s">
        <v>23</v>
      </c>
    </row>
    <row r="16" ht="18.75" customHeight="1">
      <c r="L16" s="9" t="s">
        <v>24</v>
      </c>
      <c r="M16" s="43">
        <f>INDIRECT("'TRADING JOURNAL'!AB"&amp;$M$3)</f>
        <v>50.05</v>
      </c>
    </row>
  </sheetData>
  <mergeCells count="13">
    <mergeCell ref="E7:E9"/>
    <mergeCell ref="A9:A11"/>
    <mergeCell ref="E10:E12"/>
    <mergeCell ref="F10:F12"/>
    <mergeCell ref="G10:G12"/>
    <mergeCell ref="A12:A14"/>
    <mergeCell ref="E3:G3"/>
    <mergeCell ref="H3:J3"/>
    <mergeCell ref="E4:E6"/>
    <mergeCell ref="F4:F6"/>
    <mergeCell ref="G4:G6"/>
    <mergeCell ref="F7:F9"/>
    <mergeCell ref="G7:G9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3.88"/>
    <col customWidth="1" min="3" max="3" width="4.38"/>
    <col customWidth="1" min="4" max="4" width="23.0"/>
    <col customWidth="1" min="5" max="5" width="7.38"/>
    <col customWidth="1" min="6" max="6" width="18.38"/>
    <col customWidth="1" min="7" max="7" width="6.38"/>
    <col customWidth="1" min="8" max="8" width="6.0"/>
    <col customWidth="1" min="9" max="9" width="9.25"/>
    <col customWidth="1" min="10" max="10" width="40.0"/>
    <col customWidth="1" min="11" max="11" width="35.25"/>
  </cols>
  <sheetData>
    <row r="1" ht="18.75" customHeight="1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8.75" customHeight="1">
      <c r="A2" s="3"/>
      <c r="B2" s="4"/>
      <c r="C2" s="5"/>
      <c r="D2" s="6"/>
      <c r="E2" s="6"/>
      <c r="F2" s="6"/>
      <c r="G2" s="7"/>
      <c r="H2" s="7"/>
      <c r="I2" s="5"/>
      <c r="J2" s="8"/>
      <c r="K2" s="8"/>
    </row>
    <row r="3" ht="18.75" customHeight="1">
      <c r="A3" s="9" t="s">
        <v>1</v>
      </c>
      <c r="B3" s="10">
        <v>10000.0</v>
      </c>
      <c r="D3" s="11" t="s">
        <v>2</v>
      </c>
      <c r="E3" s="13"/>
      <c r="F3" s="11" t="s">
        <v>26</v>
      </c>
      <c r="G3" s="12"/>
      <c r="H3" s="13"/>
      <c r="J3" s="14" t="s">
        <v>4</v>
      </c>
      <c r="K3" s="15">
        <v>5.0</v>
      </c>
    </row>
    <row r="4" ht="18.75" customHeight="1">
      <c r="A4" s="9" t="s">
        <v>5</v>
      </c>
      <c r="B4" s="16">
        <f t="array" ref="B4">B3+INDEX('TRADING JOURNAL'!AB:AB, MATCH(143^143,'TRADING JOURNAL'!AB:AB))</f>
        <v>10600.95</v>
      </c>
      <c r="D4" s="23" t="s">
        <v>27</v>
      </c>
      <c r="E4" s="46">
        <v>0.015</v>
      </c>
      <c r="F4" s="21" t="s">
        <v>6</v>
      </c>
      <c r="G4" s="22">
        <v>0.33</v>
      </c>
      <c r="H4" s="23">
        <f>G4*E5</f>
        <v>52.4747025</v>
      </c>
    </row>
    <row r="5" ht="18.75" customHeight="1">
      <c r="A5" s="24" t="s">
        <v>7</v>
      </c>
      <c r="B5" s="25">
        <f>B4-SUMIF('TRADING JOURNAL'!R:R,  "",'TRADING JOURNAL'!C:C)</f>
        <v>10600.95</v>
      </c>
      <c r="D5" s="23" t="s">
        <v>28</v>
      </c>
      <c r="E5" s="38">
        <f>B5*E4</f>
        <v>159.01425</v>
      </c>
      <c r="F5" s="28" t="s">
        <v>8</v>
      </c>
      <c r="G5" s="22">
        <v>0.5</v>
      </c>
      <c r="H5" s="23">
        <f>G5*E5</f>
        <v>79.507125</v>
      </c>
      <c r="J5" s="29" t="s">
        <v>9</v>
      </c>
    </row>
    <row r="6" ht="18.75" customHeight="1">
      <c r="A6" s="23" t="s">
        <v>10</v>
      </c>
      <c r="B6" s="47">
        <v>0.06</v>
      </c>
      <c r="D6" s="24" t="s">
        <v>17</v>
      </c>
      <c r="E6" s="48">
        <f>B7/E5</f>
        <v>4</v>
      </c>
      <c r="F6" s="33" t="s">
        <v>11</v>
      </c>
      <c r="G6" s="22">
        <v>1.0</v>
      </c>
      <c r="H6" s="23">
        <f>G6*E5</f>
        <v>159.01425</v>
      </c>
      <c r="J6" s="9" t="s">
        <v>12</v>
      </c>
      <c r="K6" s="34">
        <f>INDIRECT("'TRADING JOURNAL'!M"&amp;$K$3)</f>
        <v>4</v>
      </c>
    </row>
    <row r="7" ht="18.75" customHeight="1">
      <c r="A7" s="23" t="s">
        <v>13</v>
      </c>
      <c r="B7" s="23">
        <f>B5*B6</f>
        <v>636.057</v>
      </c>
      <c r="D7" s="24" t="s">
        <v>20</v>
      </c>
      <c r="E7" s="48">
        <f>B8/E5</f>
        <v>4</v>
      </c>
      <c r="J7" s="9" t="s">
        <v>14</v>
      </c>
      <c r="K7" s="37" t="str">
        <f>INDIRECT("'TRADING JOURNAL'!N"&amp;$K$3)</f>
        <v>buildup</v>
      </c>
    </row>
    <row r="8" ht="18.75" customHeight="1">
      <c r="A8" s="23" t="s">
        <v>15</v>
      </c>
      <c r="B8" s="38">
        <f>B7-SUMIF('TRADING JOURNAL'!R:R,  "",'TRADING JOURNAL'!L:L)</f>
        <v>636.057</v>
      </c>
      <c r="J8" s="9" t="s">
        <v>16</v>
      </c>
      <c r="K8" s="37" t="str">
        <f>INDIRECT("'TRADING JOURNAL'!O"&amp;$K$3)</f>
        <v>volum bun + RSI</v>
      </c>
    </row>
    <row r="9" ht="18.75" customHeight="1"/>
    <row r="10" ht="18.75" customHeight="1">
      <c r="G10" s="49"/>
      <c r="H10" s="49"/>
      <c r="J10" s="29" t="s">
        <v>18</v>
      </c>
    </row>
    <row r="11" ht="18.75" customHeight="1">
      <c r="G11" s="45"/>
      <c r="H11" s="45"/>
      <c r="J11" s="9" t="s">
        <v>19</v>
      </c>
      <c r="K11" s="37">
        <f>INDIRECT("'TRADING JOURNAL'!T"&amp;$K$3)</f>
        <v>33</v>
      </c>
    </row>
    <row r="12" ht="17.25" customHeight="1">
      <c r="G12" s="44"/>
      <c r="H12" s="44"/>
      <c r="J12" s="9" t="s">
        <v>21</v>
      </c>
      <c r="K12" s="37" t="str">
        <f>INDIRECT("'TRADING JOURNAL'!U"&amp;$K$3)</f>
        <v>volum</v>
      </c>
    </row>
    <row r="13" ht="17.25" customHeight="1">
      <c r="J13" s="9" t="s">
        <v>22</v>
      </c>
      <c r="K13" s="43" t="str">
        <f>INDIRECT("'TRADING JOURNAL'!V"&amp;$K$3)</f>
        <v>verific și zilnic</v>
      </c>
    </row>
    <row r="14" ht="17.25" customHeight="1"/>
    <row r="15" ht="17.25" customHeight="1">
      <c r="C15" s="26"/>
      <c r="G15" s="42"/>
      <c r="H15" s="42"/>
      <c r="I15" s="42"/>
      <c r="J15" s="29" t="s">
        <v>23</v>
      </c>
    </row>
    <row r="16" ht="17.25" customHeight="1">
      <c r="C16" s="17"/>
      <c r="G16" s="44"/>
      <c r="H16" s="44"/>
      <c r="I16" s="44"/>
      <c r="J16" s="9" t="s">
        <v>24</v>
      </c>
      <c r="K16" s="43">
        <f>INDIRECT("'TRADING JOURNAL'!AB"&amp;$K$3)</f>
        <v>50.05</v>
      </c>
    </row>
    <row r="17" ht="17.25" customHeight="1">
      <c r="G17" s="45"/>
      <c r="H17" s="45"/>
      <c r="I17" s="45"/>
    </row>
  </sheetData>
  <mergeCells count="2">
    <mergeCell ref="D3:E3"/>
    <mergeCell ref="F3:H3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 outlineLevelCol="1"/>
  <cols>
    <col customWidth="1" min="1" max="1" width="12.13"/>
    <col customWidth="1" min="2" max="2" width="8.88"/>
    <col customWidth="1" min="3" max="3" width="8.0"/>
    <col customWidth="1" min="4" max="5" width="6.25"/>
    <col customWidth="1" min="6" max="10" width="10.63" outlineLevel="1"/>
    <col customWidth="1" min="11" max="11" width="10.0"/>
    <col customWidth="1" min="12" max="12" width="13.88"/>
    <col customWidth="1" min="13" max="13" width="6.75"/>
    <col customWidth="1" min="14" max="14" width="15.0"/>
    <col customWidth="1" min="15" max="15" width="30.13"/>
    <col customWidth="1" min="16" max="16" width="19.25"/>
    <col customWidth="1" min="17" max="17" width="6.38"/>
    <col customWidth="1" min="18" max="18" width="9.38" outlineLevel="1"/>
    <col customWidth="1" min="19" max="19" width="4.38" outlineLevel="1"/>
    <col customWidth="1" min="20" max="20" width="8.88" outlineLevel="1"/>
    <col customWidth="1" min="21" max="21" width="27.38" outlineLevel="1"/>
    <col customWidth="1" min="22" max="22" width="17.63"/>
    <col customWidth="1" min="23" max="23" width="11.75"/>
    <col customWidth="1" min="24" max="24" width="5.38"/>
    <col customWidth="1" hidden="1" min="25" max="25" width="4.38"/>
    <col customWidth="1" min="26" max="27" width="5.38"/>
    <col customWidth="1" min="28" max="28" width="8.25"/>
    <col customWidth="1" min="29" max="29" width="14.75"/>
  </cols>
  <sheetData>
    <row r="1" ht="49.5" customHeight="1">
      <c r="A1" s="50" t="s">
        <v>29</v>
      </c>
      <c r="B1" s="51" t="s">
        <v>30</v>
      </c>
      <c r="C1" s="51" t="s">
        <v>31</v>
      </c>
      <c r="D1" s="51" t="s">
        <v>32</v>
      </c>
      <c r="E1" s="51" t="s">
        <v>33</v>
      </c>
      <c r="F1" s="52" t="s">
        <v>34</v>
      </c>
      <c r="G1" s="52" t="s">
        <v>35</v>
      </c>
      <c r="H1" s="52" t="s">
        <v>36</v>
      </c>
      <c r="I1" s="52" t="s">
        <v>37</v>
      </c>
      <c r="J1" s="52" t="s">
        <v>38</v>
      </c>
      <c r="K1" s="53" t="s">
        <v>39</v>
      </c>
      <c r="L1" s="53" t="s">
        <v>40</v>
      </c>
      <c r="M1" s="53" t="s">
        <v>41</v>
      </c>
      <c r="N1" s="50" t="s">
        <v>42</v>
      </c>
      <c r="O1" s="51" t="s">
        <v>43</v>
      </c>
      <c r="P1" s="51" t="s">
        <v>44</v>
      </c>
      <c r="Q1" s="51" t="s">
        <v>45</v>
      </c>
      <c r="R1" s="51" t="s">
        <v>46</v>
      </c>
      <c r="S1" s="51" t="s">
        <v>47</v>
      </c>
      <c r="T1" s="52" t="s">
        <v>48</v>
      </c>
      <c r="U1" s="51" t="s">
        <v>49</v>
      </c>
      <c r="V1" s="52" t="s">
        <v>50</v>
      </c>
      <c r="W1" s="51" t="s">
        <v>51</v>
      </c>
      <c r="X1" s="54" t="s">
        <v>52</v>
      </c>
      <c r="Y1" s="51" t="s">
        <v>53</v>
      </c>
      <c r="Z1" s="51" t="s">
        <v>54</v>
      </c>
      <c r="AA1" s="55" t="s">
        <v>55</v>
      </c>
      <c r="AB1" s="51" t="s">
        <v>56</v>
      </c>
      <c r="AC1" s="52" t="s">
        <v>57</v>
      </c>
    </row>
    <row r="2">
      <c r="A2" s="56" t="s">
        <v>58</v>
      </c>
      <c r="B2" s="57">
        <v>44307.0</v>
      </c>
      <c r="C2" s="58">
        <v>150.0</v>
      </c>
      <c r="D2" s="59">
        <v>0.5</v>
      </c>
      <c r="E2" s="60">
        <v>0.025</v>
      </c>
      <c r="F2" s="61">
        <v>6.12E-6</v>
      </c>
      <c r="G2" s="61">
        <v>5.33E-6</v>
      </c>
      <c r="H2" s="61">
        <v>8.5E-6</v>
      </c>
      <c r="I2" s="61">
        <v>7.29E-6</v>
      </c>
      <c r="J2" s="62"/>
      <c r="K2" s="63">
        <f t="shared" ref="K2:K109" si="1">IF(ISBLANK(G2), "", ABS(F2-G2))</f>
        <v>0.00000079</v>
      </c>
      <c r="L2" s="63">
        <f>IF(ISBLANK(G2), "", ABS(C2/F2*K2))</f>
        <v>19.3627451</v>
      </c>
      <c r="M2" s="64">
        <f t="shared" ref="M2:M109" si="2">IFERROR(IF(ISBLANK(H2), "", (MAX(H2,I2,J2)-F2)/K2),0)</f>
        <v>3.012658228</v>
      </c>
      <c r="N2" s="65" t="s">
        <v>59</v>
      </c>
      <c r="O2" s="66" t="s">
        <v>60</v>
      </c>
      <c r="P2" s="66" t="s">
        <v>61</v>
      </c>
      <c r="Q2" s="67" t="s">
        <v>62</v>
      </c>
      <c r="R2" s="68">
        <v>44312.0</v>
      </c>
      <c r="S2" s="69">
        <f t="shared" ref="S2:S109" si="3">IF(ISBLANK(R2),"", DAYS(R2,B2))</f>
        <v>5</v>
      </c>
      <c r="T2" s="70">
        <v>7.87E-6</v>
      </c>
      <c r="U2" s="66" t="s">
        <v>63</v>
      </c>
      <c r="V2" s="71" t="s">
        <v>64</v>
      </c>
      <c r="W2" s="72" t="s">
        <v>65</v>
      </c>
      <c r="X2" s="73">
        <f t="shared" ref="X2:X109" si="4">IFERROR(IF(ISBLANK(T2), "", (T2-F2)/K2),0)</f>
        <v>2.215189873</v>
      </c>
      <c r="Y2" s="74"/>
      <c r="Z2" s="75">
        <v>41.0</v>
      </c>
      <c r="AA2" s="75">
        <v>28.59</v>
      </c>
      <c r="AB2" s="76">
        <f>IF(ISBLANK(A2),"", IF(ISNUMBER(Z2) &lt;&gt; TRUE,0, 0+Z2))</f>
        <v>41</v>
      </c>
      <c r="AC2" s="71"/>
    </row>
    <row r="3">
      <c r="A3" s="51" t="s">
        <v>66</v>
      </c>
      <c r="B3" s="77">
        <v>44314.0</v>
      </c>
      <c r="C3" s="78">
        <v>31.0</v>
      </c>
      <c r="D3" s="79">
        <v>0.33</v>
      </c>
      <c r="E3" s="80">
        <v>0.01</v>
      </c>
      <c r="F3" s="81">
        <v>286.93</v>
      </c>
      <c r="G3" s="81">
        <v>279.11</v>
      </c>
      <c r="H3" s="81">
        <v>308.39</v>
      </c>
      <c r="I3" s="81">
        <v>321.55</v>
      </c>
      <c r="J3" s="63"/>
      <c r="K3" s="63">
        <f t="shared" si="1"/>
        <v>7.82</v>
      </c>
      <c r="L3" s="82">
        <f t="shared" ref="L3:L4" si="5">IF(ISBLANK(G2), "", ABS(C3/F3*K3))</f>
        <v>0.8448750566</v>
      </c>
      <c r="M3" s="64">
        <f t="shared" si="2"/>
        <v>4.427109974</v>
      </c>
      <c r="N3" s="83" t="s">
        <v>67</v>
      </c>
      <c r="O3" s="84" t="s">
        <v>68</v>
      </c>
      <c r="P3" s="84"/>
      <c r="Q3" s="85" t="s">
        <v>69</v>
      </c>
      <c r="R3" s="86">
        <v>44315.0</v>
      </c>
      <c r="S3" s="69">
        <f t="shared" si="3"/>
        <v>1</v>
      </c>
      <c r="T3" s="87">
        <v>278.08</v>
      </c>
      <c r="U3" s="84" t="s">
        <v>35</v>
      </c>
      <c r="V3" s="64"/>
      <c r="W3" s="88" t="s">
        <v>70</v>
      </c>
      <c r="X3" s="73">
        <f t="shared" si="4"/>
        <v>-1.131713555</v>
      </c>
      <c r="Y3" s="89"/>
      <c r="Z3" s="90">
        <v>-0.95</v>
      </c>
      <c r="AA3" s="90">
        <v>-3.09</v>
      </c>
      <c r="AB3" s="76">
        <f t="shared" ref="AB3:AB5" si="6">IF(ISBLANK(A3),"", IF(ISNUMBER(Z3) &lt;&gt; TRUE,AB2, AB2+Z3))</f>
        <v>40.05</v>
      </c>
      <c r="AC3" s="64"/>
    </row>
    <row r="4">
      <c r="A4" s="51" t="s">
        <v>71</v>
      </c>
      <c r="B4" s="91">
        <v>44321.0</v>
      </c>
      <c r="C4" s="78">
        <v>30.0</v>
      </c>
      <c r="D4" s="79">
        <v>0.33</v>
      </c>
      <c r="E4" s="80">
        <v>0.01</v>
      </c>
      <c r="F4" s="81">
        <v>22.0</v>
      </c>
      <c r="G4" s="81">
        <v>20.0</v>
      </c>
      <c r="H4" s="81">
        <v>30.0</v>
      </c>
      <c r="I4" s="81"/>
      <c r="J4" s="63"/>
      <c r="K4" s="63">
        <f t="shared" si="1"/>
        <v>2</v>
      </c>
      <c r="L4" s="82">
        <f t="shared" si="5"/>
        <v>2.727272727</v>
      </c>
      <c r="M4" s="64">
        <f t="shared" si="2"/>
        <v>4</v>
      </c>
      <c r="N4" s="83" t="s">
        <v>67</v>
      </c>
      <c r="O4" s="84" t="s">
        <v>72</v>
      </c>
      <c r="P4" s="84"/>
      <c r="Q4" s="92"/>
      <c r="R4" s="86">
        <v>44322.0</v>
      </c>
      <c r="S4" s="69">
        <f t="shared" si="3"/>
        <v>1</v>
      </c>
      <c r="T4" s="87">
        <v>23.0</v>
      </c>
      <c r="U4" s="93"/>
      <c r="V4" s="64" t="s">
        <v>73</v>
      </c>
      <c r="W4" s="88" t="s">
        <v>65</v>
      </c>
      <c r="X4" s="73">
        <f t="shared" si="4"/>
        <v>0.5</v>
      </c>
      <c r="Y4" s="78"/>
      <c r="Z4" s="90">
        <v>5.0</v>
      </c>
      <c r="AA4" s="90">
        <v>5.0</v>
      </c>
      <c r="AB4" s="76">
        <f t="shared" si="6"/>
        <v>45.05</v>
      </c>
      <c r="AC4" s="64"/>
    </row>
    <row r="5">
      <c r="A5" s="51" t="s">
        <v>74</v>
      </c>
      <c r="B5" s="91">
        <v>44319.0</v>
      </c>
      <c r="C5" s="78">
        <v>30.0</v>
      </c>
      <c r="D5" s="79">
        <v>0.33</v>
      </c>
      <c r="E5" s="80">
        <v>0.01</v>
      </c>
      <c r="F5" s="81">
        <v>22.0</v>
      </c>
      <c r="G5" s="81">
        <v>20.0</v>
      </c>
      <c r="H5" s="81">
        <v>30.0</v>
      </c>
      <c r="I5" s="81"/>
      <c r="J5" s="63"/>
      <c r="K5" s="63">
        <f t="shared" si="1"/>
        <v>2</v>
      </c>
      <c r="L5" s="94">
        <f t="shared" ref="L5:L109" si="7">IF(ISBLANK(G5), "", ABS(C5/F5*K5))</f>
        <v>2.727272727</v>
      </c>
      <c r="M5" s="64">
        <f t="shared" si="2"/>
        <v>4</v>
      </c>
      <c r="N5" s="83" t="s">
        <v>59</v>
      </c>
      <c r="O5" s="84" t="s">
        <v>75</v>
      </c>
      <c r="P5" s="84" t="s">
        <v>76</v>
      </c>
      <c r="Q5" s="85" t="s">
        <v>77</v>
      </c>
      <c r="R5" s="86">
        <v>44322.0</v>
      </c>
      <c r="S5" s="69">
        <f t="shared" si="3"/>
        <v>3</v>
      </c>
      <c r="T5" s="87">
        <v>33.0</v>
      </c>
      <c r="U5" s="84" t="s">
        <v>76</v>
      </c>
      <c r="V5" s="64" t="s">
        <v>78</v>
      </c>
      <c r="W5" s="88" t="s">
        <v>70</v>
      </c>
      <c r="X5" s="73">
        <f t="shared" si="4"/>
        <v>5.5</v>
      </c>
      <c r="Y5" s="89"/>
      <c r="Z5" s="90">
        <v>5.0</v>
      </c>
      <c r="AA5" s="90">
        <v>13.0</v>
      </c>
      <c r="AB5" s="76">
        <f t="shared" si="6"/>
        <v>50.05</v>
      </c>
      <c r="AC5" s="64" t="s">
        <v>79</v>
      </c>
    </row>
    <row r="6">
      <c r="A6" s="51"/>
      <c r="B6" s="91"/>
      <c r="C6" s="78"/>
      <c r="D6" s="79"/>
      <c r="E6" s="80"/>
      <c r="F6" s="81"/>
      <c r="G6" s="81"/>
      <c r="H6" s="81"/>
      <c r="I6" s="81"/>
      <c r="J6" s="63"/>
      <c r="K6" s="63" t="str">
        <f t="shared" si="1"/>
        <v/>
      </c>
      <c r="L6" s="63" t="str">
        <f t="shared" si="7"/>
        <v/>
      </c>
      <c r="M6" s="64" t="str">
        <f t="shared" si="2"/>
        <v/>
      </c>
      <c r="N6" s="83"/>
      <c r="O6" s="84"/>
      <c r="P6" s="84"/>
      <c r="Q6" s="92"/>
      <c r="R6" s="95"/>
      <c r="S6" s="69" t="str">
        <f t="shared" si="3"/>
        <v/>
      </c>
      <c r="T6" s="96"/>
      <c r="U6" s="93"/>
      <c r="V6" s="64"/>
      <c r="W6" s="97"/>
      <c r="X6" s="73" t="str">
        <f t="shared" si="4"/>
        <v/>
      </c>
      <c r="Y6" s="89"/>
      <c r="Z6" s="98"/>
      <c r="AA6" s="98"/>
      <c r="AB6" s="99">
        <v>0.0</v>
      </c>
      <c r="AC6" s="64"/>
    </row>
    <row r="7">
      <c r="A7" s="51" t="s">
        <v>80</v>
      </c>
      <c r="B7" s="91"/>
      <c r="C7" s="78">
        <v>3450.0</v>
      </c>
      <c r="D7" s="79"/>
      <c r="E7" s="80"/>
      <c r="F7" s="81">
        <v>230.0</v>
      </c>
      <c r="G7" s="81">
        <v>240.0</v>
      </c>
      <c r="H7" s="81"/>
      <c r="I7" s="81"/>
      <c r="J7" s="63"/>
      <c r="K7" s="63">
        <f t="shared" si="1"/>
        <v>10</v>
      </c>
      <c r="L7" s="63">
        <f t="shared" si="7"/>
        <v>150</v>
      </c>
      <c r="M7" s="64" t="str">
        <f t="shared" si="2"/>
        <v/>
      </c>
      <c r="N7" s="83"/>
      <c r="O7" s="84"/>
      <c r="P7" s="84"/>
      <c r="Q7" s="92"/>
      <c r="R7" s="86">
        <v>44927.0</v>
      </c>
      <c r="S7" s="69">
        <f t="shared" si="3"/>
        <v>44927</v>
      </c>
      <c r="T7" s="96"/>
      <c r="U7" s="93"/>
      <c r="V7" s="64"/>
      <c r="W7" s="97"/>
      <c r="X7" s="73" t="str">
        <f t="shared" si="4"/>
        <v/>
      </c>
      <c r="Y7" s="78"/>
      <c r="Z7" s="90">
        <v>600.95</v>
      </c>
      <c r="AA7" s="98"/>
      <c r="AB7" s="76">
        <f t="shared" ref="AB7:AB109" si="8">IF(ISBLANK(A7),"", IF(ISNUMBER(Z7) &lt;&gt; TRUE,AB6, AB6+Z7))</f>
        <v>600.95</v>
      </c>
      <c r="AC7" s="64"/>
    </row>
    <row r="8">
      <c r="A8" s="50"/>
      <c r="B8" s="91"/>
      <c r="C8" s="78"/>
      <c r="D8" s="79"/>
      <c r="E8" s="80"/>
      <c r="F8" s="81"/>
      <c r="G8" s="81"/>
      <c r="H8" s="81"/>
      <c r="I8" s="81"/>
      <c r="J8" s="63"/>
      <c r="K8" s="63" t="str">
        <f t="shared" si="1"/>
        <v/>
      </c>
      <c r="L8" s="63" t="str">
        <f t="shared" si="7"/>
        <v/>
      </c>
      <c r="M8" s="64" t="str">
        <f t="shared" si="2"/>
        <v/>
      </c>
      <c r="N8" s="83"/>
      <c r="O8" s="84"/>
      <c r="P8" s="84"/>
      <c r="Q8" s="92"/>
      <c r="R8" s="95"/>
      <c r="S8" s="69" t="str">
        <f t="shared" si="3"/>
        <v/>
      </c>
      <c r="T8" s="96"/>
      <c r="U8" s="93"/>
      <c r="V8" s="64"/>
      <c r="W8" s="97"/>
      <c r="X8" s="73" t="str">
        <f t="shared" si="4"/>
        <v/>
      </c>
      <c r="Y8" s="89"/>
      <c r="Z8" s="98"/>
      <c r="AA8" s="98"/>
      <c r="AB8" s="76" t="str">
        <f t="shared" si="8"/>
        <v/>
      </c>
      <c r="AC8" s="64"/>
    </row>
    <row r="9">
      <c r="A9" s="50"/>
      <c r="B9" s="91"/>
      <c r="C9" s="78"/>
      <c r="D9" s="79"/>
      <c r="E9" s="80"/>
      <c r="F9" s="81"/>
      <c r="G9" s="81"/>
      <c r="H9" s="81"/>
      <c r="I9" s="81"/>
      <c r="J9" s="63"/>
      <c r="K9" s="63" t="str">
        <f t="shared" si="1"/>
        <v/>
      </c>
      <c r="L9" s="63" t="str">
        <f t="shared" si="7"/>
        <v/>
      </c>
      <c r="M9" s="64" t="str">
        <f t="shared" si="2"/>
        <v/>
      </c>
      <c r="N9" s="83"/>
      <c r="O9" s="84"/>
      <c r="P9" s="84"/>
      <c r="Q9" s="92"/>
      <c r="R9" s="95"/>
      <c r="S9" s="69" t="str">
        <f t="shared" si="3"/>
        <v/>
      </c>
      <c r="T9" s="96"/>
      <c r="U9" s="93"/>
      <c r="V9" s="64"/>
      <c r="W9" s="97"/>
      <c r="X9" s="73" t="str">
        <f t="shared" si="4"/>
        <v/>
      </c>
      <c r="Y9" s="89"/>
      <c r="Z9" s="98"/>
      <c r="AA9" s="98"/>
      <c r="AB9" s="76" t="str">
        <f t="shared" si="8"/>
        <v/>
      </c>
      <c r="AC9" s="64"/>
    </row>
    <row r="10">
      <c r="A10" s="50"/>
      <c r="B10" s="91"/>
      <c r="C10" s="78"/>
      <c r="D10" s="79"/>
      <c r="E10" s="80"/>
      <c r="F10" s="81"/>
      <c r="G10" s="81"/>
      <c r="H10" s="81"/>
      <c r="I10" s="81"/>
      <c r="J10" s="63"/>
      <c r="K10" s="63" t="str">
        <f t="shared" si="1"/>
        <v/>
      </c>
      <c r="L10" s="63" t="str">
        <f t="shared" si="7"/>
        <v/>
      </c>
      <c r="M10" s="64" t="str">
        <f t="shared" si="2"/>
        <v/>
      </c>
      <c r="N10" s="83"/>
      <c r="O10" s="84"/>
      <c r="P10" s="84"/>
      <c r="Q10" s="92"/>
      <c r="R10" s="95"/>
      <c r="S10" s="69" t="str">
        <f t="shared" si="3"/>
        <v/>
      </c>
      <c r="T10" s="96"/>
      <c r="U10" s="93"/>
      <c r="V10" s="64"/>
      <c r="W10" s="97"/>
      <c r="X10" s="73" t="str">
        <f t="shared" si="4"/>
        <v/>
      </c>
      <c r="Y10" s="78"/>
      <c r="Z10" s="98"/>
      <c r="AA10" s="98"/>
      <c r="AB10" s="76" t="str">
        <f t="shared" si="8"/>
        <v/>
      </c>
      <c r="AC10" s="64"/>
    </row>
    <row r="11">
      <c r="A11" s="50"/>
      <c r="B11" s="91"/>
      <c r="C11" s="78"/>
      <c r="D11" s="79"/>
      <c r="E11" s="80"/>
      <c r="F11" s="81"/>
      <c r="G11" s="81"/>
      <c r="H11" s="81"/>
      <c r="I11" s="81"/>
      <c r="J11" s="63"/>
      <c r="K11" s="63" t="str">
        <f t="shared" si="1"/>
        <v/>
      </c>
      <c r="L11" s="63" t="str">
        <f t="shared" si="7"/>
        <v/>
      </c>
      <c r="M11" s="64" t="str">
        <f t="shared" si="2"/>
        <v/>
      </c>
      <c r="N11" s="83"/>
      <c r="O11" s="84"/>
      <c r="P11" s="84"/>
      <c r="Q11" s="92"/>
      <c r="R11" s="95"/>
      <c r="S11" s="69" t="str">
        <f t="shared" si="3"/>
        <v/>
      </c>
      <c r="T11" s="96"/>
      <c r="U11" s="93"/>
      <c r="V11" s="64"/>
      <c r="W11" s="97"/>
      <c r="X11" s="73" t="str">
        <f t="shared" si="4"/>
        <v/>
      </c>
      <c r="Y11" s="89"/>
      <c r="Z11" s="98"/>
      <c r="AA11" s="98"/>
      <c r="AB11" s="76" t="str">
        <f t="shared" si="8"/>
        <v/>
      </c>
      <c r="AC11" s="64"/>
    </row>
    <row r="12">
      <c r="A12" s="50"/>
      <c r="B12" s="91"/>
      <c r="C12" s="78"/>
      <c r="D12" s="79"/>
      <c r="E12" s="80"/>
      <c r="F12" s="81"/>
      <c r="G12" s="81"/>
      <c r="H12" s="81"/>
      <c r="I12" s="81"/>
      <c r="J12" s="63"/>
      <c r="K12" s="63" t="str">
        <f t="shared" si="1"/>
        <v/>
      </c>
      <c r="L12" s="63" t="str">
        <f t="shared" si="7"/>
        <v/>
      </c>
      <c r="M12" s="64" t="str">
        <f t="shared" si="2"/>
        <v/>
      </c>
      <c r="N12" s="83"/>
      <c r="O12" s="84"/>
      <c r="P12" s="84"/>
      <c r="Q12" s="92"/>
      <c r="R12" s="95"/>
      <c r="S12" s="69" t="str">
        <f t="shared" si="3"/>
        <v/>
      </c>
      <c r="T12" s="96"/>
      <c r="U12" s="93"/>
      <c r="V12" s="64"/>
      <c r="W12" s="97"/>
      <c r="X12" s="73" t="str">
        <f t="shared" si="4"/>
        <v/>
      </c>
      <c r="Y12" s="89"/>
      <c r="Z12" s="98"/>
      <c r="AA12" s="98"/>
      <c r="AB12" s="76" t="str">
        <f t="shared" si="8"/>
        <v/>
      </c>
      <c r="AC12" s="64"/>
    </row>
    <row r="13">
      <c r="A13" s="50"/>
      <c r="B13" s="91"/>
      <c r="C13" s="78"/>
      <c r="D13" s="79"/>
      <c r="E13" s="80"/>
      <c r="F13" s="81"/>
      <c r="G13" s="81"/>
      <c r="H13" s="81"/>
      <c r="I13" s="81"/>
      <c r="J13" s="63"/>
      <c r="K13" s="63" t="str">
        <f t="shared" si="1"/>
        <v/>
      </c>
      <c r="L13" s="63" t="str">
        <f t="shared" si="7"/>
        <v/>
      </c>
      <c r="M13" s="64" t="str">
        <f t="shared" si="2"/>
        <v/>
      </c>
      <c r="N13" s="83"/>
      <c r="O13" s="84"/>
      <c r="P13" s="84"/>
      <c r="Q13" s="92"/>
      <c r="R13" s="95"/>
      <c r="S13" s="69" t="str">
        <f t="shared" si="3"/>
        <v/>
      </c>
      <c r="T13" s="96"/>
      <c r="U13" s="93"/>
      <c r="V13" s="64"/>
      <c r="W13" s="97"/>
      <c r="X13" s="73" t="str">
        <f t="shared" si="4"/>
        <v/>
      </c>
      <c r="Y13" s="78"/>
      <c r="Z13" s="98"/>
      <c r="AA13" s="98"/>
      <c r="AB13" s="76" t="str">
        <f t="shared" si="8"/>
        <v/>
      </c>
      <c r="AC13" s="64"/>
    </row>
    <row r="14">
      <c r="A14" s="50"/>
      <c r="B14" s="91"/>
      <c r="C14" s="78"/>
      <c r="D14" s="79"/>
      <c r="E14" s="80"/>
      <c r="F14" s="81"/>
      <c r="G14" s="81"/>
      <c r="H14" s="81"/>
      <c r="I14" s="81"/>
      <c r="J14" s="63"/>
      <c r="K14" s="63" t="str">
        <f t="shared" si="1"/>
        <v/>
      </c>
      <c r="L14" s="63" t="str">
        <f t="shared" si="7"/>
        <v/>
      </c>
      <c r="M14" s="64" t="str">
        <f t="shared" si="2"/>
        <v/>
      </c>
      <c r="N14" s="83"/>
      <c r="O14" s="84"/>
      <c r="P14" s="84"/>
      <c r="Q14" s="92"/>
      <c r="R14" s="95"/>
      <c r="S14" s="69" t="str">
        <f t="shared" si="3"/>
        <v/>
      </c>
      <c r="T14" s="96"/>
      <c r="U14" s="93"/>
      <c r="V14" s="64"/>
      <c r="W14" s="97"/>
      <c r="X14" s="73" t="str">
        <f t="shared" si="4"/>
        <v/>
      </c>
      <c r="Y14" s="89"/>
      <c r="Z14" s="98"/>
      <c r="AA14" s="98"/>
      <c r="AB14" s="76" t="str">
        <f t="shared" si="8"/>
        <v/>
      </c>
      <c r="AC14" s="64"/>
    </row>
    <row r="15">
      <c r="A15" s="50"/>
      <c r="B15" s="91"/>
      <c r="C15" s="78"/>
      <c r="D15" s="79"/>
      <c r="E15" s="80"/>
      <c r="F15" s="81"/>
      <c r="G15" s="81"/>
      <c r="H15" s="81"/>
      <c r="I15" s="81"/>
      <c r="J15" s="63"/>
      <c r="K15" s="63" t="str">
        <f t="shared" si="1"/>
        <v/>
      </c>
      <c r="L15" s="63" t="str">
        <f t="shared" si="7"/>
        <v/>
      </c>
      <c r="M15" s="64" t="str">
        <f t="shared" si="2"/>
        <v/>
      </c>
      <c r="N15" s="83"/>
      <c r="O15" s="84"/>
      <c r="P15" s="84"/>
      <c r="Q15" s="92"/>
      <c r="R15" s="95"/>
      <c r="S15" s="69" t="str">
        <f t="shared" si="3"/>
        <v/>
      </c>
      <c r="T15" s="96"/>
      <c r="U15" s="93"/>
      <c r="V15" s="64"/>
      <c r="W15" s="97"/>
      <c r="X15" s="73" t="str">
        <f t="shared" si="4"/>
        <v/>
      </c>
      <c r="Y15" s="89"/>
      <c r="Z15" s="98"/>
      <c r="AA15" s="98"/>
      <c r="AB15" s="76" t="str">
        <f t="shared" si="8"/>
        <v/>
      </c>
      <c r="AC15" s="64"/>
    </row>
    <row r="16">
      <c r="A16" s="50"/>
      <c r="B16" s="91"/>
      <c r="C16" s="78"/>
      <c r="D16" s="79"/>
      <c r="E16" s="80"/>
      <c r="F16" s="81"/>
      <c r="G16" s="81"/>
      <c r="H16" s="81"/>
      <c r="I16" s="81"/>
      <c r="J16" s="63"/>
      <c r="K16" s="63" t="str">
        <f t="shared" si="1"/>
        <v/>
      </c>
      <c r="L16" s="63" t="str">
        <f t="shared" si="7"/>
        <v/>
      </c>
      <c r="M16" s="64" t="str">
        <f t="shared" si="2"/>
        <v/>
      </c>
      <c r="N16" s="83"/>
      <c r="O16" s="84"/>
      <c r="P16" s="84"/>
      <c r="Q16" s="92"/>
      <c r="R16" s="95"/>
      <c r="S16" s="69" t="str">
        <f t="shared" si="3"/>
        <v/>
      </c>
      <c r="T16" s="96"/>
      <c r="U16" s="93"/>
      <c r="V16" s="64"/>
      <c r="W16" s="97"/>
      <c r="X16" s="73" t="str">
        <f t="shared" si="4"/>
        <v/>
      </c>
      <c r="Y16" s="78"/>
      <c r="Z16" s="98"/>
      <c r="AA16" s="98"/>
      <c r="AB16" s="76" t="str">
        <f t="shared" si="8"/>
        <v/>
      </c>
      <c r="AC16" s="64"/>
    </row>
    <row r="17">
      <c r="A17" s="50"/>
      <c r="B17" s="91"/>
      <c r="C17" s="78"/>
      <c r="D17" s="79"/>
      <c r="E17" s="80"/>
      <c r="F17" s="81"/>
      <c r="G17" s="81"/>
      <c r="H17" s="81"/>
      <c r="I17" s="81"/>
      <c r="J17" s="63"/>
      <c r="K17" s="63" t="str">
        <f t="shared" si="1"/>
        <v/>
      </c>
      <c r="L17" s="63" t="str">
        <f t="shared" si="7"/>
        <v/>
      </c>
      <c r="M17" s="64" t="str">
        <f t="shared" si="2"/>
        <v/>
      </c>
      <c r="N17" s="83"/>
      <c r="O17" s="84"/>
      <c r="P17" s="84"/>
      <c r="Q17" s="92"/>
      <c r="R17" s="95"/>
      <c r="S17" s="69" t="str">
        <f t="shared" si="3"/>
        <v/>
      </c>
      <c r="T17" s="96"/>
      <c r="U17" s="93"/>
      <c r="V17" s="64"/>
      <c r="W17" s="97"/>
      <c r="X17" s="73" t="str">
        <f t="shared" si="4"/>
        <v/>
      </c>
      <c r="Y17" s="89"/>
      <c r="Z17" s="98"/>
      <c r="AA17" s="98"/>
      <c r="AB17" s="76" t="str">
        <f t="shared" si="8"/>
        <v/>
      </c>
      <c r="AC17" s="64"/>
    </row>
    <row r="18">
      <c r="A18" s="51"/>
      <c r="B18" s="91"/>
      <c r="C18" s="78"/>
      <c r="D18" s="79"/>
      <c r="E18" s="80"/>
      <c r="F18" s="81"/>
      <c r="G18" s="81"/>
      <c r="H18" s="81"/>
      <c r="I18" s="81"/>
      <c r="J18" s="63"/>
      <c r="K18" s="63" t="str">
        <f t="shared" si="1"/>
        <v/>
      </c>
      <c r="L18" s="63" t="str">
        <f t="shared" si="7"/>
        <v/>
      </c>
      <c r="M18" s="64" t="str">
        <f t="shared" si="2"/>
        <v/>
      </c>
      <c r="N18" s="83"/>
      <c r="O18" s="84"/>
      <c r="P18" s="84"/>
      <c r="Q18" s="92"/>
      <c r="R18" s="95"/>
      <c r="S18" s="69" t="str">
        <f t="shared" si="3"/>
        <v/>
      </c>
      <c r="T18" s="96"/>
      <c r="U18" s="93"/>
      <c r="V18" s="64"/>
      <c r="W18" s="97"/>
      <c r="X18" s="73" t="str">
        <f t="shared" si="4"/>
        <v/>
      </c>
      <c r="Y18" s="89"/>
      <c r="Z18" s="98"/>
      <c r="AA18" s="98"/>
      <c r="AB18" s="76" t="str">
        <f t="shared" si="8"/>
        <v/>
      </c>
      <c r="AC18" s="64"/>
    </row>
    <row r="19">
      <c r="A19" s="51"/>
      <c r="B19" s="91"/>
      <c r="C19" s="78"/>
      <c r="D19" s="79"/>
      <c r="E19" s="80"/>
      <c r="F19" s="81"/>
      <c r="G19" s="81"/>
      <c r="H19" s="81"/>
      <c r="I19" s="81"/>
      <c r="J19" s="63"/>
      <c r="K19" s="63" t="str">
        <f t="shared" si="1"/>
        <v/>
      </c>
      <c r="L19" s="63" t="str">
        <f t="shared" si="7"/>
        <v/>
      </c>
      <c r="M19" s="64" t="str">
        <f t="shared" si="2"/>
        <v/>
      </c>
      <c r="N19" s="83"/>
      <c r="O19" s="84"/>
      <c r="P19" s="84"/>
      <c r="Q19" s="92"/>
      <c r="R19" s="95"/>
      <c r="S19" s="69" t="str">
        <f t="shared" si="3"/>
        <v/>
      </c>
      <c r="T19" s="96"/>
      <c r="U19" s="93"/>
      <c r="V19" s="64"/>
      <c r="W19" s="97"/>
      <c r="X19" s="73" t="str">
        <f t="shared" si="4"/>
        <v/>
      </c>
      <c r="Y19" s="78"/>
      <c r="Z19" s="98"/>
      <c r="AA19" s="98"/>
      <c r="AB19" s="76" t="str">
        <f t="shared" si="8"/>
        <v/>
      </c>
      <c r="AC19" s="64"/>
    </row>
    <row r="20">
      <c r="A20" s="51"/>
      <c r="B20" s="91"/>
      <c r="C20" s="78"/>
      <c r="D20" s="79"/>
      <c r="E20" s="80"/>
      <c r="F20" s="81"/>
      <c r="G20" s="81"/>
      <c r="H20" s="81"/>
      <c r="I20" s="81"/>
      <c r="J20" s="63"/>
      <c r="K20" s="63" t="str">
        <f t="shared" si="1"/>
        <v/>
      </c>
      <c r="L20" s="63" t="str">
        <f t="shared" si="7"/>
        <v/>
      </c>
      <c r="M20" s="64" t="str">
        <f t="shared" si="2"/>
        <v/>
      </c>
      <c r="N20" s="83"/>
      <c r="O20" s="84"/>
      <c r="P20" s="84"/>
      <c r="Q20" s="92"/>
      <c r="R20" s="95"/>
      <c r="S20" s="69" t="str">
        <f t="shared" si="3"/>
        <v/>
      </c>
      <c r="T20" s="96"/>
      <c r="U20" s="93"/>
      <c r="V20" s="64"/>
      <c r="W20" s="97"/>
      <c r="X20" s="73" t="str">
        <f t="shared" si="4"/>
        <v/>
      </c>
      <c r="Y20" s="89"/>
      <c r="Z20" s="98"/>
      <c r="AA20" s="98"/>
      <c r="AB20" s="76" t="str">
        <f t="shared" si="8"/>
        <v/>
      </c>
      <c r="AC20" s="64"/>
    </row>
    <row r="21">
      <c r="A21" s="50"/>
      <c r="B21" s="91"/>
      <c r="C21" s="78"/>
      <c r="D21" s="79"/>
      <c r="E21" s="80"/>
      <c r="F21" s="81"/>
      <c r="G21" s="81"/>
      <c r="H21" s="81"/>
      <c r="I21" s="81"/>
      <c r="J21" s="63"/>
      <c r="K21" s="63" t="str">
        <f t="shared" si="1"/>
        <v/>
      </c>
      <c r="L21" s="63" t="str">
        <f t="shared" si="7"/>
        <v/>
      </c>
      <c r="M21" s="64" t="str">
        <f t="shared" si="2"/>
        <v/>
      </c>
      <c r="N21" s="83"/>
      <c r="O21" s="84"/>
      <c r="P21" s="84"/>
      <c r="Q21" s="92"/>
      <c r="R21" s="95"/>
      <c r="S21" s="69" t="str">
        <f t="shared" si="3"/>
        <v/>
      </c>
      <c r="T21" s="96"/>
      <c r="U21" s="93"/>
      <c r="V21" s="64"/>
      <c r="W21" s="97"/>
      <c r="X21" s="73" t="str">
        <f t="shared" si="4"/>
        <v/>
      </c>
      <c r="Y21" s="89"/>
      <c r="Z21" s="98"/>
      <c r="AA21" s="98"/>
      <c r="AB21" s="76" t="str">
        <f t="shared" si="8"/>
        <v/>
      </c>
      <c r="AC21" s="64"/>
    </row>
    <row r="22">
      <c r="A22" s="50"/>
      <c r="B22" s="91"/>
      <c r="C22" s="78"/>
      <c r="D22" s="79"/>
      <c r="E22" s="80"/>
      <c r="F22" s="81"/>
      <c r="G22" s="81"/>
      <c r="H22" s="81"/>
      <c r="I22" s="81"/>
      <c r="J22" s="63"/>
      <c r="K22" s="63" t="str">
        <f t="shared" si="1"/>
        <v/>
      </c>
      <c r="L22" s="63" t="str">
        <f t="shared" si="7"/>
        <v/>
      </c>
      <c r="M22" s="64" t="str">
        <f t="shared" si="2"/>
        <v/>
      </c>
      <c r="N22" s="83"/>
      <c r="O22" s="84"/>
      <c r="P22" s="84"/>
      <c r="Q22" s="92"/>
      <c r="R22" s="95"/>
      <c r="S22" s="69" t="str">
        <f t="shared" si="3"/>
        <v/>
      </c>
      <c r="T22" s="96"/>
      <c r="U22" s="93"/>
      <c r="V22" s="64"/>
      <c r="W22" s="97"/>
      <c r="X22" s="73" t="str">
        <f t="shared" si="4"/>
        <v/>
      </c>
      <c r="Y22" s="78"/>
      <c r="Z22" s="98"/>
      <c r="AA22" s="98"/>
      <c r="AB22" s="76" t="str">
        <f t="shared" si="8"/>
        <v/>
      </c>
      <c r="AC22" s="64"/>
    </row>
    <row r="23">
      <c r="A23" s="50"/>
      <c r="B23" s="91"/>
      <c r="C23" s="78"/>
      <c r="D23" s="79"/>
      <c r="E23" s="80"/>
      <c r="F23" s="81"/>
      <c r="G23" s="81"/>
      <c r="H23" s="81"/>
      <c r="I23" s="81"/>
      <c r="J23" s="63"/>
      <c r="K23" s="63" t="str">
        <f t="shared" si="1"/>
        <v/>
      </c>
      <c r="L23" s="63" t="str">
        <f t="shared" si="7"/>
        <v/>
      </c>
      <c r="M23" s="64" t="str">
        <f t="shared" si="2"/>
        <v/>
      </c>
      <c r="N23" s="83"/>
      <c r="O23" s="84"/>
      <c r="P23" s="84"/>
      <c r="Q23" s="92"/>
      <c r="R23" s="95"/>
      <c r="S23" s="69" t="str">
        <f t="shared" si="3"/>
        <v/>
      </c>
      <c r="T23" s="96"/>
      <c r="U23" s="93"/>
      <c r="V23" s="64"/>
      <c r="W23" s="97"/>
      <c r="X23" s="73" t="str">
        <f t="shared" si="4"/>
        <v/>
      </c>
      <c r="Y23" s="89"/>
      <c r="Z23" s="98"/>
      <c r="AA23" s="98"/>
      <c r="AB23" s="76" t="str">
        <f t="shared" si="8"/>
        <v/>
      </c>
      <c r="AC23" s="64"/>
    </row>
    <row r="24">
      <c r="A24" s="51"/>
      <c r="B24" s="91"/>
      <c r="C24" s="78"/>
      <c r="D24" s="79"/>
      <c r="E24" s="80"/>
      <c r="F24" s="81"/>
      <c r="G24" s="81"/>
      <c r="H24" s="81"/>
      <c r="I24" s="81"/>
      <c r="J24" s="63"/>
      <c r="K24" s="63" t="str">
        <f t="shared" si="1"/>
        <v/>
      </c>
      <c r="L24" s="63" t="str">
        <f t="shared" si="7"/>
        <v/>
      </c>
      <c r="M24" s="64" t="str">
        <f t="shared" si="2"/>
        <v/>
      </c>
      <c r="N24" s="83"/>
      <c r="O24" s="84"/>
      <c r="P24" s="84"/>
      <c r="Q24" s="92"/>
      <c r="R24" s="95"/>
      <c r="S24" s="69" t="str">
        <f t="shared" si="3"/>
        <v/>
      </c>
      <c r="T24" s="96"/>
      <c r="U24" s="93"/>
      <c r="V24" s="64"/>
      <c r="W24" s="97"/>
      <c r="X24" s="73" t="str">
        <f t="shared" si="4"/>
        <v/>
      </c>
      <c r="Y24" s="89"/>
      <c r="Z24" s="98"/>
      <c r="AA24" s="98"/>
      <c r="AB24" s="76" t="str">
        <f t="shared" si="8"/>
        <v/>
      </c>
      <c r="AC24" s="64"/>
    </row>
    <row r="25">
      <c r="A25" s="51"/>
      <c r="B25" s="91"/>
      <c r="C25" s="78"/>
      <c r="D25" s="79"/>
      <c r="E25" s="80"/>
      <c r="F25" s="81"/>
      <c r="G25" s="81"/>
      <c r="H25" s="81"/>
      <c r="I25" s="81"/>
      <c r="J25" s="63"/>
      <c r="K25" s="63" t="str">
        <f t="shared" si="1"/>
        <v/>
      </c>
      <c r="L25" s="63" t="str">
        <f t="shared" si="7"/>
        <v/>
      </c>
      <c r="M25" s="64" t="str">
        <f t="shared" si="2"/>
        <v/>
      </c>
      <c r="N25" s="83"/>
      <c r="O25" s="84"/>
      <c r="P25" s="84"/>
      <c r="Q25" s="92"/>
      <c r="R25" s="95"/>
      <c r="S25" s="69" t="str">
        <f t="shared" si="3"/>
        <v/>
      </c>
      <c r="T25" s="96"/>
      <c r="U25" s="93"/>
      <c r="V25" s="64"/>
      <c r="W25" s="97"/>
      <c r="X25" s="73" t="str">
        <f t="shared" si="4"/>
        <v/>
      </c>
      <c r="Y25" s="78"/>
      <c r="Z25" s="98"/>
      <c r="AA25" s="98"/>
      <c r="AB25" s="76" t="str">
        <f t="shared" si="8"/>
        <v/>
      </c>
      <c r="AC25" s="64"/>
    </row>
    <row r="26">
      <c r="A26" s="51"/>
      <c r="B26" s="91"/>
      <c r="C26" s="78"/>
      <c r="D26" s="79"/>
      <c r="E26" s="80"/>
      <c r="F26" s="81"/>
      <c r="G26" s="81"/>
      <c r="H26" s="81"/>
      <c r="I26" s="81"/>
      <c r="J26" s="63"/>
      <c r="K26" s="63" t="str">
        <f t="shared" si="1"/>
        <v/>
      </c>
      <c r="L26" s="63" t="str">
        <f t="shared" si="7"/>
        <v/>
      </c>
      <c r="M26" s="64" t="str">
        <f t="shared" si="2"/>
        <v/>
      </c>
      <c r="N26" s="83"/>
      <c r="O26" s="84"/>
      <c r="P26" s="84"/>
      <c r="Q26" s="92"/>
      <c r="R26" s="95"/>
      <c r="S26" s="69" t="str">
        <f t="shared" si="3"/>
        <v/>
      </c>
      <c r="T26" s="96"/>
      <c r="U26" s="93"/>
      <c r="V26" s="64"/>
      <c r="W26" s="97"/>
      <c r="X26" s="73" t="str">
        <f t="shared" si="4"/>
        <v/>
      </c>
      <c r="Y26" s="89"/>
      <c r="Z26" s="98"/>
      <c r="AA26" s="98"/>
      <c r="AB26" s="76" t="str">
        <f t="shared" si="8"/>
        <v/>
      </c>
      <c r="AC26" s="64"/>
    </row>
    <row r="27">
      <c r="A27" s="50"/>
      <c r="B27" s="91"/>
      <c r="C27" s="78"/>
      <c r="D27" s="79"/>
      <c r="E27" s="80"/>
      <c r="F27" s="81"/>
      <c r="G27" s="81"/>
      <c r="H27" s="81"/>
      <c r="I27" s="81"/>
      <c r="J27" s="63"/>
      <c r="K27" s="63" t="str">
        <f t="shared" si="1"/>
        <v/>
      </c>
      <c r="L27" s="63" t="str">
        <f t="shared" si="7"/>
        <v/>
      </c>
      <c r="M27" s="64" t="str">
        <f t="shared" si="2"/>
        <v/>
      </c>
      <c r="N27" s="83"/>
      <c r="O27" s="84"/>
      <c r="P27" s="84"/>
      <c r="Q27" s="92"/>
      <c r="R27" s="95"/>
      <c r="S27" s="69" t="str">
        <f t="shared" si="3"/>
        <v/>
      </c>
      <c r="T27" s="96"/>
      <c r="U27" s="93"/>
      <c r="V27" s="64"/>
      <c r="W27" s="97"/>
      <c r="X27" s="73" t="str">
        <f t="shared" si="4"/>
        <v/>
      </c>
      <c r="Y27" s="89"/>
      <c r="Z27" s="98"/>
      <c r="AA27" s="98"/>
      <c r="AB27" s="76" t="str">
        <f t="shared" si="8"/>
        <v/>
      </c>
      <c r="AC27" s="64"/>
    </row>
    <row r="28">
      <c r="A28" s="50"/>
      <c r="B28" s="91"/>
      <c r="C28" s="78"/>
      <c r="D28" s="79"/>
      <c r="E28" s="80"/>
      <c r="F28" s="81"/>
      <c r="G28" s="81"/>
      <c r="H28" s="81"/>
      <c r="I28" s="81"/>
      <c r="J28" s="63"/>
      <c r="K28" s="63" t="str">
        <f t="shared" si="1"/>
        <v/>
      </c>
      <c r="L28" s="63" t="str">
        <f t="shared" si="7"/>
        <v/>
      </c>
      <c r="M28" s="64" t="str">
        <f t="shared" si="2"/>
        <v/>
      </c>
      <c r="N28" s="83"/>
      <c r="O28" s="84"/>
      <c r="P28" s="84"/>
      <c r="Q28" s="92"/>
      <c r="R28" s="95"/>
      <c r="S28" s="69" t="str">
        <f t="shared" si="3"/>
        <v/>
      </c>
      <c r="T28" s="96"/>
      <c r="U28" s="93"/>
      <c r="V28" s="64"/>
      <c r="W28" s="97"/>
      <c r="X28" s="73" t="str">
        <f t="shared" si="4"/>
        <v/>
      </c>
      <c r="Y28" s="78"/>
      <c r="Z28" s="98"/>
      <c r="AA28" s="98"/>
      <c r="AB28" s="76" t="str">
        <f t="shared" si="8"/>
        <v/>
      </c>
      <c r="AC28" s="64"/>
    </row>
    <row r="29">
      <c r="A29" s="50"/>
      <c r="B29" s="91"/>
      <c r="C29" s="78"/>
      <c r="D29" s="79"/>
      <c r="E29" s="80"/>
      <c r="F29" s="81"/>
      <c r="G29" s="81"/>
      <c r="H29" s="81"/>
      <c r="I29" s="81"/>
      <c r="J29" s="63"/>
      <c r="K29" s="63" t="str">
        <f t="shared" si="1"/>
        <v/>
      </c>
      <c r="L29" s="63" t="str">
        <f t="shared" si="7"/>
        <v/>
      </c>
      <c r="M29" s="64" t="str">
        <f t="shared" si="2"/>
        <v/>
      </c>
      <c r="N29" s="83"/>
      <c r="O29" s="84"/>
      <c r="P29" s="84"/>
      <c r="Q29" s="92"/>
      <c r="R29" s="95"/>
      <c r="S29" s="69" t="str">
        <f t="shared" si="3"/>
        <v/>
      </c>
      <c r="T29" s="96"/>
      <c r="U29" s="93"/>
      <c r="V29" s="64"/>
      <c r="W29" s="97"/>
      <c r="X29" s="73" t="str">
        <f t="shared" si="4"/>
        <v/>
      </c>
      <c r="Y29" s="89"/>
      <c r="Z29" s="98"/>
      <c r="AA29" s="98"/>
      <c r="AB29" s="76" t="str">
        <f t="shared" si="8"/>
        <v/>
      </c>
      <c r="AC29" s="64"/>
    </row>
    <row r="30">
      <c r="A30" s="50"/>
      <c r="B30" s="91"/>
      <c r="C30" s="78"/>
      <c r="D30" s="79"/>
      <c r="E30" s="80"/>
      <c r="F30" s="81"/>
      <c r="G30" s="81"/>
      <c r="H30" s="81"/>
      <c r="I30" s="81"/>
      <c r="J30" s="63"/>
      <c r="K30" s="63" t="str">
        <f t="shared" si="1"/>
        <v/>
      </c>
      <c r="L30" s="63" t="str">
        <f t="shared" si="7"/>
        <v/>
      </c>
      <c r="M30" s="64" t="str">
        <f t="shared" si="2"/>
        <v/>
      </c>
      <c r="N30" s="83"/>
      <c r="O30" s="84"/>
      <c r="P30" s="84"/>
      <c r="Q30" s="92"/>
      <c r="R30" s="95"/>
      <c r="S30" s="69" t="str">
        <f t="shared" si="3"/>
        <v/>
      </c>
      <c r="T30" s="96"/>
      <c r="U30" s="93"/>
      <c r="V30" s="64"/>
      <c r="W30" s="97"/>
      <c r="X30" s="73" t="str">
        <f t="shared" si="4"/>
        <v/>
      </c>
      <c r="Y30" s="89"/>
      <c r="Z30" s="98"/>
      <c r="AA30" s="98"/>
      <c r="AB30" s="76" t="str">
        <f t="shared" si="8"/>
        <v/>
      </c>
      <c r="AC30" s="64"/>
    </row>
    <row r="31">
      <c r="A31" s="50"/>
      <c r="B31" s="91"/>
      <c r="C31" s="78"/>
      <c r="D31" s="79"/>
      <c r="E31" s="80"/>
      <c r="F31" s="81"/>
      <c r="G31" s="81"/>
      <c r="H31" s="81"/>
      <c r="I31" s="81"/>
      <c r="J31" s="63"/>
      <c r="K31" s="63" t="str">
        <f t="shared" si="1"/>
        <v/>
      </c>
      <c r="L31" s="63" t="str">
        <f t="shared" si="7"/>
        <v/>
      </c>
      <c r="M31" s="64" t="str">
        <f t="shared" si="2"/>
        <v/>
      </c>
      <c r="N31" s="83"/>
      <c r="O31" s="84"/>
      <c r="P31" s="84"/>
      <c r="Q31" s="92"/>
      <c r="R31" s="95"/>
      <c r="S31" s="69" t="str">
        <f t="shared" si="3"/>
        <v/>
      </c>
      <c r="T31" s="96"/>
      <c r="U31" s="93"/>
      <c r="V31" s="64"/>
      <c r="W31" s="97"/>
      <c r="X31" s="73" t="str">
        <f t="shared" si="4"/>
        <v/>
      </c>
      <c r="Y31" s="78"/>
      <c r="Z31" s="98"/>
      <c r="AA31" s="98"/>
      <c r="AB31" s="76" t="str">
        <f t="shared" si="8"/>
        <v/>
      </c>
      <c r="AC31" s="64"/>
    </row>
    <row r="32">
      <c r="A32" s="50"/>
      <c r="B32" s="91"/>
      <c r="C32" s="78"/>
      <c r="D32" s="79"/>
      <c r="E32" s="80"/>
      <c r="F32" s="81"/>
      <c r="G32" s="81"/>
      <c r="H32" s="81"/>
      <c r="I32" s="81"/>
      <c r="J32" s="63"/>
      <c r="K32" s="63" t="str">
        <f t="shared" si="1"/>
        <v/>
      </c>
      <c r="L32" s="63" t="str">
        <f t="shared" si="7"/>
        <v/>
      </c>
      <c r="M32" s="64" t="str">
        <f t="shared" si="2"/>
        <v/>
      </c>
      <c r="N32" s="83"/>
      <c r="O32" s="84"/>
      <c r="P32" s="84"/>
      <c r="Q32" s="92"/>
      <c r="R32" s="95"/>
      <c r="S32" s="69" t="str">
        <f t="shared" si="3"/>
        <v/>
      </c>
      <c r="T32" s="96"/>
      <c r="U32" s="93"/>
      <c r="V32" s="64"/>
      <c r="W32" s="97"/>
      <c r="X32" s="73" t="str">
        <f t="shared" si="4"/>
        <v/>
      </c>
      <c r="Y32" s="89"/>
      <c r="Z32" s="98"/>
      <c r="AA32" s="98"/>
      <c r="AB32" s="76" t="str">
        <f t="shared" si="8"/>
        <v/>
      </c>
      <c r="AC32" s="64"/>
    </row>
    <row r="33">
      <c r="A33" s="50"/>
      <c r="B33" s="91"/>
      <c r="C33" s="78"/>
      <c r="D33" s="79"/>
      <c r="E33" s="80"/>
      <c r="F33" s="81"/>
      <c r="G33" s="81"/>
      <c r="H33" s="81"/>
      <c r="I33" s="81"/>
      <c r="J33" s="63"/>
      <c r="K33" s="63" t="str">
        <f t="shared" si="1"/>
        <v/>
      </c>
      <c r="L33" s="63" t="str">
        <f t="shared" si="7"/>
        <v/>
      </c>
      <c r="M33" s="64" t="str">
        <f t="shared" si="2"/>
        <v/>
      </c>
      <c r="N33" s="83"/>
      <c r="O33" s="84"/>
      <c r="P33" s="84"/>
      <c r="Q33" s="92"/>
      <c r="R33" s="95"/>
      <c r="S33" s="69" t="str">
        <f t="shared" si="3"/>
        <v/>
      </c>
      <c r="T33" s="96"/>
      <c r="U33" s="93"/>
      <c r="V33" s="64"/>
      <c r="W33" s="97"/>
      <c r="X33" s="73" t="str">
        <f t="shared" si="4"/>
        <v/>
      </c>
      <c r="Y33" s="89"/>
      <c r="Z33" s="98"/>
      <c r="AA33" s="98"/>
      <c r="AB33" s="76" t="str">
        <f t="shared" si="8"/>
        <v/>
      </c>
      <c r="AC33" s="64"/>
    </row>
    <row r="34">
      <c r="A34" s="50"/>
      <c r="B34" s="91"/>
      <c r="C34" s="78"/>
      <c r="D34" s="79"/>
      <c r="E34" s="80"/>
      <c r="F34" s="81"/>
      <c r="G34" s="81"/>
      <c r="H34" s="81"/>
      <c r="I34" s="81"/>
      <c r="J34" s="63"/>
      <c r="K34" s="63" t="str">
        <f t="shared" si="1"/>
        <v/>
      </c>
      <c r="L34" s="63" t="str">
        <f t="shared" si="7"/>
        <v/>
      </c>
      <c r="M34" s="64" t="str">
        <f t="shared" si="2"/>
        <v/>
      </c>
      <c r="N34" s="83"/>
      <c r="O34" s="84"/>
      <c r="P34" s="84"/>
      <c r="Q34" s="92"/>
      <c r="R34" s="95"/>
      <c r="S34" s="69" t="str">
        <f t="shared" si="3"/>
        <v/>
      </c>
      <c r="T34" s="96"/>
      <c r="U34" s="93"/>
      <c r="V34" s="64"/>
      <c r="W34" s="97"/>
      <c r="X34" s="73" t="str">
        <f t="shared" si="4"/>
        <v/>
      </c>
      <c r="Y34" s="78"/>
      <c r="Z34" s="98"/>
      <c r="AA34" s="98"/>
      <c r="AB34" s="76" t="str">
        <f t="shared" si="8"/>
        <v/>
      </c>
      <c r="AC34" s="64"/>
    </row>
    <row r="35">
      <c r="A35" s="50"/>
      <c r="B35" s="91"/>
      <c r="C35" s="78"/>
      <c r="D35" s="79"/>
      <c r="E35" s="80"/>
      <c r="F35" s="81"/>
      <c r="G35" s="81"/>
      <c r="H35" s="81"/>
      <c r="I35" s="81"/>
      <c r="J35" s="63"/>
      <c r="K35" s="63" t="str">
        <f t="shared" si="1"/>
        <v/>
      </c>
      <c r="L35" s="63" t="str">
        <f t="shared" si="7"/>
        <v/>
      </c>
      <c r="M35" s="64" t="str">
        <f t="shared" si="2"/>
        <v/>
      </c>
      <c r="N35" s="83"/>
      <c r="O35" s="84"/>
      <c r="P35" s="84"/>
      <c r="Q35" s="92"/>
      <c r="R35" s="95"/>
      <c r="S35" s="69" t="str">
        <f t="shared" si="3"/>
        <v/>
      </c>
      <c r="T35" s="96"/>
      <c r="U35" s="93"/>
      <c r="V35" s="64"/>
      <c r="W35" s="97"/>
      <c r="X35" s="73" t="str">
        <f t="shared" si="4"/>
        <v/>
      </c>
      <c r="Y35" s="89"/>
      <c r="Z35" s="98"/>
      <c r="AA35" s="98"/>
      <c r="AB35" s="76" t="str">
        <f t="shared" si="8"/>
        <v/>
      </c>
      <c r="AC35" s="64"/>
    </row>
    <row r="36">
      <c r="A36" s="50"/>
      <c r="B36" s="91"/>
      <c r="C36" s="78"/>
      <c r="D36" s="79"/>
      <c r="E36" s="80"/>
      <c r="F36" s="81"/>
      <c r="G36" s="81"/>
      <c r="H36" s="81"/>
      <c r="I36" s="81"/>
      <c r="J36" s="63"/>
      <c r="K36" s="63" t="str">
        <f t="shared" si="1"/>
        <v/>
      </c>
      <c r="L36" s="63" t="str">
        <f t="shared" si="7"/>
        <v/>
      </c>
      <c r="M36" s="64" t="str">
        <f t="shared" si="2"/>
        <v/>
      </c>
      <c r="N36" s="83"/>
      <c r="O36" s="84"/>
      <c r="P36" s="84"/>
      <c r="Q36" s="92"/>
      <c r="R36" s="95"/>
      <c r="S36" s="69" t="str">
        <f t="shared" si="3"/>
        <v/>
      </c>
      <c r="T36" s="96"/>
      <c r="U36" s="93"/>
      <c r="V36" s="64"/>
      <c r="W36" s="97"/>
      <c r="X36" s="73" t="str">
        <f t="shared" si="4"/>
        <v/>
      </c>
      <c r="Y36" s="89"/>
      <c r="Z36" s="98"/>
      <c r="AA36" s="98"/>
      <c r="AB36" s="76" t="str">
        <f t="shared" si="8"/>
        <v/>
      </c>
      <c r="AC36" s="64"/>
    </row>
    <row r="37">
      <c r="A37" s="50"/>
      <c r="B37" s="91"/>
      <c r="C37" s="78"/>
      <c r="D37" s="79"/>
      <c r="E37" s="80"/>
      <c r="F37" s="81"/>
      <c r="G37" s="81"/>
      <c r="H37" s="81"/>
      <c r="I37" s="81"/>
      <c r="J37" s="63"/>
      <c r="K37" s="63" t="str">
        <f t="shared" si="1"/>
        <v/>
      </c>
      <c r="L37" s="63" t="str">
        <f t="shared" si="7"/>
        <v/>
      </c>
      <c r="M37" s="64" t="str">
        <f t="shared" si="2"/>
        <v/>
      </c>
      <c r="N37" s="83"/>
      <c r="O37" s="84"/>
      <c r="P37" s="84"/>
      <c r="Q37" s="92"/>
      <c r="R37" s="95"/>
      <c r="S37" s="69" t="str">
        <f t="shared" si="3"/>
        <v/>
      </c>
      <c r="T37" s="96"/>
      <c r="U37" s="93"/>
      <c r="V37" s="64"/>
      <c r="W37" s="97"/>
      <c r="X37" s="73" t="str">
        <f t="shared" si="4"/>
        <v/>
      </c>
      <c r="Y37" s="78"/>
      <c r="Z37" s="98"/>
      <c r="AA37" s="98"/>
      <c r="AB37" s="76" t="str">
        <f t="shared" si="8"/>
        <v/>
      </c>
      <c r="AC37" s="64"/>
    </row>
    <row r="38">
      <c r="A38" s="50"/>
      <c r="B38" s="91"/>
      <c r="C38" s="78"/>
      <c r="D38" s="79"/>
      <c r="E38" s="80"/>
      <c r="F38" s="81"/>
      <c r="G38" s="81"/>
      <c r="H38" s="81"/>
      <c r="I38" s="81"/>
      <c r="J38" s="63"/>
      <c r="K38" s="63" t="str">
        <f t="shared" si="1"/>
        <v/>
      </c>
      <c r="L38" s="63" t="str">
        <f t="shared" si="7"/>
        <v/>
      </c>
      <c r="M38" s="64" t="str">
        <f t="shared" si="2"/>
        <v/>
      </c>
      <c r="N38" s="83"/>
      <c r="O38" s="84"/>
      <c r="P38" s="84"/>
      <c r="Q38" s="92"/>
      <c r="R38" s="95"/>
      <c r="S38" s="69" t="str">
        <f t="shared" si="3"/>
        <v/>
      </c>
      <c r="T38" s="96"/>
      <c r="U38" s="93"/>
      <c r="V38" s="64"/>
      <c r="W38" s="97"/>
      <c r="X38" s="73" t="str">
        <f t="shared" si="4"/>
        <v/>
      </c>
      <c r="Y38" s="89"/>
      <c r="Z38" s="98"/>
      <c r="AA38" s="98"/>
      <c r="AB38" s="76" t="str">
        <f t="shared" si="8"/>
        <v/>
      </c>
      <c r="AC38" s="64"/>
    </row>
    <row r="39">
      <c r="A39" s="50"/>
      <c r="B39" s="91"/>
      <c r="C39" s="78"/>
      <c r="D39" s="79"/>
      <c r="E39" s="80"/>
      <c r="F39" s="81"/>
      <c r="G39" s="81"/>
      <c r="H39" s="81"/>
      <c r="I39" s="81"/>
      <c r="J39" s="63"/>
      <c r="K39" s="63" t="str">
        <f t="shared" si="1"/>
        <v/>
      </c>
      <c r="L39" s="63" t="str">
        <f t="shared" si="7"/>
        <v/>
      </c>
      <c r="M39" s="64" t="str">
        <f t="shared" si="2"/>
        <v/>
      </c>
      <c r="N39" s="83"/>
      <c r="O39" s="84"/>
      <c r="P39" s="84"/>
      <c r="Q39" s="92"/>
      <c r="R39" s="95"/>
      <c r="S39" s="69" t="str">
        <f t="shared" si="3"/>
        <v/>
      </c>
      <c r="T39" s="96"/>
      <c r="U39" s="93"/>
      <c r="V39" s="64"/>
      <c r="W39" s="97"/>
      <c r="X39" s="73" t="str">
        <f t="shared" si="4"/>
        <v/>
      </c>
      <c r="Y39" s="89"/>
      <c r="Z39" s="98"/>
      <c r="AA39" s="98"/>
      <c r="AB39" s="76" t="str">
        <f t="shared" si="8"/>
        <v/>
      </c>
      <c r="AC39" s="64"/>
    </row>
    <row r="40">
      <c r="A40" s="50"/>
      <c r="B40" s="91"/>
      <c r="C40" s="78"/>
      <c r="D40" s="79"/>
      <c r="E40" s="80"/>
      <c r="F40" s="81"/>
      <c r="G40" s="81"/>
      <c r="H40" s="81"/>
      <c r="I40" s="81"/>
      <c r="J40" s="63"/>
      <c r="K40" s="63" t="str">
        <f t="shared" si="1"/>
        <v/>
      </c>
      <c r="L40" s="63" t="str">
        <f t="shared" si="7"/>
        <v/>
      </c>
      <c r="M40" s="64" t="str">
        <f t="shared" si="2"/>
        <v/>
      </c>
      <c r="N40" s="83"/>
      <c r="O40" s="84"/>
      <c r="P40" s="84"/>
      <c r="Q40" s="92"/>
      <c r="R40" s="95"/>
      <c r="S40" s="69" t="str">
        <f t="shared" si="3"/>
        <v/>
      </c>
      <c r="T40" s="96"/>
      <c r="U40" s="93"/>
      <c r="V40" s="64"/>
      <c r="W40" s="97"/>
      <c r="X40" s="73" t="str">
        <f t="shared" si="4"/>
        <v/>
      </c>
      <c r="Y40" s="78"/>
      <c r="Z40" s="98"/>
      <c r="AA40" s="98"/>
      <c r="AB40" s="76" t="str">
        <f t="shared" si="8"/>
        <v/>
      </c>
      <c r="AC40" s="64"/>
    </row>
    <row r="41">
      <c r="A41" s="50"/>
      <c r="B41" s="91"/>
      <c r="C41" s="78"/>
      <c r="D41" s="79"/>
      <c r="E41" s="80"/>
      <c r="F41" s="81"/>
      <c r="G41" s="81"/>
      <c r="H41" s="81"/>
      <c r="I41" s="81"/>
      <c r="J41" s="63"/>
      <c r="K41" s="63" t="str">
        <f t="shared" si="1"/>
        <v/>
      </c>
      <c r="L41" s="63" t="str">
        <f t="shared" si="7"/>
        <v/>
      </c>
      <c r="M41" s="64" t="str">
        <f t="shared" si="2"/>
        <v/>
      </c>
      <c r="N41" s="83"/>
      <c r="O41" s="84"/>
      <c r="P41" s="84"/>
      <c r="Q41" s="92"/>
      <c r="R41" s="95"/>
      <c r="S41" s="69" t="str">
        <f t="shared" si="3"/>
        <v/>
      </c>
      <c r="T41" s="96"/>
      <c r="U41" s="93"/>
      <c r="V41" s="64"/>
      <c r="W41" s="97"/>
      <c r="X41" s="73" t="str">
        <f t="shared" si="4"/>
        <v/>
      </c>
      <c r="Y41" s="89"/>
      <c r="Z41" s="98"/>
      <c r="AA41" s="98"/>
      <c r="AB41" s="76" t="str">
        <f t="shared" si="8"/>
        <v/>
      </c>
      <c r="AC41" s="64"/>
    </row>
    <row r="42">
      <c r="A42" s="50"/>
      <c r="B42" s="91"/>
      <c r="C42" s="78"/>
      <c r="D42" s="79"/>
      <c r="E42" s="80"/>
      <c r="F42" s="81"/>
      <c r="G42" s="81"/>
      <c r="H42" s="81"/>
      <c r="I42" s="81"/>
      <c r="J42" s="63"/>
      <c r="K42" s="63" t="str">
        <f t="shared" si="1"/>
        <v/>
      </c>
      <c r="L42" s="63" t="str">
        <f t="shared" si="7"/>
        <v/>
      </c>
      <c r="M42" s="64" t="str">
        <f t="shared" si="2"/>
        <v/>
      </c>
      <c r="N42" s="83"/>
      <c r="O42" s="84"/>
      <c r="P42" s="84"/>
      <c r="Q42" s="92"/>
      <c r="R42" s="95"/>
      <c r="S42" s="69" t="str">
        <f t="shared" si="3"/>
        <v/>
      </c>
      <c r="T42" s="96"/>
      <c r="U42" s="93"/>
      <c r="V42" s="64"/>
      <c r="W42" s="97"/>
      <c r="X42" s="73" t="str">
        <f t="shared" si="4"/>
        <v/>
      </c>
      <c r="Y42" s="89"/>
      <c r="Z42" s="98"/>
      <c r="AA42" s="98"/>
      <c r="AB42" s="76" t="str">
        <f t="shared" si="8"/>
        <v/>
      </c>
      <c r="AC42" s="64"/>
    </row>
    <row r="43">
      <c r="A43" s="50"/>
      <c r="B43" s="91"/>
      <c r="C43" s="78"/>
      <c r="D43" s="79"/>
      <c r="E43" s="80"/>
      <c r="F43" s="81"/>
      <c r="G43" s="81"/>
      <c r="H43" s="81"/>
      <c r="I43" s="81"/>
      <c r="J43" s="63"/>
      <c r="K43" s="63" t="str">
        <f t="shared" si="1"/>
        <v/>
      </c>
      <c r="L43" s="63" t="str">
        <f t="shared" si="7"/>
        <v/>
      </c>
      <c r="M43" s="64" t="str">
        <f t="shared" si="2"/>
        <v/>
      </c>
      <c r="N43" s="83"/>
      <c r="O43" s="84"/>
      <c r="P43" s="84"/>
      <c r="Q43" s="92"/>
      <c r="R43" s="95"/>
      <c r="S43" s="69" t="str">
        <f t="shared" si="3"/>
        <v/>
      </c>
      <c r="T43" s="96"/>
      <c r="U43" s="93"/>
      <c r="V43" s="64"/>
      <c r="W43" s="97"/>
      <c r="X43" s="73" t="str">
        <f t="shared" si="4"/>
        <v/>
      </c>
      <c r="Y43" s="78"/>
      <c r="Z43" s="98"/>
      <c r="AA43" s="98"/>
      <c r="AB43" s="76" t="str">
        <f t="shared" si="8"/>
        <v/>
      </c>
      <c r="AC43" s="64"/>
    </row>
    <row r="44">
      <c r="A44" s="50"/>
      <c r="B44" s="91"/>
      <c r="C44" s="78"/>
      <c r="D44" s="79"/>
      <c r="E44" s="80"/>
      <c r="F44" s="81"/>
      <c r="G44" s="81"/>
      <c r="H44" s="81"/>
      <c r="I44" s="81"/>
      <c r="J44" s="63"/>
      <c r="K44" s="63" t="str">
        <f t="shared" si="1"/>
        <v/>
      </c>
      <c r="L44" s="63" t="str">
        <f t="shared" si="7"/>
        <v/>
      </c>
      <c r="M44" s="64" t="str">
        <f t="shared" si="2"/>
        <v/>
      </c>
      <c r="N44" s="83"/>
      <c r="O44" s="84"/>
      <c r="P44" s="84"/>
      <c r="Q44" s="92"/>
      <c r="R44" s="95"/>
      <c r="S44" s="69" t="str">
        <f t="shared" si="3"/>
        <v/>
      </c>
      <c r="T44" s="96"/>
      <c r="U44" s="93"/>
      <c r="V44" s="64"/>
      <c r="W44" s="97"/>
      <c r="X44" s="73" t="str">
        <f t="shared" si="4"/>
        <v/>
      </c>
      <c r="Y44" s="89"/>
      <c r="Z44" s="98"/>
      <c r="AA44" s="98"/>
      <c r="AB44" s="76" t="str">
        <f t="shared" si="8"/>
        <v/>
      </c>
      <c r="AC44" s="64"/>
    </row>
    <row r="45">
      <c r="A45" s="50"/>
      <c r="B45" s="91"/>
      <c r="C45" s="78"/>
      <c r="D45" s="79"/>
      <c r="E45" s="80"/>
      <c r="F45" s="81"/>
      <c r="G45" s="81"/>
      <c r="H45" s="81"/>
      <c r="I45" s="81"/>
      <c r="J45" s="63"/>
      <c r="K45" s="63" t="str">
        <f t="shared" si="1"/>
        <v/>
      </c>
      <c r="L45" s="63" t="str">
        <f t="shared" si="7"/>
        <v/>
      </c>
      <c r="M45" s="64" t="str">
        <f t="shared" si="2"/>
        <v/>
      </c>
      <c r="N45" s="83"/>
      <c r="O45" s="84"/>
      <c r="P45" s="84"/>
      <c r="Q45" s="92"/>
      <c r="R45" s="95"/>
      <c r="S45" s="69" t="str">
        <f t="shared" si="3"/>
        <v/>
      </c>
      <c r="T45" s="96"/>
      <c r="U45" s="93"/>
      <c r="V45" s="64"/>
      <c r="W45" s="97"/>
      <c r="X45" s="73" t="str">
        <f t="shared" si="4"/>
        <v/>
      </c>
      <c r="Y45" s="89"/>
      <c r="Z45" s="98"/>
      <c r="AA45" s="98"/>
      <c r="AB45" s="76" t="str">
        <f t="shared" si="8"/>
        <v/>
      </c>
      <c r="AC45" s="64"/>
    </row>
    <row r="46">
      <c r="A46" s="50"/>
      <c r="B46" s="91"/>
      <c r="C46" s="78"/>
      <c r="D46" s="79"/>
      <c r="E46" s="80"/>
      <c r="F46" s="81"/>
      <c r="G46" s="81"/>
      <c r="H46" s="81"/>
      <c r="I46" s="81"/>
      <c r="J46" s="63"/>
      <c r="K46" s="63" t="str">
        <f t="shared" si="1"/>
        <v/>
      </c>
      <c r="L46" s="63" t="str">
        <f t="shared" si="7"/>
        <v/>
      </c>
      <c r="M46" s="64" t="str">
        <f t="shared" si="2"/>
        <v/>
      </c>
      <c r="N46" s="83"/>
      <c r="O46" s="84"/>
      <c r="P46" s="84"/>
      <c r="Q46" s="92"/>
      <c r="R46" s="95"/>
      <c r="S46" s="69" t="str">
        <f t="shared" si="3"/>
        <v/>
      </c>
      <c r="T46" s="96"/>
      <c r="U46" s="93"/>
      <c r="V46" s="64"/>
      <c r="W46" s="97"/>
      <c r="X46" s="73" t="str">
        <f t="shared" si="4"/>
        <v/>
      </c>
      <c r="Y46" s="78"/>
      <c r="Z46" s="98"/>
      <c r="AA46" s="98"/>
      <c r="AB46" s="76" t="str">
        <f t="shared" si="8"/>
        <v/>
      </c>
      <c r="AC46" s="64"/>
    </row>
    <row r="47">
      <c r="A47" s="50"/>
      <c r="B47" s="91"/>
      <c r="C47" s="78"/>
      <c r="D47" s="79"/>
      <c r="E47" s="80"/>
      <c r="F47" s="81"/>
      <c r="G47" s="81"/>
      <c r="H47" s="81"/>
      <c r="I47" s="81"/>
      <c r="J47" s="63"/>
      <c r="K47" s="63" t="str">
        <f t="shared" si="1"/>
        <v/>
      </c>
      <c r="L47" s="63" t="str">
        <f t="shared" si="7"/>
        <v/>
      </c>
      <c r="M47" s="64" t="str">
        <f t="shared" si="2"/>
        <v/>
      </c>
      <c r="N47" s="83"/>
      <c r="O47" s="84"/>
      <c r="P47" s="84"/>
      <c r="Q47" s="92"/>
      <c r="R47" s="95"/>
      <c r="S47" s="69" t="str">
        <f t="shared" si="3"/>
        <v/>
      </c>
      <c r="T47" s="96"/>
      <c r="U47" s="93"/>
      <c r="V47" s="64"/>
      <c r="W47" s="97"/>
      <c r="X47" s="73" t="str">
        <f t="shared" si="4"/>
        <v/>
      </c>
      <c r="Y47" s="89"/>
      <c r="Z47" s="98"/>
      <c r="AA47" s="98"/>
      <c r="AB47" s="76" t="str">
        <f t="shared" si="8"/>
        <v/>
      </c>
      <c r="AC47" s="64"/>
    </row>
    <row r="48">
      <c r="A48" s="50"/>
      <c r="B48" s="91"/>
      <c r="C48" s="78"/>
      <c r="D48" s="79"/>
      <c r="E48" s="80"/>
      <c r="F48" s="81"/>
      <c r="G48" s="81"/>
      <c r="H48" s="81"/>
      <c r="I48" s="81"/>
      <c r="J48" s="63"/>
      <c r="K48" s="63" t="str">
        <f t="shared" si="1"/>
        <v/>
      </c>
      <c r="L48" s="63" t="str">
        <f t="shared" si="7"/>
        <v/>
      </c>
      <c r="M48" s="64" t="str">
        <f t="shared" si="2"/>
        <v/>
      </c>
      <c r="N48" s="83"/>
      <c r="O48" s="84"/>
      <c r="P48" s="84"/>
      <c r="Q48" s="92"/>
      <c r="R48" s="95"/>
      <c r="S48" s="69" t="str">
        <f t="shared" si="3"/>
        <v/>
      </c>
      <c r="T48" s="96"/>
      <c r="U48" s="93"/>
      <c r="V48" s="64"/>
      <c r="W48" s="97"/>
      <c r="X48" s="73" t="str">
        <f t="shared" si="4"/>
        <v/>
      </c>
      <c r="Y48" s="89"/>
      <c r="Z48" s="98"/>
      <c r="AA48" s="98"/>
      <c r="AB48" s="76" t="str">
        <f t="shared" si="8"/>
        <v/>
      </c>
      <c r="AC48" s="64"/>
    </row>
    <row r="49">
      <c r="A49" s="50"/>
      <c r="B49" s="91"/>
      <c r="C49" s="78"/>
      <c r="D49" s="79"/>
      <c r="E49" s="80"/>
      <c r="F49" s="81"/>
      <c r="G49" s="81"/>
      <c r="H49" s="81"/>
      <c r="I49" s="81"/>
      <c r="J49" s="63"/>
      <c r="K49" s="63" t="str">
        <f t="shared" si="1"/>
        <v/>
      </c>
      <c r="L49" s="63" t="str">
        <f t="shared" si="7"/>
        <v/>
      </c>
      <c r="M49" s="64" t="str">
        <f t="shared" si="2"/>
        <v/>
      </c>
      <c r="N49" s="83"/>
      <c r="O49" s="84"/>
      <c r="P49" s="84"/>
      <c r="Q49" s="92"/>
      <c r="R49" s="95"/>
      <c r="S49" s="69" t="str">
        <f t="shared" si="3"/>
        <v/>
      </c>
      <c r="T49" s="96"/>
      <c r="U49" s="93"/>
      <c r="V49" s="64"/>
      <c r="W49" s="97"/>
      <c r="X49" s="73" t="str">
        <f t="shared" si="4"/>
        <v/>
      </c>
      <c r="Y49" s="78"/>
      <c r="Z49" s="98"/>
      <c r="AA49" s="98"/>
      <c r="AB49" s="76" t="str">
        <f t="shared" si="8"/>
        <v/>
      </c>
      <c r="AC49" s="64"/>
    </row>
    <row r="50">
      <c r="A50" s="50"/>
      <c r="B50" s="91"/>
      <c r="C50" s="78"/>
      <c r="D50" s="79"/>
      <c r="E50" s="80"/>
      <c r="F50" s="81"/>
      <c r="G50" s="81"/>
      <c r="H50" s="81"/>
      <c r="I50" s="81"/>
      <c r="J50" s="63"/>
      <c r="K50" s="63" t="str">
        <f t="shared" si="1"/>
        <v/>
      </c>
      <c r="L50" s="63" t="str">
        <f t="shared" si="7"/>
        <v/>
      </c>
      <c r="M50" s="64" t="str">
        <f t="shared" si="2"/>
        <v/>
      </c>
      <c r="N50" s="83"/>
      <c r="O50" s="84"/>
      <c r="P50" s="84"/>
      <c r="Q50" s="92"/>
      <c r="R50" s="95"/>
      <c r="S50" s="69" t="str">
        <f t="shared" si="3"/>
        <v/>
      </c>
      <c r="T50" s="96"/>
      <c r="U50" s="93"/>
      <c r="V50" s="64"/>
      <c r="W50" s="97"/>
      <c r="X50" s="73" t="str">
        <f t="shared" si="4"/>
        <v/>
      </c>
      <c r="Y50" s="89"/>
      <c r="Z50" s="98"/>
      <c r="AA50" s="98"/>
      <c r="AB50" s="76" t="str">
        <f t="shared" si="8"/>
        <v/>
      </c>
      <c r="AC50" s="64"/>
    </row>
    <row r="51">
      <c r="A51" s="50"/>
      <c r="B51" s="91"/>
      <c r="C51" s="78"/>
      <c r="D51" s="79"/>
      <c r="E51" s="80"/>
      <c r="F51" s="81"/>
      <c r="G51" s="81"/>
      <c r="H51" s="81"/>
      <c r="I51" s="81"/>
      <c r="J51" s="63"/>
      <c r="K51" s="63" t="str">
        <f t="shared" si="1"/>
        <v/>
      </c>
      <c r="L51" s="63" t="str">
        <f t="shared" si="7"/>
        <v/>
      </c>
      <c r="M51" s="64" t="str">
        <f t="shared" si="2"/>
        <v/>
      </c>
      <c r="N51" s="83"/>
      <c r="O51" s="84"/>
      <c r="P51" s="84"/>
      <c r="Q51" s="92"/>
      <c r="R51" s="95"/>
      <c r="S51" s="69" t="str">
        <f t="shared" si="3"/>
        <v/>
      </c>
      <c r="T51" s="96"/>
      <c r="U51" s="93"/>
      <c r="V51" s="64"/>
      <c r="W51" s="97"/>
      <c r="X51" s="73" t="str">
        <f t="shared" si="4"/>
        <v/>
      </c>
      <c r="Y51" s="89"/>
      <c r="Z51" s="98"/>
      <c r="AA51" s="98"/>
      <c r="AB51" s="76" t="str">
        <f t="shared" si="8"/>
        <v/>
      </c>
      <c r="AC51" s="64"/>
    </row>
    <row r="52">
      <c r="A52" s="50"/>
      <c r="B52" s="91"/>
      <c r="C52" s="78"/>
      <c r="D52" s="79"/>
      <c r="E52" s="80"/>
      <c r="F52" s="81"/>
      <c r="G52" s="81"/>
      <c r="H52" s="81"/>
      <c r="I52" s="81"/>
      <c r="J52" s="63"/>
      <c r="K52" s="63" t="str">
        <f t="shared" si="1"/>
        <v/>
      </c>
      <c r="L52" s="63" t="str">
        <f t="shared" si="7"/>
        <v/>
      </c>
      <c r="M52" s="64" t="str">
        <f t="shared" si="2"/>
        <v/>
      </c>
      <c r="N52" s="83"/>
      <c r="O52" s="84"/>
      <c r="P52" s="84"/>
      <c r="Q52" s="92"/>
      <c r="R52" s="95"/>
      <c r="S52" s="69" t="str">
        <f t="shared" si="3"/>
        <v/>
      </c>
      <c r="T52" s="96"/>
      <c r="U52" s="93"/>
      <c r="V52" s="64"/>
      <c r="W52" s="97"/>
      <c r="X52" s="73" t="str">
        <f t="shared" si="4"/>
        <v/>
      </c>
      <c r="Y52" s="78"/>
      <c r="Z52" s="98"/>
      <c r="AA52" s="98"/>
      <c r="AB52" s="76" t="str">
        <f t="shared" si="8"/>
        <v/>
      </c>
      <c r="AC52" s="64"/>
    </row>
    <row r="53">
      <c r="A53" s="50"/>
      <c r="B53" s="91"/>
      <c r="C53" s="78"/>
      <c r="D53" s="79"/>
      <c r="E53" s="80"/>
      <c r="F53" s="81"/>
      <c r="G53" s="81"/>
      <c r="H53" s="81"/>
      <c r="I53" s="81"/>
      <c r="J53" s="63"/>
      <c r="K53" s="63" t="str">
        <f t="shared" si="1"/>
        <v/>
      </c>
      <c r="L53" s="63" t="str">
        <f t="shared" si="7"/>
        <v/>
      </c>
      <c r="M53" s="64" t="str">
        <f t="shared" si="2"/>
        <v/>
      </c>
      <c r="N53" s="83"/>
      <c r="O53" s="84"/>
      <c r="P53" s="84"/>
      <c r="Q53" s="92"/>
      <c r="R53" s="95"/>
      <c r="S53" s="69" t="str">
        <f t="shared" si="3"/>
        <v/>
      </c>
      <c r="T53" s="96"/>
      <c r="U53" s="93"/>
      <c r="V53" s="64"/>
      <c r="W53" s="97"/>
      <c r="X53" s="73" t="str">
        <f t="shared" si="4"/>
        <v/>
      </c>
      <c r="Y53" s="89"/>
      <c r="Z53" s="98"/>
      <c r="AA53" s="98"/>
      <c r="AB53" s="76" t="str">
        <f t="shared" si="8"/>
        <v/>
      </c>
      <c r="AC53" s="64"/>
    </row>
    <row r="54">
      <c r="A54" s="50"/>
      <c r="B54" s="91"/>
      <c r="C54" s="78"/>
      <c r="D54" s="79"/>
      <c r="E54" s="80"/>
      <c r="F54" s="81"/>
      <c r="G54" s="81"/>
      <c r="H54" s="81"/>
      <c r="I54" s="81"/>
      <c r="J54" s="63"/>
      <c r="K54" s="63" t="str">
        <f t="shared" si="1"/>
        <v/>
      </c>
      <c r="L54" s="63" t="str">
        <f t="shared" si="7"/>
        <v/>
      </c>
      <c r="M54" s="64" t="str">
        <f t="shared" si="2"/>
        <v/>
      </c>
      <c r="N54" s="83"/>
      <c r="O54" s="84"/>
      <c r="P54" s="84"/>
      <c r="Q54" s="92"/>
      <c r="R54" s="95"/>
      <c r="S54" s="69" t="str">
        <f t="shared" si="3"/>
        <v/>
      </c>
      <c r="T54" s="96"/>
      <c r="U54" s="93"/>
      <c r="V54" s="64"/>
      <c r="W54" s="97"/>
      <c r="X54" s="73" t="str">
        <f t="shared" si="4"/>
        <v/>
      </c>
      <c r="Y54" s="89"/>
      <c r="Z54" s="98"/>
      <c r="AA54" s="98"/>
      <c r="AB54" s="76" t="str">
        <f t="shared" si="8"/>
        <v/>
      </c>
      <c r="AC54" s="64"/>
    </row>
    <row r="55">
      <c r="A55" s="50"/>
      <c r="B55" s="91"/>
      <c r="C55" s="78"/>
      <c r="D55" s="79"/>
      <c r="E55" s="80"/>
      <c r="F55" s="81"/>
      <c r="G55" s="81"/>
      <c r="H55" s="81"/>
      <c r="I55" s="81"/>
      <c r="J55" s="63"/>
      <c r="K55" s="63" t="str">
        <f t="shared" si="1"/>
        <v/>
      </c>
      <c r="L55" s="63" t="str">
        <f t="shared" si="7"/>
        <v/>
      </c>
      <c r="M55" s="64" t="str">
        <f t="shared" si="2"/>
        <v/>
      </c>
      <c r="N55" s="83"/>
      <c r="O55" s="84"/>
      <c r="P55" s="84"/>
      <c r="Q55" s="92"/>
      <c r="R55" s="95"/>
      <c r="S55" s="69" t="str">
        <f t="shared" si="3"/>
        <v/>
      </c>
      <c r="T55" s="96"/>
      <c r="U55" s="93"/>
      <c r="V55" s="64"/>
      <c r="W55" s="97"/>
      <c r="X55" s="73" t="str">
        <f t="shared" si="4"/>
        <v/>
      </c>
      <c r="Y55" s="78"/>
      <c r="Z55" s="98"/>
      <c r="AA55" s="98"/>
      <c r="AB55" s="76" t="str">
        <f t="shared" si="8"/>
        <v/>
      </c>
      <c r="AC55" s="64"/>
    </row>
    <row r="56">
      <c r="A56" s="50"/>
      <c r="B56" s="91"/>
      <c r="C56" s="78"/>
      <c r="D56" s="79"/>
      <c r="E56" s="80"/>
      <c r="F56" s="81"/>
      <c r="G56" s="81"/>
      <c r="H56" s="81"/>
      <c r="I56" s="81"/>
      <c r="J56" s="63"/>
      <c r="K56" s="63" t="str">
        <f t="shared" si="1"/>
        <v/>
      </c>
      <c r="L56" s="63" t="str">
        <f t="shared" si="7"/>
        <v/>
      </c>
      <c r="M56" s="64" t="str">
        <f t="shared" si="2"/>
        <v/>
      </c>
      <c r="N56" s="83"/>
      <c r="O56" s="84"/>
      <c r="P56" s="84"/>
      <c r="Q56" s="92"/>
      <c r="R56" s="95"/>
      <c r="S56" s="69" t="str">
        <f t="shared" si="3"/>
        <v/>
      </c>
      <c r="T56" s="96"/>
      <c r="U56" s="93"/>
      <c r="V56" s="64"/>
      <c r="W56" s="97"/>
      <c r="X56" s="73" t="str">
        <f t="shared" si="4"/>
        <v/>
      </c>
      <c r="Y56" s="89"/>
      <c r="Z56" s="98"/>
      <c r="AA56" s="98"/>
      <c r="AB56" s="76" t="str">
        <f t="shared" si="8"/>
        <v/>
      </c>
      <c r="AC56" s="64"/>
    </row>
    <row r="57">
      <c r="A57" s="50"/>
      <c r="B57" s="91"/>
      <c r="C57" s="78"/>
      <c r="D57" s="79"/>
      <c r="E57" s="80"/>
      <c r="F57" s="81"/>
      <c r="G57" s="81"/>
      <c r="H57" s="81"/>
      <c r="I57" s="81"/>
      <c r="J57" s="63"/>
      <c r="K57" s="63" t="str">
        <f t="shared" si="1"/>
        <v/>
      </c>
      <c r="L57" s="63" t="str">
        <f t="shared" si="7"/>
        <v/>
      </c>
      <c r="M57" s="64" t="str">
        <f t="shared" si="2"/>
        <v/>
      </c>
      <c r="N57" s="83"/>
      <c r="O57" s="84"/>
      <c r="P57" s="84"/>
      <c r="Q57" s="92"/>
      <c r="R57" s="95"/>
      <c r="S57" s="69" t="str">
        <f t="shared" si="3"/>
        <v/>
      </c>
      <c r="T57" s="96"/>
      <c r="U57" s="93"/>
      <c r="V57" s="64"/>
      <c r="W57" s="97"/>
      <c r="X57" s="73" t="str">
        <f t="shared" si="4"/>
        <v/>
      </c>
      <c r="Y57" s="89"/>
      <c r="Z57" s="98"/>
      <c r="AA57" s="98"/>
      <c r="AB57" s="76" t="str">
        <f t="shared" si="8"/>
        <v/>
      </c>
      <c r="AC57" s="64"/>
    </row>
    <row r="58">
      <c r="A58" s="50"/>
      <c r="B58" s="91"/>
      <c r="C58" s="78"/>
      <c r="D58" s="79"/>
      <c r="E58" s="80"/>
      <c r="F58" s="81"/>
      <c r="G58" s="81"/>
      <c r="H58" s="81"/>
      <c r="I58" s="81"/>
      <c r="J58" s="63"/>
      <c r="K58" s="63" t="str">
        <f t="shared" si="1"/>
        <v/>
      </c>
      <c r="L58" s="63" t="str">
        <f t="shared" si="7"/>
        <v/>
      </c>
      <c r="M58" s="64" t="str">
        <f t="shared" si="2"/>
        <v/>
      </c>
      <c r="N58" s="83"/>
      <c r="O58" s="84"/>
      <c r="P58" s="84"/>
      <c r="Q58" s="92"/>
      <c r="R58" s="95"/>
      <c r="S58" s="69" t="str">
        <f t="shared" si="3"/>
        <v/>
      </c>
      <c r="T58" s="96"/>
      <c r="U58" s="93"/>
      <c r="V58" s="64"/>
      <c r="W58" s="97"/>
      <c r="X58" s="73" t="str">
        <f t="shared" si="4"/>
        <v/>
      </c>
      <c r="Y58" s="78"/>
      <c r="Z58" s="98"/>
      <c r="AA58" s="98"/>
      <c r="AB58" s="76" t="str">
        <f t="shared" si="8"/>
        <v/>
      </c>
      <c r="AC58" s="64"/>
    </row>
    <row r="59">
      <c r="A59" s="50"/>
      <c r="B59" s="91"/>
      <c r="C59" s="78"/>
      <c r="D59" s="79"/>
      <c r="E59" s="80"/>
      <c r="F59" s="81"/>
      <c r="G59" s="81"/>
      <c r="H59" s="81"/>
      <c r="I59" s="81"/>
      <c r="J59" s="63"/>
      <c r="K59" s="63" t="str">
        <f t="shared" si="1"/>
        <v/>
      </c>
      <c r="L59" s="63" t="str">
        <f t="shared" si="7"/>
        <v/>
      </c>
      <c r="M59" s="64" t="str">
        <f t="shared" si="2"/>
        <v/>
      </c>
      <c r="N59" s="83"/>
      <c r="O59" s="84"/>
      <c r="P59" s="84"/>
      <c r="Q59" s="92"/>
      <c r="R59" s="95"/>
      <c r="S59" s="69" t="str">
        <f t="shared" si="3"/>
        <v/>
      </c>
      <c r="T59" s="96"/>
      <c r="U59" s="93"/>
      <c r="V59" s="64"/>
      <c r="W59" s="97"/>
      <c r="X59" s="73" t="str">
        <f t="shared" si="4"/>
        <v/>
      </c>
      <c r="Y59" s="89"/>
      <c r="Z59" s="98"/>
      <c r="AA59" s="98"/>
      <c r="AB59" s="76" t="str">
        <f t="shared" si="8"/>
        <v/>
      </c>
      <c r="AC59" s="64"/>
    </row>
    <row r="60">
      <c r="A60" s="50"/>
      <c r="B60" s="91"/>
      <c r="C60" s="78"/>
      <c r="D60" s="79"/>
      <c r="E60" s="80"/>
      <c r="F60" s="81"/>
      <c r="G60" s="81"/>
      <c r="H60" s="81"/>
      <c r="I60" s="81"/>
      <c r="J60" s="63"/>
      <c r="K60" s="63" t="str">
        <f t="shared" si="1"/>
        <v/>
      </c>
      <c r="L60" s="63" t="str">
        <f t="shared" si="7"/>
        <v/>
      </c>
      <c r="M60" s="64" t="str">
        <f t="shared" si="2"/>
        <v/>
      </c>
      <c r="N60" s="83"/>
      <c r="O60" s="84"/>
      <c r="P60" s="84"/>
      <c r="Q60" s="92"/>
      <c r="R60" s="95"/>
      <c r="S60" s="69" t="str">
        <f t="shared" si="3"/>
        <v/>
      </c>
      <c r="T60" s="96"/>
      <c r="U60" s="93"/>
      <c r="V60" s="64"/>
      <c r="W60" s="97"/>
      <c r="X60" s="73" t="str">
        <f t="shared" si="4"/>
        <v/>
      </c>
      <c r="Y60" s="89"/>
      <c r="Z60" s="98"/>
      <c r="AA60" s="98"/>
      <c r="AB60" s="76" t="str">
        <f t="shared" si="8"/>
        <v/>
      </c>
      <c r="AC60" s="64"/>
    </row>
    <row r="61">
      <c r="A61" s="50"/>
      <c r="B61" s="91"/>
      <c r="C61" s="78"/>
      <c r="D61" s="79"/>
      <c r="E61" s="80"/>
      <c r="F61" s="81"/>
      <c r="G61" s="81"/>
      <c r="H61" s="81"/>
      <c r="I61" s="81"/>
      <c r="J61" s="63"/>
      <c r="K61" s="63" t="str">
        <f t="shared" si="1"/>
        <v/>
      </c>
      <c r="L61" s="63" t="str">
        <f t="shared" si="7"/>
        <v/>
      </c>
      <c r="M61" s="64" t="str">
        <f t="shared" si="2"/>
        <v/>
      </c>
      <c r="N61" s="83"/>
      <c r="O61" s="84"/>
      <c r="P61" s="84"/>
      <c r="Q61" s="92"/>
      <c r="R61" s="95"/>
      <c r="S61" s="69" t="str">
        <f t="shared" si="3"/>
        <v/>
      </c>
      <c r="T61" s="96"/>
      <c r="U61" s="93"/>
      <c r="V61" s="64"/>
      <c r="W61" s="97"/>
      <c r="X61" s="73" t="str">
        <f t="shared" si="4"/>
        <v/>
      </c>
      <c r="Y61" s="78"/>
      <c r="Z61" s="98"/>
      <c r="AA61" s="98"/>
      <c r="AB61" s="76" t="str">
        <f t="shared" si="8"/>
        <v/>
      </c>
      <c r="AC61" s="64"/>
    </row>
    <row r="62">
      <c r="A62" s="50"/>
      <c r="B62" s="91"/>
      <c r="C62" s="78"/>
      <c r="D62" s="79"/>
      <c r="E62" s="80"/>
      <c r="F62" s="81"/>
      <c r="G62" s="81"/>
      <c r="H62" s="81"/>
      <c r="I62" s="81"/>
      <c r="J62" s="63"/>
      <c r="K62" s="63" t="str">
        <f t="shared" si="1"/>
        <v/>
      </c>
      <c r="L62" s="63" t="str">
        <f t="shared" si="7"/>
        <v/>
      </c>
      <c r="M62" s="64" t="str">
        <f t="shared" si="2"/>
        <v/>
      </c>
      <c r="N62" s="83"/>
      <c r="O62" s="84"/>
      <c r="P62" s="84"/>
      <c r="Q62" s="92"/>
      <c r="R62" s="95"/>
      <c r="S62" s="69" t="str">
        <f t="shared" si="3"/>
        <v/>
      </c>
      <c r="T62" s="96"/>
      <c r="U62" s="93"/>
      <c r="V62" s="64"/>
      <c r="W62" s="97"/>
      <c r="X62" s="73" t="str">
        <f t="shared" si="4"/>
        <v/>
      </c>
      <c r="Y62" s="89"/>
      <c r="Z62" s="98"/>
      <c r="AA62" s="98"/>
      <c r="AB62" s="76" t="str">
        <f t="shared" si="8"/>
        <v/>
      </c>
      <c r="AC62" s="64"/>
    </row>
    <row r="63">
      <c r="A63" s="50"/>
      <c r="B63" s="91"/>
      <c r="C63" s="78"/>
      <c r="D63" s="79"/>
      <c r="E63" s="80"/>
      <c r="F63" s="81"/>
      <c r="G63" s="81"/>
      <c r="H63" s="81"/>
      <c r="I63" s="81"/>
      <c r="J63" s="63"/>
      <c r="K63" s="63" t="str">
        <f t="shared" si="1"/>
        <v/>
      </c>
      <c r="L63" s="63" t="str">
        <f t="shared" si="7"/>
        <v/>
      </c>
      <c r="M63" s="64" t="str">
        <f t="shared" si="2"/>
        <v/>
      </c>
      <c r="N63" s="83"/>
      <c r="O63" s="84"/>
      <c r="P63" s="84"/>
      <c r="Q63" s="92"/>
      <c r="R63" s="95"/>
      <c r="S63" s="69" t="str">
        <f t="shared" si="3"/>
        <v/>
      </c>
      <c r="T63" s="96"/>
      <c r="U63" s="93"/>
      <c r="V63" s="64"/>
      <c r="W63" s="97"/>
      <c r="X63" s="73" t="str">
        <f t="shared" si="4"/>
        <v/>
      </c>
      <c r="Y63" s="89"/>
      <c r="Z63" s="98"/>
      <c r="AA63" s="98"/>
      <c r="AB63" s="76" t="str">
        <f t="shared" si="8"/>
        <v/>
      </c>
      <c r="AC63" s="64"/>
    </row>
    <row r="64">
      <c r="A64" s="50"/>
      <c r="B64" s="91"/>
      <c r="C64" s="78"/>
      <c r="D64" s="79"/>
      <c r="E64" s="80"/>
      <c r="F64" s="81"/>
      <c r="G64" s="81"/>
      <c r="H64" s="81"/>
      <c r="I64" s="81"/>
      <c r="J64" s="63"/>
      <c r="K64" s="63" t="str">
        <f t="shared" si="1"/>
        <v/>
      </c>
      <c r="L64" s="63" t="str">
        <f t="shared" si="7"/>
        <v/>
      </c>
      <c r="M64" s="64" t="str">
        <f t="shared" si="2"/>
        <v/>
      </c>
      <c r="N64" s="83"/>
      <c r="O64" s="84"/>
      <c r="P64" s="84"/>
      <c r="Q64" s="92"/>
      <c r="R64" s="95"/>
      <c r="S64" s="69" t="str">
        <f t="shared" si="3"/>
        <v/>
      </c>
      <c r="T64" s="96"/>
      <c r="U64" s="93"/>
      <c r="V64" s="64"/>
      <c r="W64" s="97"/>
      <c r="X64" s="73" t="str">
        <f t="shared" si="4"/>
        <v/>
      </c>
      <c r="Y64" s="78"/>
      <c r="Z64" s="98"/>
      <c r="AA64" s="98"/>
      <c r="AB64" s="76" t="str">
        <f t="shared" si="8"/>
        <v/>
      </c>
      <c r="AC64" s="64"/>
    </row>
    <row r="65">
      <c r="A65" s="50"/>
      <c r="B65" s="91"/>
      <c r="C65" s="78"/>
      <c r="D65" s="79"/>
      <c r="E65" s="80"/>
      <c r="F65" s="81"/>
      <c r="G65" s="81"/>
      <c r="H65" s="81"/>
      <c r="I65" s="81"/>
      <c r="J65" s="63"/>
      <c r="K65" s="63" t="str">
        <f t="shared" si="1"/>
        <v/>
      </c>
      <c r="L65" s="63" t="str">
        <f t="shared" si="7"/>
        <v/>
      </c>
      <c r="M65" s="64" t="str">
        <f t="shared" si="2"/>
        <v/>
      </c>
      <c r="N65" s="83"/>
      <c r="O65" s="84"/>
      <c r="P65" s="84"/>
      <c r="Q65" s="92"/>
      <c r="R65" s="95"/>
      <c r="S65" s="69" t="str">
        <f t="shared" si="3"/>
        <v/>
      </c>
      <c r="T65" s="96"/>
      <c r="U65" s="93"/>
      <c r="V65" s="64"/>
      <c r="W65" s="97"/>
      <c r="X65" s="73" t="str">
        <f t="shared" si="4"/>
        <v/>
      </c>
      <c r="Y65" s="89"/>
      <c r="Z65" s="98"/>
      <c r="AA65" s="98"/>
      <c r="AB65" s="76" t="str">
        <f t="shared" si="8"/>
        <v/>
      </c>
      <c r="AC65" s="64"/>
    </row>
    <row r="66">
      <c r="A66" s="50"/>
      <c r="B66" s="91"/>
      <c r="C66" s="78"/>
      <c r="D66" s="79"/>
      <c r="E66" s="80"/>
      <c r="F66" s="81"/>
      <c r="G66" s="81"/>
      <c r="H66" s="81"/>
      <c r="I66" s="81"/>
      <c r="J66" s="63"/>
      <c r="K66" s="63" t="str">
        <f t="shared" si="1"/>
        <v/>
      </c>
      <c r="L66" s="63" t="str">
        <f t="shared" si="7"/>
        <v/>
      </c>
      <c r="M66" s="64" t="str">
        <f t="shared" si="2"/>
        <v/>
      </c>
      <c r="N66" s="83"/>
      <c r="O66" s="84"/>
      <c r="P66" s="84"/>
      <c r="Q66" s="92"/>
      <c r="R66" s="95"/>
      <c r="S66" s="69" t="str">
        <f t="shared" si="3"/>
        <v/>
      </c>
      <c r="T66" s="96"/>
      <c r="U66" s="93"/>
      <c r="V66" s="64"/>
      <c r="W66" s="97"/>
      <c r="X66" s="73" t="str">
        <f t="shared" si="4"/>
        <v/>
      </c>
      <c r="Y66" s="89"/>
      <c r="Z66" s="98"/>
      <c r="AA66" s="98"/>
      <c r="AB66" s="76" t="str">
        <f t="shared" si="8"/>
        <v/>
      </c>
      <c r="AC66" s="64"/>
    </row>
    <row r="67">
      <c r="A67" s="50"/>
      <c r="B67" s="91"/>
      <c r="C67" s="78"/>
      <c r="D67" s="79"/>
      <c r="E67" s="80"/>
      <c r="F67" s="81"/>
      <c r="G67" s="81"/>
      <c r="H67" s="81"/>
      <c r="I67" s="81"/>
      <c r="J67" s="63"/>
      <c r="K67" s="63" t="str">
        <f t="shared" si="1"/>
        <v/>
      </c>
      <c r="L67" s="63" t="str">
        <f t="shared" si="7"/>
        <v/>
      </c>
      <c r="M67" s="64" t="str">
        <f t="shared" si="2"/>
        <v/>
      </c>
      <c r="N67" s="83"/>
      <c r="O67" s="84"/>
      <c r="P67" s="84"/>
      <c r="Q67" s="92"/>
      <c r="R67" s="95"/>
      <c r="S67" s="69" t="str">
        <f t="shared" si="3"/>
        <v/>
      </c>
      <c r="T67" s="96"/>
      <c r="U67" s="93"/>
      <c r="V67" s="64"/>
      <c r="W67" s="97"/>
      <c r="X67" s="73" t="str">
        <f t="shared" si="4"/>
        <v/>
      </c>
      <c r="Y67" s="78"/>
      <c r="Z67" s="98"/>
      <c r="AA67" s="98"/>
      <c r="AB67" s="76" t="str">
        <f t="shared" si="8"/>
        <v/>
      </c>
      <c r="AC67" s="64"/>
    </row>
    <row r="68">
      <c r="A68" s="50"/>
      <c r="B68" s="91"/>
      <c r="C68" s="78"/>
      <c r="D68" s="79"/>
      <c r="E68" s="80"/>
      <c r="F68" s="81"/>
      <c r="G68" s="81"/>
      <c r="H68" s="81"/>
      <c r="I68" s="81"/>
      <c r="J68" s="63"/>
      <c r="K68" s="63" t="str">
        <f t="shared" si="1"/>
        <v/>
      </c>
      <c r="L68" s="63" t="str">
        <f t="shared" si="7"/>
        <v/>
      </c>
      <c r="M68" s="64" t="str">
        <f t="shared" si="2"/>
        <v/>
      </c>
      <c r="N68" s="83"/>
      <c r="O68" s="84"/>
      <c r="P68" s="84"/>
      <c r="Q68" s="92"/>
      <c r="R68" s="95"/>
      <c r="S68" s="69" t="str">
        <f t="shared" si="3"/>
        <v/>
      </c>
      <c r="T68" s="96"/>
      <c r="U68" s="93"/>
      <c r="V68" s="64"/>
      <c r="W68" s="97"/>
      <c r="X68" s="73" t="str">
        <f t="shared" si="4"/>
        <v/>
      </c>
      <c r="Y68" s="89"/>
      <c r="Z68" s="98"/>
      <c r="AA68" s="98"/>
      <c r="AB68" s="76" t="str">
        <f t="shared" si="8"/>
        <v/>
      </c>
      <c r="AC68" s="64"/>
    </row>
    <row r="69">
      <c r="A69" s="50"/>
      <c r="B69" s="91"/>
      <c r="C69" s="78"/>
      <c r="D69" s="79"/>
      <c r="E69" s="80"/>
      <c r="F69" s="81"/>
      <c r="G69" s="81"/>
      <c r="H69" s="81"/>
      <c r="I69" s="81"/>
      <c r="J69" s="63"/>
      <c r="K69" s="63" t="str">
        <f t="shared" si="1"/>
        <v/>
      </c>
      <c r="L69" s="63" t="str">
        <f t="shared" si="7"/>
        <v/>
      </c>
      <c r="M69" s="64" t="str">
        <f t="shared" si="2"/>
        <v/>
      </c>
      <c r="N69" s="83"/>
      <c r="O69" s="84"/>
      <c r="P69" s="84"/>
      <c r="Q69" s="92"/>
      <c r="R69" s="95"/>
      <c r="S69" s="69" t="str">
        <f t="shared" si="3"/>
        <v/>
      </c>
      <c r="T69" s="96"/>
      <c r="U69" s="93"/>
      <c r="V69" s="64"/>
      <c r="W69" s="97"/>
      <c r="X69" s="73" t="str">
        <f t="shared" si="4"/>
        <v/>
      </c>
      <c r="Y69" s="89"/>
      <c r="Z69" s="98"/>
      <c r="AA69" s="98"/>
      <c r="AB69" s="76" t="str">
        <f t="shared" si="8"/>
        <v/>
      </c>
      <c r="AC69" s="64"/>
    </row>
    <row r="70">
      <c r="A70" s="50"/>
      <c r="B70" s="91"/>
      <c r="C70" s="78"/>
      <c r="D70" s="79"/>
      <c r="E70" s="80"/>
      <c r="F70" s="81"/>
      <c r="G70" s="81"/>
      <c r="H70" s="81"/>
      <c r="I70" s="81"/>
      <c r="J70" s="63"/>
      <c r="K70" s="63" t="str">
        <f t="shared" si="1"/>
        <v/>
      </c>
      <c r="L70" s="63" t="str">
        <f t="shared" si="7"/>
        <v/>
      </c>
      <c r="M70" s="64" t="str">
        <f t="shared" si="2"/>
        <v/>
      </c>
      <c r="N70" s="83"/>
      <c r="O70" s="84"/>
      <c r="P70" s="84"/>
      <c r="Q70" s="92"/>
      <c r="R70" s="95"/>
      <c r="S70" s="69" t="str">
        <f t="shared" si="3"/>
        <v/>
      </c>
      <c r="T70" s="96"/>
      <c r="U70" s="93"/>
      <c r="V70" s="64"/>
      <c r="W70" s="97"/>
      <c r="X70" s="73" t="str">
        <f t="shared" si="4"/>
        <v/>
      </c>
      <c r="Y70" s="78"/>
      <c r="Z70" s="98"/>
      <c r="AA70" s="98"/>
      <c r="AB70" s="76" t="str">
        <f t="shared" si="8"/>
        <v/>
      </c>
      <c r="AC70" s="64"/>
    </row>
    <row r="71">
      <c r="A71" s="50"/>
      <c r="B71" s="91"/>
      <c r="C71" s="78"/>
      <c r="D71" s="79"/>
      <c r="E71" s="80"/>
      <c r="F71" s="81"/>
      <c r="G71" s="81"/>
      <c r="H71" s="81"/>
      <c r="I71" s="81"/>
      <c r="J71" s="63"/>
      <c r="K71" s="63" t="str">
        <f t="shared" si="1"/>
        <v/>
      </c>
      <c r="L71" s="63" t="str">
        <f t="shared" si="7"/>
        <v/>
      </c>
      <c r="M71" s="64" t="str">
        <f t="shared" si="2"/>
        <v/>
      </c>
      <c r="N71" s="83"/>
      <c r="O71" s="84"/>
      <c r="P71" s="84"/>
      <c r="Q71" s="92"/>
      <c r="R71" s="95"/>
      <c r="S71" s="69" t="str">
        <f t="shared" si="3"/>
        <v/>
      </c>
      <c r="T71" s="96"/>
      <c r="U71" s="93"/>
      <c r="V71" s="64"/>
      <c r="W71" s="97"/>
      <c r="X71" s="73" t="str">
        <f t="shared" si="4"/>
        <v/>
      </c>
      <c r="Y71" s="89"/>
      <c r="Z71" s="98"/>
      <c r="AA71" s="98"/>
      <c r="AB71" s="76" t="str">
        <f t="shared" si="8"/>
        <v/>
      </c>
      <c r="AC71" s="64"/>
    </row>
    <row r="72">
      <c r="A72" s="50"/>
      <c r="B72" s="91"/>
      <c r="C72" s="78"/>
      <c r="D72" s="79"/>
      <c r="E72" s="80"/>
      <c r="F72" s="81"/>
      <c r="G72" s="81"/>
      <c r="H72" s="81"/>
      <c r="I72" s="81"/>
      <c r="J72" s="63"/>
      <c r="K72" s="63" t="str">
        <f t="shared" si="1"/>
        <v/>
      </c>
      <c r="L72" s="63" t="str">
        <f t="shared" si="7"/>
        <v/>
      </c>
      <c r="M72" s="64" t="str">
        <f t="shared" si="2"/>
        <v/>
      </c>
      <c r="N72" s="83"/>
      <c r="O72" s="84"/>
      <c r="P72" s="84"/>
      <c r="Q72" s="92"/>
      <c r="R72" s="95"/>
      <c r="S72" s="69" t="str">
        <f t="shared" si="3"/>
        <v/>
      </c>
      <c r="T72" s="96"/>
      <c r="U72" s="93"/>
      <c r="V72" s="64"/>
      <c r="W72" s="97"/>
      <c r="X72" s="73" t="str">
        <f t="shared" si="4"/>
        <v/>
      </c>
      <c r="Y72" s="89"/>
      <c r="Z72" s="98"/>
      <c r="AA72" s="98"/>
      <c r="AB72" s="76" t="str">
        <f t="shared" si="8"/>
        <v/>
      </c>
      <c r="AC72" s="64"/>
    </row>
    <row r="73">
      <c r="A73" s="50"/>
      <c r="B73" s="91"/>
      <c r="C73" s="78"/>
      <c r="D73" s="79"/>
      <c r="E73" s="80"/>
      <c r="F73" s="81"/>
      <c r="G73" s="81"/>
      <c r="H73" s="81"/>
      <c r="I73" s="81"/>
      <c r="J73" s="63"/>
      <c r="K73" s="63" t="str">
        <f t="shared" si="1"/>
        <v/>
      </c>
      <c r="L73" s="63" t="str">
        <f t="shared" si="7"/>
        <v/>
      </c>
      <c r="M73" s="64" t="str">
        <f t="shared" si="2"/>
        <v/>
      </c>
      <c r="N73" s="83"/>
      <c r="O73" s="84"/>
      <c r="P73" s="84"/>
      <c r="Q73" s="92"/>
      <c r="R73" s="95"/>
      <c r="S73" s="69" t="str">
        <f t="shared" si="3"/>
        <v/>
      </c>
      <c r="T73" s="96"/>
      <c r="U73" s="93"/>
      <c r="V73" s="64"/>
      <c r="W73" s="97"/>
      <c r="X73" s="73" t="str">
        <f t="shared" si="4"/>
        <v/>
      </c>
      <c r="Y73" s="78"/>
      <c r="Z73" s="98"/>
      <c r="AA73" s="98"/>
      <c r="AB73" s="76" t="str">
        <f t="shared" si="8"/>
        <v/>
      </c>
      <c r="AC73" s="64"/>
    </row>
    <row r="74">
      <c r="A74" s="50"/>
      <c r="B74" s="91"/>
      <c r="C74" s="78"/>
      <c r="D74" s="79"/>
      <c r="E74" s="80"/>
      <c r="F74" s="81"/>
      <c r="G74" s="81"/>
      <c r="H74" s="81"/>
      <c r="I74" s="81"/>
      <c r="J74" s="63"/>
      <c r="K74" s="63" t="str">
        <f t="shared" si="1"/>
        <v/>
      </c>
      <c r="L74" s="63" t="str">
        <f t="shared" si="7"/>
        <v/>
      </c>
      <c r="M74" s="64" t="str">
        <f t="shared" si="2"/>
        <v/>
      </c>
      <c r="N74" s="83"/>
      <c r="O74" s="84"/>
      <c r="P74" s="84"/>
      <c r="Q74" s="92"/>
      <c r="R74" s="95"/>
      <c r="S74" s="69" t="str">
        <f t="shared" si="3"/>
        <v/>
      </c>
      <c r="T74" s="96"/>
      <c r="U74" s="93"/>
      <c r="V74" s="64"/>
      <c r="W74" s="97"/>
      <c r="X74" s="73" t="str">
        <f t="shared" si="4"/>
        <v/>
      </c>
      <c r="Y74" s="89"/>
      <c r="Z74" s="98"/>
      <c r="AA74" s="98"/>
      <c r="AB74" s="76" t="str">
        <f t="shared" si="8"/>
        <v/>
      </c>
      <c r="AC74" s="64"/>
    </row>
    <row r="75">
      <c r="A75" s="50"/>
      <c r="B75" s="91"/>
      <c r="C75" s="78"/>
      <c r="D75" s="79"/>
      <c r="E75" s="80"/>
      <c r="F75" s="81"/>
      <c r="G75" s="81"/>
      <c r="H75" s="81"/>
      <c r="I75" s="81"/>
      <c r="J75" s="63"/>
      <c r="K75" s="63" t="str">
        <f t="shared" si="1"/>
        <v/>
      </c>
      <c r="L75" s="63" t="str">
        <f t="shared" si="7"/>
        <v/>
      </c>
      <c r="M75" s="64" t="str">
        <f t="shared" si="2"/>
        <v/>
      </c>
      <c r="N75" s="83"/>
      <c r="O75" s="84"/>
      <c r="P75" s="84"/>
      <c r="Q75" s="92"/>
      <c r="R75" s="95"/>
      <c r="S75" s="69" t="str">
        <f t="shared" si="3"/>
        <v/>
      </c>
      <c r="T75" s="96"/>
      <c r="U75" s="93"/>
      <c r="V75" s="64"/>
      <c r="W75" s="97"/>
      <c r="X75" s="73" t="str">
        <f t="shared" si="4"/>
        <v/>
      </c>
      <c r="Y75" s="89"/>
      <c r="Z75" s="98"/>
      <c r="AA75" s="98"/>
      <c r="AB75" s="76" t="str">
        <f t="shared" si="8"/>
        <v/>
      </c>
      <c r="AC75" s="64"/>
    </row>
    <row r="76">
      <c r="A76" s="50"/>
      <c r="B76" s="91"/>
      <c r="C76" s="78"/>
      <c r="D76" s="79"/>
      <c r="E76" s="80"/>
      <c r="F76" s="81"/>
      <c r="G76" s="81"/>
      <c r="H76" s="81"/>
      <c r="I76" s="81"/>
      <c r="J76" s="63"/>
      <c r="K76" s="63" t="str">
        <f t="shared" si="1"/>
        <v/>
      </c>
      <c r="L76" s="63" t="str">
        <f t="shared" si="7"/>
        <v/>
      </c>
      <c r="M76" s="64" t="str">
        <f t="shared" si="2"/>
        <v/>
      </c>
      <c r="N76" s="83"/>
      <c r="O76" s="84"/>
      <c r="P76" s="84"/>
      <c r="Q76" s="92"/>
      <c r="R76" s="95"/>
      <c r="S76" s="69" t="str">
        <f t="shared" si="3"/>
        <v/>
      </c>
      <c r="T76" s="96"/>
      <c r="U76" s="93"/>
      <c r="V76" s="64"/>
      <c r="W76" s="97"/>
      <c r="X76" s="73" t="str">
        <f t="shared" si="4"/>
        <v/>
      </c>
      <c r="Y76" s="78"/>
      <c r="Z76" s="98"/>
      <c r="AA76" s="98"/>
      <c r="AB76" s="76" t="str">
        <f t="shared" si="8"/>
        <v/>
      </c>
      <c r="AC76" s="64"/>
    </row>
    <row r="77">
      <c r="A77" s="50"/>
      <c r="B77" s="91"/>
      <c r="C77" s="78"/>
      <c r="D77" s="79"/>
      <c r="E77" s="80"/>
      <c r="F77" s="81"/>
      <c r="G77" s="81"/>
      <c r="H77" s="81"/>
      <c r="I77" s="81"/>
      <c r="J77" s="63"/>
      <c r="K77" s="63" t="str">
        <f t="shared" si="1"/>
        <v/>
      </c>
      <c r="L77" s="63" t="str">
        <f t="shared" si="7"/>
        <v/>
      </c>
      <c r="M77" s="64" t="str">
        <f t="shared" si="2"/>
        <v/>
      </c>
      <c r="N77" s="83"/>
      <c r="O77" s="84"/>
      <c r="P77" s="84"/>
      <c r="Q77" s="92"/>
      <c r="R77" s="95"/>
      <c r="S77" s="69" t="str">
        <f t="shared" si="3"/>
        <v/>
      </c>
      <c r="T77" s="96"/>
      <c r="U77" s="93"/>
      <c r="V77" s="64"/>
      <c r="W77" s="97"/>
      <c r="X77" s="73" t="str">
        <f t="shared" si="4"/>
        <v/>
      </c>
      <c r="Y77" s="89"/>
      <c r="Z77" s="98"/>
      <c r="AA77" s="98"/>
      <c r="AB77" s="76" t="str">
        <f t="shared" si="8"/>
        <v/>
      </c>
      <c r="AC77" s="64"/>
    </row>
    <row r="78">
      <c r="A78" s="50"/>
      <c r="B78" s="91"/>
      <c r="C78" s="78"/>
      <c r="D78" s="79"/>
      <c r="E78" s="80"/>
      <c r="F78" s="81"/>
      <c r="G78" s="81"/>
      <c r="H78" s="81"/>
      <c r="I78" s="81"/>
      <c r="J78" s="63"/>
      <c r="K78" s="63" t="str">
        <f t="shared" si="1"/>
        <v/>
      </c>
      <c r="L78" s="63" t="str">
        <f t="shared" si="7"/>
        <v/>
      </c>
      <c r="M78" s="64" t="str">
        <f t="shared" si="2"/>
        <v/>
      </c>
      <c r="N78" s="83"/>
      <c r="O78" s="84"/>
      <c r="P78" s="84"/>
      <c r="Q78" s="92"/>
      <c r="R78" s="95"/>
      <c r="S78" s="69" t="str">
        <f t="shared" si="3"/>
        <v/>
      </c>
      <c r="T78" s="96"/>
      <c r="U78" s="93"/>
      <c r="V78" s="64"/>
      <c r="W78" s="97"/>
      <c r="X78" s="73" t="str">
        <f t="shared" si="4"/>
        <v/>
      </c>
      <c r="Y78" s="89"/>
      <c r="Z78" s="98"/>
      <c r="AA78" s="98"/>
      <c r="AB78" s="76" t="str">
        <f t="shared" si="8"/>
        <v/>
      </c>
      <c r="AC78" s="64"/>
    </row>
    <row r="79">
      <c r="A79" s="50"/>
      <c r="B79" s="91"/>
      <c r="C79" s="78"/>
      <c r="D79" s="79"/>
      <c r="E79" s="80"/>
      <c r="F79" s="81"/>
      <c r="G79" s="81"/>
      <c r="H79" s="81"/>
      <c r="I79" s="81"/>
      <c r="J79" s="63"/>
      <c r="K79" s="63" t="str">
        <f t="shared" si="1"/>
        <v/>
      </c>
      <c r="L79" s="63" t="str">
        <f t="shared" si="7"/>
        <v/>
      </c>
      <c r="M79" s="64" t="str">
        <f t="shared" si="2"/>
        <v/>
      </c>
      <c r="N79" s="83"/>
      <c r="O79" s="84"/>
      <c r="P79" s="84"/>
      <c r="Q79" s="92"/>
      <c r="R79" s="95"/>
      <c r="S79" s="69" t="str">
        <f t="shared" si="3"/>
        <v/>
      </c>
      <c r="T79" s="96"/>
      <c r="U79" s="93"/>
      <c r="V79" s="64"/>
      <c r="W79" s="97"/>
      <c r="X79" s="73" t="str">
        <f t="shared" si="4"/>
        <v/>
      </c>
      <c r="Y79" s="78"/>
      <c r="Z79" s="98"/>
      <c r="AA79" s="98"/>
      <c r="AB79" s="76" t="str">
        <f t="shared" si="8"/>
        <v/>
      </c>
      <c r="AC79" s="64"/>
    </row>
    <row r="80">
      <c r="A80" s="50"/>
      <c r="B80" s="91"/>
      <c r="C80" s="78"/>
      <c r="D80" s="79"/>
      <c r="E80" s="80"/>
      <c r="F80" s="81"/>
      <c r="G80" s="81"/>
      <c r="H80" s="81"/>
      <c r="I80" s="81"/>
      <c r="J80" s="63"/>
      <c r="K80" s="63" t="str">
        <f t="shared" si="1"/>
        <v/>
      </c>
      <c r="L80" s="63" t="str">
        <f t="shared" si="7"/>
        <v/>
      </c>
      <c r="M80" s="64" t="str">
        <f t="shared" si="2"/>
        <v/>
      </c>
      <c r="N80" s="83"/>
      <c r="O80" s="84"/>
      <c r="P80" s="84"/>
      <c r="Q80" s="92"/>
      <c r="R80" s="95"/>
      <c r="S80" s="69" t="str">
        <f t="shared" si="3"/>
        <v/>
      </c>
      <c r="T80" s="96"/>
      <c r="U80" s="93"/>
      <c r="V80" s="64"/>
      <c r="W80" s="97"/>
      <c r="X80" s="73" t="str">
        <f t="shared" si="4"/>
        <v/>
      </c>
      <c r="Y80" s="89"/>
      <c r="Z80" s="98"/>
      <c r="AA80" s="98"/>
      <c r="AB80" s="76" t="str">
        <f t="shared" si="8"/>
        <v/>
      </c>
      <c r="AC80" s="64"/>
    </row>
    <row r="81">
      <c r="A81" s="50"/>
      <c r="B81" s="91"/>
      <c r="C81" s="78"/>
      <c r="D81" s="79"/>
      <c r="E81" s="80"/>
      <c r="F81" s="81"/>
      <c r="G81" s="81"/>
      <c r="H81" s="81"/>
      <c r="I81" s="81"/>
      <c r="J81" s="63"/>
      <c r="K81" s="63" t="str">
        <f t="shared" si="1"/>
        <v/>
      </c>
      <c r="L81" s="63" t="str">
        <f t="shared" si="7"/>
        <v/>
      </c>
      <c r="M81" s="64" t="str">
        <f t="shared" si="2"/>
        <v/>
      </c>
      <c r="N81" s="83"/>
      <c r="O81" s="84"/>
      <c r="P81" s="84"/>
      <c r="Q81" s="92"/>
      <c r="R81" s="95"/>
      <c r="S81" s="69" t="str">
        <f t="shared" si="3"/>
        <v/>
      </c>
      <c r="T81" s="96"/>
      <c r="U81" s="93"/>
      <c r="V81" s="64"/>
      <c r="W81" s="97"/>
      <c r="X81" s="73" t="str">
        <f t="shared" si="4"/>
        <v/>
      </c>
      <c r="Y81" s="89"/>
      <c r="Z81" s="98"/>
      <c r="AA81" s="98"/>
      <c r="AB81" s="76" t="str">
        <f t="shared" si="8"/>
        <v/>
      </c>
      <c r="AC81" s="64"/>
    </row>
    <row r="82">
      <c r="A82" s="50"/>
      <c r="B82" s="91"/>
      <c r="C82" s="78"/>
      <c r="D82" s="79"/>
      <c r="E82" s="80"/>
      <c r="F82" s="81"/>
      <c r="G82" s="81"/>
      <c r="H82" s="81"/>
      <c r="I82" s="81"/>
      <c r="J82" s="63"/>
      <c r="K82" s="63" t="str">
        <f t="shared" si="1"/>
        <v/>
      </c>
      <c r="L82" s="63" t="str">
        <f t="shared" si="7"/>
        <v/>
      </c>
      <c r="M82" s="64" t="str">
        <f t="shared" si="2"/>
        <v/>
      </c>
      <c r="N82" s="83"/>
      <c r="O82" s="84"/>
      <c r="P82" s="84"/>
      <c r="Q82" s="92"/>
      <c r="R82" s="95"/>
      <c r="S82" s="69" t="str">
        <f t="shared" si="3"/>
        <v/>
      </c>
      <c r="T82" s="96"/>
      <c r="U82" s="93"/>
      <c r="V82" s="64"/>
      <c r="W82" s="97"/>
      <c r="X82" s="73" t="str">
        <f t="shared" si="4"/>
        <v/>
      </c>
      <c r="Y82" s="78"/>
      <c r="Z82" s="98"/>
      <c r="AA82" s="98"/>
      <c r="AB82" s="76" t="str">
        <f t="shared" si="8"/>
        <v/>
      </c>
      <c r="AC82" s="64"/>
    </row>
    <row r="83">
      <c r="A83" s="50"/>
      <c r="B83" s="91"/>
      <c r="C83" s="78"/>
      <c r="D83" s="79"/>
      <c r="E83" s="80"/>
      <c r="F83" s="81"/>
      <c r="G83" s="81"/>
      <c r="H83" s="81"/>
      <c r="I83" s="81"/>
      <c r="J83" s="63"/>
      <c r="K83" s="63" t="str">
        <f t="shared" si="1"/>
        <v/>
      </c>
      <c r="L83" s="63" t="str">
        <f t="shared" si="7"/>
        <v/>
      </c>
      <c r="M83" s="64" t="str">
        <f t="shared" si="2"/>
        <v/>
      </c>
      <c r="N83" s="83"/>
      <c r="O83" s="84"/>
      <c r="P83" s="84"/>
      <c r="Q83" s="92"/>
      <c r="R83" s="95"/>
      <c r="S83" s="69" t="str">
        <f t="shared" si="3"/>
        <v/>
      </c>
      <c r="T83" s="96"/>
      <c r="U83" s="93"/>
      <c r="V83" s="64"/>
      <c r="W83" s="97"/>
      <c r="X83" s="73" t="str">
        <f t="shared" si="4"/>
        <v/>
      </c>
      <c r="Y83" s="89"/>
      <c r="Z83" s="98"/>
      <c r="AA83" s="98"/>
      <c r="AB83" s="76" t="str">
        <f t="shared" si="8"/>
        <v/>
      </c>
      <c r="AC83" s="64"/>
    </row>
    <row r="84">
      <c r="A84" s="50"/>
      <c r="B84" s="91"/>
      <c r="C84" s="78"/>
      <c r="D84" s="79"/>
      <c r="E84" s="80"/>
      <c r="F84" s="81"/>
      <c r="G84" s="81"/>
      <c r="H84" s="81"/>
      <c r="I84" s="81"/>
      <c r="J84" s="63"/>
      <c r="K84" s="63" t="str">
        <f t="shared" si="1"/>
        <v/>
      </c>
      <c r="L84" s="63" t="str">
        <f t="shared" si="7"/>
        <v/>
      </c>
      <c r="M84" s="64" t="str">
        <f t="shared" si="2"/>
        <v/>
      </c>
      <c r="N84" s="83"/>
      <c r="O84" s="84"/>
      <c r="P84" s="84"/>
      <c r="Q84" s="92"/>
      <c r="R84" s="95"/>
      <c r="S84" s="69" t="str">
        <f t="shared" si="3"/>
        <v/>
      </c>
      <c r="T84" s="96"/>
      <c r="U84" s="93"/>
      <c r="V84" s="64"/>
      <c r="W84" s="97"/>
      <c r="X84" s="73" t="str">
        <f t="shared" si="4"/>
        <v/>
      </c>
      <c r="Y84" s="89"/>
      <c r="Z84" s="98"/>
      <c r="AA84" s="98"/>
      <c r="AB84" s="76" t="str">
        <f t="shared" si="8"/>
        <v/>
      </c>
      <c r="AC84" s="64"/>
    </row>
    <row r="85">
      <c r="A85" s="50"/>
      <c r="B85" s="91"/>
      <c r="C85" s="78"/>
      <c r="D85" s="79"/>
      <c r="E85" s="80"/>
      <c r="F85" s="81"/>
      <c r="G85" s="81"/>
      <c r="H85" s="81"/>
      <c r="I85" s="81"/>
      <c r="J85" s="63"/>
      <c r="K85" s="63" t="str">
        <f t="shared" si="1"/>
        <v/>
      </c>
      <c r="L85" s="63" t="str">
        <f t="shared" si="7"/>
        <v/>
      </c>
      <c r="M85" s="64" t="str">
        <f t="shared" si="2"/>
        <v/>
      </c>
      <c r="N85" s="83"/>
      <c r="O85" s="84"/>
      <c r="P85" s="84"/>
      <c r="Q85" s="92"/>
      <c r="R85" s="95"/>
      <c r="S85" s="69" t="str">
        <f t="shared" si="3"/>
        <v/>
      </c>
      <c r="T85" s="96"/>
      <c r="U85" s="93"/>
      <c r="V85" s="64"/>
      <c r="W85" s="97"/>
      <c r="X85" s="73" t="str">
        <f t="shared" si="4"/>
        <v/>
      </c>
      <c r="Y85" s="78"/>
      <c r="Z85" s="98"/>
      <c r="AA85" s="98"/>
      <c r="AB85" s="76" t="str">
        <f t="shared" si="8"/>
        <v/>
      </c>
      <c r="AC85" s="64"/>
    </row>
    <row r="86">
      <c r="A86" s="50"/>
      <c r="B86" s="91"/>
      <c r="C86" s="78"/>
      <c r="D86" s="79"/>
      <c r="E86" s="80"/>
      <c r="F86" s="81"/>
      <c r="G86" s="81"/>
      <c r="H86" s="81"/>
      <c r="I86" s="81"/>
      <c r="J86" s="63"/>
      <c r="K86" s="63" t="str">
        <f t="shared" si="1"/>
        <v/>
      </c>
      <c r="L86" s="63" t="str">
        <f t="shared" si="7"/>
        <v/>
      </c>
      <c r="M86" s="64" t="str">
        <f t="shared" si="2"/>
        <v/>
      </c>
      <c r="N86" s="83"/>
      <c r="O86" s="84"/>
      <c r="P86" s="84"/>
      <c r="Q86" s="92"/>
      <c r="R86" s="95"/>
      <c r="S86" s="69" t="str">
        <f t="shared" si="3"/>
        <v/>
      </c>
      <c r="T86" s="96"/>
      <c r="U86" s="93"/>
      <c r="V86" s="64"/>
      <c r="W86" s="97"/>
      <c r="X86" s="73" t="str">
        <f t="shared" si="4"/>
        <v/>
      </c>
      <c r="Y86" s="89"/>
      <c r="Z86" s="98"/>
      <c r="AA86" s="98"/>
      <c r="AB86" s="76" t="str">
        <f t="shared" si="8"/>
        <v/>
      </c>
      <c r="AC86" s="64"/>
    </row>
    <row r="87">
      <c r="A87" s="50"/>
      <c r="B87" s="91"/>
      <c r="C87" s="78"/>
      <c r="D87" s="79"/>
      <c r="E87" s="80"/>
      <c r="F87" s="81"/>
      <c r="G87" s="81"/>
      <c r="H87" s="81"/>
      <c r="I87" s="81"/>
      <c r="J87" s="63"/>
      <c r="K87" s="63" t="str">
        <f t="shared" si="1"/>
        <v/>
      </c>
      <c r="L87" s="63" t="str">
        <f t="shared" si="7"/>
        <v/>
      </c>
      <c r="M87" s="64" t="str">
        <f t="shared" si="2"/>
        <v/>
      </c>
      <c r="N87" s="83"/>
      <c r="O87" s="84"/>
      <c r="P87" s="84"/>
      <c r="Q87" s="92"/>
      <c r="R87" s="95"/>
      <c r="S87" s="69" t="str">
        <f t="shared" si="3"/>
        <v/>
      </c>
      <c r="T87" s="96"/>
      <c r="U87" s="93"/>
      <c r="V87" s="64"/>
      <c r="W87" s="97"/>
      <c r="X87" s="73" t="str">
        <f t="shared" si="4"/>
        <v/>
      </c>
      <c r="Y87" s="89"/>
      <c r="Z87" s="98"/>
      <c r="AA87" s="98"/>
      <c r="AB87" s="76" t="str">
        <f t="shared" si="8"/>
        <v/>
      </c>
      <c r="AC87" s="64"/>
    </row>
    <row r="88">
      <c r="A88" s="50"/>
      <c r="B88" s="91"/>
      <c r="C88" s="78"/>
      <c r="D88" s="79"/>
      <c r="E88" s="80"/>
      <c r="F88" s="81"/>
      <c r="G88" s="81"/>
      <c r="H88" s="81"/>
      <c r="I88" s="81"/>
      <c r="J88" s="63"/>
      <c r="K88" s="63" t="str">
        <f t="shared" si="1"/>
        <v/>
      </c>
      <c r="L88" s="63" t="str">
        <f t="shared" si="7"/>
        <v/>
      </c>
      <c r="M88" s="64" t="str">
        <f t="shared" si="2"/>
        <v/>
      </c>
      <c r="N88" s="83"/>
      <c r="O88" s="84"/>
      <c r="P88" s="84"/>
      <c r="Q88" s="92"/>
      <c r="R88" s="95"/>
      <c r="S88" s="69" t="str">
        <f t="shared" si="3"/>
        <v/>
      </c>
      <c r="T88" s="96"/>
      <c r="U88" s="93"/>
      <c r="V88" s="64"/>
      <c r="W88" s="97"/>
      <c r="X88" s="73" t="str">
        <f t="shared" si="4"/>
        <v/>
      </c>
      <c r="Y88" s="78"/>
      <c r="Z88" s="98"/>
      <c r="AA88" s="98"/>
      <c r="AB88" s="76" t="str">
        <f t="shared" si="8"/>
        <v/>
      </c>
      <c r="AC88" s="64"/>
    </row>
    <row r="89">
      <c r="A89" s="50"/>
      <c r="B89" s="91"/>
      <c r="C89" s="78"/>
      <c r="D89" s="79"/>
      <c r="E89" s="80"/>
      <c r="F89" s="81"/>
      <c r="G89" s="81"/>
      <c r="H89" s="81"/>
      <c r="I89" s="81"/>
      <c r="J89" s="63"/>
      <c r="K89" s="63" t="str">
        <f t="shared" si="1"/>
        <v/>
      </c>
      <c r="L89" s="63" t="str">
        <f t="shared" si="7"/>
        <v/>
      </c>
      <c r="M89" s="64" t="str">
        <f t="shared" si="2"/>
        <v/>
      </c>
      <c r="N89" s="83"/>
      <c r="O89" s="84"/>
      <c r="P89" s="84"/>
      <c r="Q89" s="92"/>
      <c r="R89" s="95"/>
      <c r="S89" s="69" t="str">
        <f t="shared" si="3"/>
        <v/>
      </c>
      <c r="T89" s="96"/>
      <c r="U89" s="93"/>
      <c r="V89" s="64"/>
      <c r="W89" s="97"/>
      <c r="X89" s="73" t="str">
        <f t="shared" si="4"/>
        <v/>
      </c>
      <c r="Y89" s="89"/>
      <c r="Z89" s="98"/>
      <c r="AA89" s="98"/>
      <c r="AB89" s="76" t="str">
        <f t="shared" si="8"/>
        <v/>
      </c>
      <c r="AC89" s="64"/>
    </row>
    <row r="90">
      <c r="A90" s="50"/>
      <c r="B90" s="91"/>
      <c r="C90" s="78"/>
      <c r="D90" s="79"/>
      <c r="E90" s="80"/>
      <c r="F90" s="81"/>
      <c r="G90" s="81"/>
      <c r="H90" s="81"/>
      <c r="I90" s="81"/>
      <c r="J90" s="63"/>
      <c r="K90" s="63" t="str">
        <f t="shared" si="1"/>
        <v/>
      </c>
      <c r="L90" s="63" t="str">
        <f t="shared" si="7"/>
        <v/>
      </c>
      <c r="M90" s="64" t="str">
        <f t="shared" si="2"/>
        <v/>
      </c>
      <c r="N90" s="83"/>
      <c r="O90" s="84"/>
      <c r="P90" s="84"/>
      <c r="Q90" s="92"/>
      <c r="R90" s="95"/>
      <c r="S90" s="69" t="str">
        <f t="shared" si="3"/>
        <v/>
      </c>
      <c r="T90" s="96"/>
      <c r="U90" s="93"/>
      <c r="V90" s="64"/>
      <c r="W90" s="97"/>
      <c r="X90" s="73" t="str">
        <f t="shared" si="4"/>
        <v/>
      </c>
      <c r="Y90" s="89"/>
      <c r="Z90" s="98"/>
      <c r="AA90" s="98"/>
      <c r="AB90" s="76" t="str">
        <f t="shared" si="8"/>
        <v/>
      </c>
      <c r="AC90" s="64"/>
    </row>
    <row r="91">
      <c r="A91" s="50"/>
      <c r="B91" s="91"/>
      <c r="C91" s="78"/>
      <c r="D91" s="79"/>
      <c r="E91" s="80"/>
      <c r="F91" s="81"/>
      <c r="G91" s="81"/>
      <c r="H91" s="81"/>
      <c r="I91" s="81"/>
      <c r="J91" s="63"/>
      <c r="K91" s="63" t="str">
        <f t="shared" si="1"/>
        <v/>
      </c>
      <c r="L91" s="63" t="str">
        <f t="shared" si="7"/>
        <v/>
      </c>
      <c r="M91" s="64" t="str">
        <f t="shared" si="2"/>
        <v/>
      </c>
      <c r="N91" s="83"/>
      <c r="O91" s="84"/>
      <c r="P91" s="84"/>
      <c r="Q91" s="92"/>
      <c r="R91" s="95"/>
      <c r="S91" s="69" t="str">
        <f t="shared" si="3"/>
        <v/>
      </c>
      <c r="T91" s="96"/>
      <c r="U91" s="93"/>
      <c r="V91" s="64"/>
      <c r="W91" s="97"/>
      <c r="X91" s="73" t="str">
        <f t="shared" si="4"/>
        <v/>
      </c>
      <c r="Y91" s="78"/>
      <c r="Z91" s="98"/>
      <c r="AA91" s="98"/>
      <c r="AB91" s="76" t="str">
        <f t="shared" si="8"/>
        <v/>
      </c>
      <c r="AC91" s="64"/>
    </row>
    <row r="92">
      <c r="A92" s="50"/>
      <c r="B92" s="91"/>
      <c r="C92" s="78"/>
      <c r="D92" s="79"/>
      <c r="E92" s="80"/>
      <c r="F92" s="81"/>
      <c r="G92" s="81"/>
      <c r="H92" s="81"/>
      <c r="I92" s="81"/>
      <c r="J92" s="63"/>
      <c r="K92" s="63" t="str">
        <f t="shared" si="1"/>
        <v/>
      </c>
      <c r="L92" s="63" t="str">
        <f t="shared" si="7"/>
        <v/>
      </c>
      <c r="M92" s="64" t="str">
        <f t="shared" si="2"/>
        <v/>
      </c>
      <c r="N92" s="83"/>
      <c r="O92" s="84"/>
      <c r="P92" s="84"/>
      <c r="Q92" s="92"/>
      <c r="R92" s="95"/>
      <c r="S92" s="69" t="str">
        <f t="shared" si="3"/>
        <v/>
      </c>
      <c r="T92" s="96"/>
      <c r="U92" s="93"/>
      <c r="V92" s="64"/>
      <c r="W92" s="97"/>
      <c r="X92" s="73" t="str">
        <f t="shared" si="4"/>
        <v/>
      </c>
      <c r="Y92" s="89"/>
      <c r="Z92" s="98"/>
      <c r="AA92" s="98"/>
      <c r="AB92" s="76" t="str">
        <f t="shared" si="8"/>
        <v/>
      </c>
      <c r="AC92" s="64"/>
    </row>
    <row r="93">
      <c r="A93" s="50"/>
      <c r="B93" s="91"/>
      <c r="C93" s="78"/>
      <c r="D93" s="79"/>
      <c r="E93" s="80"/>
      <c r="F93" s="81"/>
      <c r="G93" s="81"/>
      <c r="H93" s="81"/>
      <c r="I93" s="81"/>
      <c r="J93" s="63"/>
      <c r="K93" s="63" t="str">
        <f t="shared" si="1"/>
        <v/>
      </c>
      <c r="L93" s="63" t="str">
        <f t="shared" si="7"/>
        <v/>
      </c>
      <c r="M93" s="64" t="str">
        <f t="shared" si="2"/>
        <v/>
      </c>
      <c r="N93" s="83"/>
      <c r="O93" s="84"/>
      <c r="P93" s="84"/>
      <c r="Q93" s="92"/>
      <c r="R93" s="95"/>
      <c r="S93" s="69" t="str">
        <f t="shared" si="3"/>
        <v/>
      </c>
      <c r="T93" s="96"/>
      <c r="U93" s="93"/>
      <c r="V93" s="64"/>
      <c r="W93" s="97"/>
      <c r="X93" s="73" t="str">
        <f t="shared" si="4"/>
        <v/>
      </c>
      <c r="Y93" s="89"/>
      <c r="Z93" s="98"/>
      <c r="AA93" s="98"/>
      <c r="AB93" s="76" t="str">
        <f t="shared" si="8"/>
        <v/>
      </c>
      <c r="AC93" s="64"/>
    </row>
    <row r="94">
      <c r="A94" s="50"/>
      <c r="B94" s="91"/>
      <c r="C94" s="78"/>
      <c r="D94" s="79"/>
      <c r="E94" s="80"/>
      <c r="F94" s="81"/>
      <c r="G94" s="81"/>
      <c r="H94" s="81"/>
      <c r="I94" s="81"/>
      <c r="J94" s="63"/>
      <c r="K94" s="63" t="str">
        <f t="shared" si="1"/>
        <v/>
      </c>
      <c r="L94" s="63" t="str">
        <f t="shared" si="7"/>
        <v/>
      </c>
      <c r="M94" s="64" t="str">
        <f t="shared" si="2"/>
        <v/>
      </c>
      <c r="N94" s="83"/>
      <c r="O94" s="84"/>
      <c r="P94" s="84"/>
      <c r="Q94" s="92"/>
      <c r="R94" s="95"/>
      <c r="S94" s="69" t="str">
        <f t="shared" si="3"/>
        <v/>
      </c>
      <c r="T94" s="96"/>
      <c r="U94" s="93"/>
      <c r="V94" s="64"/>
      <c r="W94" s="97"/>
      <c r="X94" s="73" t="str">
        <f t="shared" si="4"/>
        <v/>
      </c>
      <c r="Y94" s="78"/>
      <c r="Z94" s="98"/>
      <c r="AA94" s="98"/>
      <c r="AB94" s="76" t="str">
        <f t="shared" si="8"/>
        <v/>
      </c>
      <c r="AC94" s="64"/>
    </row>
    <row r="95">
      <c r="A95" s="50"/>
      <c r="B95" s="91"/>
      <c r="C95" s="78"/>
      <c r="D95" s="79"/>
      <c r="E95" s="80"/>
      <c r="F95" s="81"/>
      <c r="G95" s="81"/>
      <c r="H95" s="81"/>
      <c r="I95" s="81"/>
      <c r="J95" s="63"/>
      <c r="K95" s="63" t="str">
        <f t="shared" si="1"/>
        <v/>
      </c>
      <c r="L95" s="63" t="str">
        <f t="shared" si="7"/>
        <v/>
      </c>
      <c r="M95" s="64" t="str">
        <f t="shared" si="2"/>
        <v/>
      </c>
      <c r="N95" s="83"/>
      <c r="O95" s="84"/>
      <c r="P95" s="84"/>
      <c r="Q95" s="92"/>
      <c r="R95" s="95"/>
      <c r="S95" s="69" t="str">
        <f t="shared" si="3"/>
        <v/>
      </c>
      <c r="T95" s="96"/>
      <c r="U95" s="93"/>
      <c r="V95" s="64"/>
      <c r="W95" s="97"/>
      <c r="X95" s="73" t="str">
        <f t="shared" si="4"/>
        <v/>
      </c>
      <c r="Y95" s="89"/>
      <c r="Z95" s="98"/>
      <c r="AA95" s="98"/>
      <c r="AB95" s="76" t="str">
        <f t="shared" si="8"/>
        <v/>
      </c>
      <c r="AC95" s="64"/>
    </row>
    <row r="96">
      <c r="A96" s="50"/>
      <c r="B96" s="91"/>
      <c r="C96" s="78"/>
      <c r="D96" s="79"/>
      <c r="E96" s="80"/>
      <c r="F96" s="81"/>
      <c r="G96" s="81"/>
      <c r="H96" s="81"/>
      <c r="I96" s="81"/>
      <c r="J96" s="63"/>
      <c r="K96" s="63" t="str">
        <f t="shared" si="1"/>
        <v/>
      </c>
      <c r="L96" s="63" t="str">
        <f t="shared" si="7"/>
        <v/>
      </c>
      <c r="M96" s="64" t="str">
        <f t="shared" si="2"/>
        <v/>
      </c>
      <c r="N96" s="83"/>
      <c r="O96" s="84"/>
      <c r="P96" s="84"/>
      <c r="Q96" s="92"/>
      <c r="R96" s="95"/>
      <c r="S96" s="69" t="str">
        <f t="shared" si="3"/>
        <v/>
      </c>
      <c r="T96" s="96"/>
      <c r="U96" s="93"/>
      <c r="V96" s="64"/>
      <c r="W96" s="97"/>
      <c r="X96" s="73" t="str">
        <f t="shared" si="4"/>
        <v/>
      </c>
      <c r="Y96" s="89"/>
      <c r="Z96" s="98"/>
      <c r="AA96" s="98"/>
      <c r="AB96" s="76" t="str">
        <f t="shared" si="8"/>
        <v/>
      </c>
      <c r="AC96" s="64"/>
    </row>
    <row r="97">
      <c r="A97" s="50"/>
      <c r="B97" s="91"/>
      <c r="C97" s="78"/>
      <c r="D97" s="79"/>
      <c r="E97" s="80"/>
      <c r="F97" s="81"/>
      <c r="G97" s="81"/>
      <c r="H97" s="81"/>
      <c r="I97" s="81"/>
      <c r="J97" s="63"/>
      <c r="K97" s="63" t="str">
        <f t="shared" si="1"/>
        <v/>
      </c>
      <c r="L97" s="63" t="str">
        <f t="shared" si="7"/>
        <v/>
      </c>
      <c r="M97" s="64" t="str">
        <f t="shared" si="2"/>
        <v/>
      </c>
      <c r="N97" s="83"/>
      <c r="O97" s="84"/>
      <c r="P97" s="84"/>
      <c r="Q97" s="92"/>
      <c r="R97" s="95"/>
      <c r="S97" s="69" t="str">
        <f t="shared" si="3"/>
        <v/>
      </c>
      <c r="T97" s="96"/>
      <c r="U97" s="93"/>
      <c r="V97" s="64"/>
      <c r="W97" s="97"/>
      <c r="X97" s="73" t="str">
        <f t="shared" si="4"/>
        <v/>
      </c>
      <c r="Y97" s="78"/>
      <c r="Z97" s="98"/>
      <c r="AA97" s="98"/>
      <c r="AB97" s="76" t="str">
        <f t="shared" si="8"/>
        <v/>
      </c>
      <c r="AC97" s="64"/>
    </row>
    <row r="98">
      <c r="A98" s="50"/>
      <c r="B98" s="91"/>
      <c r="C98" s="78"/>
      <c r="D98" s="79"/>
      <c r="E98" s="80"/>
      <c r="F98" s="81"/>
      <c r="G98" s="81"/>
      <c r="H98" s="81"/>
      <c r="I98" s="81"/>
      <c r="J98" s="63"/>
      <c r="K98" s="63" t="str">
        <f t="shared" si="1"/>
        <v/>
      </c>
      <c r="L98" s="63" t="str">
        <f t="shared" si="7"/>
        <v/>
      </c>
      <c r="M98" s="64" t="str">
        <f t="shared" si="2"/>
        <v/>
      </c>
      <c r="N98" s="83"/>
      <c r="O98" s="84"/>
      <c r="P98" s="84"/>
      <c r="Q98" s="92"/>
      <c r="R98" s="95"/>
      <c r="S98" s="69" t="str">
        <f t="shared" si="3"/>
        <v/>
      </c>
      <c r="T98" s="96"/>
      <c r="U98" s="93"/>
      <c r="V98" s="64"/>
      <c r="W98" s="97"/>
      <c r="X98" s="73" t="str">
        <f t="shared" si="4"/>
        <v/>
      </c>
      <c r="Y98" s="89"/>
      <c r="Z98" s="98"/>
      <c r="AA98" s="98"/>
      <c r="AB98" s="76" t="str">
        <f t="shared" si="8"/>
        <v/>
      </c>
      <c r="AC98" s="64"/>
    </row>
    <row r="99">
      <c r="A99" s="50"/>
      <c r="B99" s="91"/>
      <c r="C99" s="78"/>
      <c r="D99" s="79"/>
      <c r="E99" s="80"/>
      <c r="F99" s="81"/>
      <c r="G99" s="81"/>
      <c r="H99" s="81"/>
      <c r="I99" s="81"/>
      <c r="J99" s="63"/>
      <c r="K99" s="63" t="str">
        <f t="shared" si="1"/>
        <v/>
      </c>
      <c r="L99" s="63" t="str">
        <f t="shared" si="7"/>
        <v/>
      </c>
      <c r="M99" s="64" t="str">
        <f t="shared" si="2"/>
        <v/>
      </c>
      <c r="N99" s="83"/>
      <c r="O99" s="84"/>
      <c r="P99" s="84"/>
      <c r="Q99" s="92"/>
      <c r="R99" s="95"/>
      <c r="S99" s="69" t="str">
        <f t="shared" si="3"/>
        <v/>
      </c>
      <c r="T99" s="96"/>
      <c r="U99" s="93"/>
      <c r="V99" s="64"/>
      <c r="W99" s="97"/>
      <c r="X99" s="73" t="str">
        <f t="shared" si="4"/>
        <v/>
      </c>
      <c r="Y99" s="89"/>
      <c r="Z99" s="98"/>
      <c r="AA99" s="98"/>
      <c r="AB99" s="76" t="str">
        <f t="shared" si="8"/>
        <v/>
      </c>
      <c r="AC99" s="64"/>
    </row>
    <row r="100">
      <c r="A100" s="50"/>
      <c r="B100" s="91"/>
      <c r="C100" s="78"/>
      <c r="D100" s="79"/>
      <c r="E100" s="80"/>
      <c r="F100" s="81"/>
      <c r="G100" s="81"/>
      <c r="H100" s="81"/>
      <c r="I100" s="81"/>
      <c r="J100" s="63"/>
      <c r="K100" s="63" t="str">
        <f t="shared" si="1"/>
        <v/>
      </c>
      <c r="L100" s="63" t="str">
        <f t="shared" si="7"/>
        <v/>
      </c>
      <c r="M100" s="64" t="str">
        <f t="shared" si="2"/>
        <v/>
      </c>
      <c r="N100" s="83"/>
      <c r="O100" s="84"/>
      <c r="P100" s="84"/>
      <c r="Q100" s="92"/>
      <c r="R100" s="95"/>
      <c r="S100" s="69" t="str">
        <f t="shared" si="3"/>
        <v/>
      </c>
      <c r="T100" s="96"/>
      <c r="U100" s="93"/>
      <c r="V100" s="64"/>
      <c r="W100" s="97"/>
      <c r="X100" s="73" t="str">
        <f t="shared" si="4"/>
        <v/>
      </c>
      <c r="Y100" s="78"/>
      <c r="Z100" s="98"/>
      <c r="AA100" s="98"/>
      <c r="AB100" s="76" t="str">
        <f t="shared" si="8"/>
        <v/>
      </c>
      <c r="AC100" s="64"/>
    </row>
    <row r="101">
      <c r="A101" s="50"/>
      <c r="B101" s="91"/>
      <c r="C101" s="78"/>
      <c r="D101" s="79"/>
      <c r="E101" s="80"/>
      <c r="F101" s="81"/>
      <c r="G101" s="81"/>
      <c r="H101" s="81"/>
      <c r="I101" s="81"/>
      <c r="J101" s="63"/>
      <c r="K101" s="63" t="str">
        <f t="shared" si="1"/>
        <v/>
      </c>
      <c r="L101" s="63" t="str">
        <f t="shared" si="7"/>
        <v/>
      </c>
      <c r="M101" s="64" t="str">
        <f t="shared" si="2"/>
        <v/>
      </c>
      <c r="N101" s="83"/>
      <c r="O101" s="84"/>
      <c r="P101" s="84"/>
      <c r="Q101" s="92"/>
      <c r="R101" s="95"/>
      <c r="S101" s="69" t="str">
        <f t="shared" si="3"/>
        <v/>
      </c>
      <c r="T101" s="96"/>
      <c r="U101" s="93"/>
      <c r="V101" s="64"/>
      <c r="W101" s="97"/>
      <c r="X101" s="73" t="str">
        <f t="shared" si="4"/>
        <v/>
      </c>
      <c r="Y101" s="89"/>
      <c r="Z101" s="98"/>
      <c r="AA101" s="98"/>
      <c r="AB101" s="76" t="str">
        <f t="shared" si="8"/>
        <v/>
      </c>
      <c r="AC101" s="64"/>
    </row>
    <row r="102">
      <c r="A102" s="50"/>
      <c r="B102" s="91"/>
      <c r="C102" s="78"/>
      <c r="D102" s="79"/>
      <c r="E102" s="80"/>
      <c r="F102" s="81"/>
      <c r="G102" s="81"/>
      <c r="H102" s="81"/>
      <c r="I102" s="81"/>
      <c r="J102" s="63"/>
      <c r="K102" s="63" t="str">
        <f t="shared" si="1"/>
        <v/>
      </c>
      <c r="L102" s="63" t="str">
        <f t="shared" si="7"/>
        <v/>
      </c>
      <c r="M102" s="64" t="str">
        <f t="shared" si="2"/>
        <v/>
      </c>
      <c r="N102" s="83"/>
      <c r="O102" s="84"/>
      <c r="P102" s="84"/>
      <c r="Q102" s="92"/>
      <c r="R102" s="95"/>
      <c r="S102" s="69" t="str">
        <f t="shared" si="3"/>
        <v/>
      </c>
      <c r="T102" s="96"/>
      <c r="U102" s="93"/>
      <c r="V102" s="64"/>
      <c r="W102" s="97"/>
      <c r="X102" s="73" t="str">
        <f t="shared" si="4"/>
        <v/>
      </c>
      <c r="Y102" s="89"/>
      <c r="Z102" s="98"/>
      <c r="AA102" s="98"/>
      <c r="AB102" s="76" t="str">
        <f t="shared" si="8"/>
        <v/>
      </c>
      <c r="AC102" s="64"/>
    </row>
    <row r="103">
      <c r="A103" s="50"/>
      <c r="B103" s="91"/>
      <c r="C103" s="78"/>
      <c r="D103" s="79"/>
      <c r="E103" s="80"/>
      <c r="F103" s="81"/>
      <c r="G103" s="81"/>
      <c r="H103" s="81"/>
      <c r="I103" s="81"/>
      <c r="J103" s="63"/>
      <c r="K103" s="63" t="str">
        <f t="shared" si="1"/>
        <v/>
      </c>
      <c r="L103" s="63" t="str">
        <f t="shared" si="7"/>
        <v/>
      </c>
      <c r="M103" s="64" t="str">
        <f t="shared" si="2"/>
        <v/>
      </c>
      <c r="N103" s="83"/>
      <c r="O103" s="84"/>
      <c r="P103" s="84"/>
      <c r="Q103" s="92"/>
      <c r="R103" s="95"/>
      <c r="S103" s="69" t="str">
        <f t="shared" si="3"/>
        <v/>
      </c>
      <c r="T103" s="96"/>
      <c r="U103" s="93"/>
      <c r="V103" s="64"/>
      <c r="W103" s="97"/>
      <c r="X103" s="73" t="str">
        <f t="shared" si="4"/>
        <v/>
      </c>
      <c r="Y103" s="78"/>
      <c r="Z103" s="98"/>
      <c r="AA103" s="98"/>
      <c r="AB103" s="76" t="str">
        <f t="shared" si="8"/>
        <v/>
      </c>
      <c r="AC103" s="64"/>
    </row>
    <row r="104">
      <c r="A104" s="50"/>
      <c r="B104" s="91"/>
      <c r="C104" s="78"/>
      <c r="D104" s="79"/>
      <c r="E104" s="80"/>
      <c r="F104" s="81"/>
      <c r="G104" s="81"/>
      <c r="H104" s="81"/>
      <c r="I104" s="81"/>
      <c r="J104" s="63"/>
      <c r="K104" s="63" t="str">
        <f t="shared" si="1"/>
        <v/>
      </c>
      <c r="L104" s="63" t="str">
        <f t="shared" si="7"/>
        <v/>
      </c>
      <c r="M104" s="64" t="str">
        <f t="shared" si="2"/>
        <v/>
      </c>
      <c r="N104" s="83"/>
      <c r="O104" s="84"/>
      <c r="P104" s="84"/>
      <c r="Q104" s="92"/>
      <c r="R104" s="95"/>
      <c r="S104" s="69" t="str">
        <f t="shared" si="3"/>
        <v/>
      </c>
      <c r="T104" s="96"/>
      <c r="U104" s="93"/>
      <c r="V104" s="64"/>
      <c r="W104" s="97"/>
      <c r="X104" s="73" t="str">
        <f t="shared" si="4"/>
        <v/>
      </c>
      <c r="Y104" s="89"/>
      <c r="Z104" s="98"/>
      <c r="AA104" s="98"/>
      <c r="AB104" s="76" t="str">
        <f t="shared" si="8"/>
        <v/>
      </c>
      <c r="AC104" s="64"/>
    </row>
    <row r="105">
      <c r="A105" s="50"/>
      <c r="B105" s="91"/>
      <c r="C105" s="78"/>
      <c r="D105" s="79"/>
      <c r="E105" s="80"/>
      <c r="F105" s="81"/>
      <c r="G105" s="81"/>
      <c r="H105" s="81"/>
      <c r="I105" s="81"/>
      <c r="J105" s="63"/>
      <c r="K105" s="63" t="str">
        <f t="shared" si="1"/>
        <v/>
      </c>
      <c r="L105" s="63" t="str">
        <f t="shared" si="7"/>
        <v/>
      </c>
      <c r="M105" s="64" t="str">
        <f t="shared" si="2"/>
        <v/>
      </c>
      <c r="N105" s="83"/>
      <c r="O105" s="84"/>
      <c r="P105" s="84"/>
      <c r="Q105" s="92"/>
      <c r="R105" s="95"/>
      <c r="S105" s="69" t="str">
        <f t="shared" si="3"/>
        <v/>
      </c>
      <c r="T105" s="96"/>
      <c r="U105" s="93"/>
      <c r="V105" s="64"/>
      <c r="W105" s="97"/>
      <c r="X105" s="73" t="str">
        <f t="shared" si="4"/>
        <v/>
      </c>
      <c r="Y105" s="89"/>
      <c r="Z105" s="98"/>
      <c r="AA105" s="98"/>
      <c r="AB105" s="76" t="str">
        <f t="shared" si="8"/>
        <v/>
      </c>
      <c r="AC105" s="64"/>
    </row>
    <row r="106">
      <c r="A106" s="50"/>
      <c r="B106" s="91"/>
      <c r="C106" s="78"/>
      <c r="D106" s="79"/>
      <c r="E106" s="80"/>
      <c r="F106" s="81"/>
      <c r="G106" s="81"/>
      <c r="H106" s="81"/>
      <c r="I106" s="81"/>
      <c r="J106" s="63"/>
      <c r="K106" s="63" t="str">
        <f t="shared" si="1"/>
        <v/>
      </c>
      <c r="L106" s="63" t="str">
        <f t="shared" si="7"/>
        <v/>
      </c>
      <c r="M106" s="64" t="str">
        <f t="shared" si="2"/>
        <v/>
      </c>
      <c r="N106" s="83"/>
      <c r="O106" s="84"/>
      <c r="P106" s="84"/>
      <c r="Q106" s="92"/>
      <c r="R106" s="95"/>
      <c r="S106" s="69" t="str">
        <f t="shared" si="3"/>
        <v/>
      </c>
      <c r="T106" s="96"/>
      <c r="U106" s="93"/>
      <c r="V106" s="64"/>
      <c r="W106" s="97"/>
      <c r="X106" s="73" t="str">
        <f t="shared" si="4"/>
        <v/>
      </c>
      <c r="Y106" s="78"/>
      <c r="Z106" s="98"/>
      <c r="AA106" s="98"/>
      <c r="AB106" s="76" t="str">
        <f t="shared" si="8"/>
        <v/>
      </c>
      <c r="AC106" s="64"/>
    </row>
    <row r="107">
      <c r="A107" s="50"/>
      <c r="B107" s="91"/>
      <c r="C107" s="78"/>
      <c r="D107" s="79"/>
      <c r="E107" s="80"/>
      <c r="F107" s="81"/>
      <c r="G107" s="81"/>
      <c r="H107" s="81"/>
      <c r="I107" s="81"/>
      <c r="J107" s="63"/>
      <c r="K107" s="63" t="str">
        <f t="shared" si="1"/>
        <v/>
      </c>
      <c r="L107" s="63" t="str">
        <f t="shared" si="7"/>
        <v/>
      </c>
      <c r="M107" s="64" t="str">
        <f t="shared" si="2"/>
        <v/>
      </c>
      <c r="N107" s="83"/>
      <c r="O107" s="84"/>
      <c r="P107" s="84"/>
      <c r="Q107" s="92"/>
      <c r="R107" s="95"/>
      <c r="S107" s="69" t="str">
        <f t="shared" si="3"/>
        <v/>
      </c>
      <c r="T107" s="96"/>
      <c r="U107" s="93"/>
      <c r="V107" s="64"/>
      <c r="W107" s="97"/>
      <c r="X107" s="73" t="str">
        <f t="shared" si="4"/>
        <v/>
      </c>
      <c r="Y107" s="89"/>
      <c r="Z107" s="98"/>
      <c r="AA107" s="98"/>
      <c r="AB107" s="76" t="str">
        <f t="shared" si="8"/>
        <v/>
      </c>
      <c r="AC107" s="64"/>
    </row>
    <row r="108">
      <c r="A108" s="50"/>
      <c r="B108" s="91"/>
      <c r="C108" s="78"/>
      <c r="D108" s="79"/>
      <c r="E108" s="80"/>
      <c r="F108" s="81"/>
      <c r="G108" s="81"/>
      <c r="H108" s="81"/>
      <c r="I108" s="81"/>
      <c r="J108" s="63"/>
      <c r="K108" s="63" t="str">
        <f t="shared" si="1"/>
        <v/>
      </c>
      <c r="L108" s="63" t="str">
        <f t="shared" si="7"/>
        <v/>
      </c>
      <c r="M108" s="64" t="str">
        <f t="shared" si="2"/>
        <v/>
      </c>
      <c r="N108" s="83"/>
      <c r="O108" s="84"/>
      <c r="P108" s="84"/>
      <c r="Q108" s="92"/>
      <c r="R108" s="95"/>
      <c r="S108" s="69" t="str">
        <f t="shared" si="3"/>
        <v/>
      </c>
      <c r="T108" s="96"/>
      <c r="U108" s="93"/>
      <c r="V108" s="64"/>
      <c r="W108" s="97"/>
      <c r="X108" s="73" t="str">
        <f t="shared" si="4"/>
        <v/>
      </c>
      <c r="Y108" s="89"/>
      <c r="Z108" s="98"/>
      <c r="AA108" s="98"/>
      <c r="AB108" s="76" t="str">
        <f t="shared" si="8"/>
        <v/>
      </c>
      <c r="AC108" s="64"/>
    </row>
    <row r="109">
      <c r="A109" s="50"/>
      <c r="B109" s="91"/>
      <c r="C109" s="78"/>
      <c r="D109" s="79"/>
      <c r="E109" s="80"/>
      <c r="F109" s="81"/>
      <c r="G109" s="81"/>
      <c r="H109" s="81"/>
      <c r="I109" s="81"/>
      <c r="J109" s="63"/>
      <c r="K109" s="63" t="str">
        <f t="shared" si="1"/>
        <v/>
      </c>
      <c r="L109" s="63" t="str">
        <f t="shared" si="7"/>
        <v/>
      </c>
      <c r="M109" s="64" t="str">
        <f t="shared" si="2"/>
        <v/>
      </c>
      <c r="N109" s="83"/>
      <c r="O109" s="84"/>
      <c r="P109" s="84"/>
      <c r="Q109" s="92"/>
      <c r="R109" s="95"/>
      <c r="S109" s="69" t="str">
        <f t="shared" si="3"/>
        <v/>
      </c>
      <c r="T109" s="96"/>
      <c r="U109" s="93"/>
      <c r="V109" s="64"/>
      <c r="W109" s="97"/>
      <c r="X109" s="73" t="str">
        <f t="shared" si="4"/>
        <v/>
      </c>
      <c r="Y109" s="78"/>
      <c r="Z109" s="98"/>
      <c r="AA109" s="98"/>
      <c r="AB109" s="76" t="str">
        <f t="shared" si="8"/>
        <v/>
      </c>
      <c r="AC109" s="64"/>
    </row>
  </sheetData>
  <conditionalFormatting sqref="W2:W109">
    <cfRule type="cellIs" dxfId="1" priority="1" operator="equal">
      <formula>"Yes"</formula>
    </cfRule>
  </conditionalFormatting>
  <conditionalFormatting sqref="W2:W109">
    <cfRule type="cellIs" dxfId="2" priority="2" operator="equal">
      <formula>"No"</formula>
    </cfRule>
  </conditionalFormatting>
  <conditionalFormatting sqref="W2:W109">
    <cfRule type="cellIs" dxfId="2" priority="3" operator="equal">
      <formula>"Bad News"</formula>
    </cfRule>
  </conditionalFormatting>
  <conditionalFormatting sqref="W2:W109">
    <cfRule type="cellIs" dxfId="3" priority="4" operator="equal">
      <formula>"Didn't enter"</formula>
    </cfRule>
  </conditionalFormatting>
  <conditionalFormatting sqref="M2:M109">
    <cfRule type="cellIs" dxfId="4" priority="5" operator="lessThan">
      <formula>2</formula>
    </cfRule>
  </conditionalFormatting>
  <conditionalFormatting sqref="M2:M109">
    <cfRule type="cellIs" dxfId="5" priority="6" operator="greaterThanOrEqual">
      <formula>2</formula>
    </cfRule>
  </conditionalFormatting>
  <conditionalFormatting sqref="B2:AC109">
    <cfRule type="expression" dxfId="6" priority="7">
      <formula>LEN($AC:$AC)&gt;0</formula>
    </cfRule>
  </conditionalFormatting>
  <conditionalFormatting sqref="B2:AC109">
    <cfRule type="expression" dxfId="3" priority="8">
      <formula>LEN($R:$R)&gt;0</formula>
    </cfRule>
  </conditionalFormatting>
  <dataValidations>
    <dataValidation type="list" allowBlank="1" sqref="N82">
      <formula1>STRATEGIES!$A28:$A109</formula1>
    </dataValidation>
    <dataValidation type="list" allowBlank="1" sqref="N103">
      <formula1>STRATEGIES!$A28:$A109</formula1>
    </dataValidation>
    <dataValidation type="list" allowBlank="1" sqref="N39">
      <formula1>STRATEGIES!$A28:$A109</formula1>
    </dataValidation>
    <dataValidation type="list" allowBlank="1" sqref="N40">
      <formula1>STRATEGIES!$A28:$A109</formula1>
    </dataValidation>
    <dataValidation type="list" allowBlank="1" sqref="N81">
      <formula1>STRATEGIES!$A28:$A109</formula1>
    </dataValidation>
    <dataValidation type="list" allowBlank="1" sqref="N102">
      <formula1>STRATEGIES!$A28:$A109</formula1>
    </dataValidation>
    <dataValidation type="list" allowBlank="1" sqref="N104">
      <formula1>STRATEGIES!$A28:$A109</formula1>
    </dataValidation>
    <dataValidation type="list" allowBlank="1" sqref="N59">
      <formula1>STRATEGIES!$A28:$A109</formula1>
    </dataValidation>
    <dataValidation type="list" allowBlank="1" sqref="N61">
      <formula1>STRATEGIES!$A28:$A109</formula1>
    </dataValidation>
    <dataValidation type="list" allowBlank="1" sqref="N38">
      <formula1>STRATEGIES!$A28:$A109</formula1>
    </dataValidation>
    <dataValidation type="list" allowBlank="1" sqref="N42">
      <formula1>STRATEGIES!$A28:$A109</formula1>
    </dataValidation>
    <dataValidation type="list" allowBlank="1" sqref="N60">
      <formula1>STRATEGIES!$A28:$A109</formula1>
    </dataValidation>
    <dataValidation type="list" allowBlank="1" sqref="N64">
      <formula1>STRATEGIES!$A28:$A109</formula1>
    </dataValidation>
    <dataValidation type="list" allowBlank="1" sqref="N99">
      <formula1>STRATEGIES!$A28:$A109</formula1>
    </dataValidation>
    <dataValidation type="list" allowBlank="1" sqref="N107">
      <formula1>STRATEGIES!$A28:$A109</formula1>
    </dataValidation>
    <dataValidation type="list" allowBlank="1" sqref="N85">
      <formula1>STRATEGIES!$A28:$A109</formula1>
    </dataValidation>
    <dataValidation type="list" allowBlank="1" sqref="N98">
      <formula1>STRATEGIES!$A28:$A109</formula1>
    </dataValidation>
    <dataValidation type="list" allowBlank="1" sqref="N106">
      <formula1>STRATEGIES!$A28:$A109</formula1>
    </dataValidation>
    <dataValidation type="list" allowBlank="1" sqref="N63">
      <formula1>STRATEGIES!$A28:$A109</formula1>
    </dataValidation>
    <dataValidation type="list" allowBlank="1" sqref="N105">
      <formula1>STRATEGIES!$A28:$A109</formula1>
    </dataValidation>
    <dataValidation type="list" allowBlank="1" sqref="N41">
      <formula1>STRATEGIES!$A28:$A109</formula1>
    </dataValidation>
    <dataValidation type="list" allowBlank="1" sqref="N83">
      <formula1>STRATEGIES!$A28:$A109</formula1>
    </dataValidation>
    <dataValidation type="list" allowBlank="1" sqref="N84">
      <formula1>STRATEGIES!$A28:$A109</formula1>
    </dataValidation>
    <dataValidation type="list" allowBlank="1" sqref="N62">
      <formula1>STRATEGIES!$A28:$A109</formula1>
    </dataValidation>
    <dataValidation type="list" allowBlank="1" sqref="N78">
      <formula1>STRATEGIES!$A28:$A109</formula1>
    </dataValidation>
    <dataValidation type="list" allowBlank="1" sqref="N79">
      <formula1>STRATEGIES!$A28:$A109</formula1>
    </dataValidation>
    <dataValidation type="list" allowBlank="1" sqref="N100">
      <formula1>STRATEGIES!$A28:$A109</formula1>
    </dataValidation>
    <dataValidation type="list" allowBlank="1" sqref="N80">
      <formula1>STRATEGIES!$A28:$A109</formula1>
    </dataValidation>
    <dataValidation type="list" allowBlank="1" sqref="N101">
      <formula1>STRATEGIES!$A28:$A109</formula1>
    </dataValidation>
    <dataValidation type="list" allowBlank="1" sqref="N58">
      <formula1>STRATEGIES!$A28:$A109</formula1>
    </dataValidation>
    <dataValidation type="list" allowBlank="1" sqref="W2:W109">
      <formula1>"Yes,No,Bad News,Didn't enter"</formula1>
    </dataValidation>
    <dataValidation type="list" allowBlank="1" sqref="N31">
      <formula1>STRATEGIES!$A28:$A109</formula1>
    </dataValidation>
    <dataValidation type="list" allowBlank="1" sqref="N33">
      <formula1>STRATEGIES!$A28:$A109</formula1>
    </dataValidation>
    <dataValidation type="list" allowBlank="1" sqref="N32">
      <formula1>STRATEGIES!$A28:$A109</formula1>
    </dataValidation>
    <dataValidation type="list" allowBlank="1" sqref="N29">
      <formula1>STRATEGIES!$A28:$A109</formula1>
    </dataValidation>
    <dataValidation type="list" allowBlank="1" sqref="N30">
      <formula1>STRATEGIES!$A28:$A109</formula1>
    </dataValidation>
    <dataValidation type="list" allowBlank="1" sqref="N50">
      <formula1>STRATEGIES!$A28:$A109</formula1>
    </dataValidation>
    <dataValidation type="list" allowBlank="1" sqref="N71">
      <formula1>STRATEGIES!$A28:$A109</formula1>
    </dataValidation>
    <dataValidation type="list" allowBlank="1" sqref="N92">
      <formula1>STRATEGIES!$A28:$A109</formula1>
    </dataValidation>
    <dataValidation type="list" allowBlank="1" sqref="N93">
      <formula1>STRATEGIES!$A28:$A109</formula1>
    </dataValidation>
    <dataValidation type="list" allowBlank="1" sqref="N70">
      <formula1>STRATEGIES!$A28:$A109</formula1>
    </dataValidation>
    <dataValidation type="list" allowBlank="1" sqref="N72">
      <formula1>STRATEGIES!$A28:$A109</formula1>
    </dataValidation>
    <dataValidation type="list" allowBlank="1" sqref="N49">
      <formula1>STRATEGIES!$A28:$A109</formula1>
    </dataValidation>
    <dataValidation type="list" allowBlank="1" sqref="N53">
      <formula1>STRATEGIES!$A28:$A109</formula1>
    </dataValidation>
    <dataValidation type="list" allowBlank="1" sqref="N88">
      <formula1>STRATEGIES!$A28:$A109</formula1>
    </dataValidation>
    <dataValidation type="list" allowBlank="1" sqref="N96">
      <formula1>STRATEGIES!$A28:$A109</formula1>
    </dataValidation>
    <dataValidation type="list" allowBlank="1" sqref="N74">
      <formula1>STRATEGIES!$A28:$A109</formula1>
    </dataValidation>
    <dataValidation type="list" allowBlank="1" sqref="N109">
      <formula1>STRATEGIES!$A28:$A109</formula1>
    </dataValidation>
    <dataValidation type="list" allowBlank="1" sqref="N52">
      <formula1>STRATEGIES!$A28:$A109</formula1>
    </dataValidation>
    <dataValidation type="list" allowBlank="1" sqref="N73">
      <formula1>STRATEGIES!$A28:$A109</formula1>
    </dataValidation>
    <dataValidation type="list" allowBlank="1" sqref="N94">
      <formula1>STRATEGIES!$A28:$A109</formula1>
    </dataValidation>
    <dataValidation type="list" allowBlank="1" sqref="N95">
      <formula1>STRATEGIES!$A28:$A109</formula1>
    </dataValidation>
    <dataValidation type="list" allowBlank="1" sqref="N51">
      <formula1>STRATEGIES!$A28:$A109</formula1>
    </dataValidation>
    <dataValidation type="list" allowBlank="1" sqref="N2:N28">
      <formula1>STRATEGIES!$A2:$A109</formula1>
    </dataValidation>
    <dataValidation type="list" allowBlank="1" sqref="N108">
      <formula1>STRATEGIES!$A28:$A109</formula1>
    </dataValidation>
    <dataValidation type="list" allowBlank="1" sqref="N36">
      <formula1>STRATEGIES!$A28:$A109</formula1>
    </dataValidation>
    <dataValidation type="list" allowBlank="1" sqref="N89">
      <formula1>STRATEGIES!$A28:$A109</formula1>
    </dataValidation>
    <dataValidation type="list" allowBlank="1" sqref="N68">
      <formula1>STRATEGIES!$A28:$A109</formula1>
    </dataValidation>
    <dataValidation type="list" allowBlank="1" sqref="N35">
      <formula1>STRATEGIES!$A28:$A109</formula1>
    </dataValidation>
    <dataValidation type="list" allowBlank="1" sqref="N48">
      <formula1>STRATEGIES!$A28:$A109</formula1>
    </dataValidation>
    <dataValidation type="list" allowBlank="1" sqref="N69">
      <formula1>STRATEGIES!$A28:$A109</formula1>
    </dataValidation>
    <dataValidation type="list" allowBlank="1" sqref="N90">
      <formula1>STRATEGIES!$A28:$A109</formula1>
    </dataValidation>
    <dataValidation type="list" allowBlank="1" sqref="N91">
      <formula1>STRATEGIES!$A28:$A109</formula1>
    </dataValidation>
    <dataValidation type="list" allowBlank="1" sqref="N34">
      <formula1>STRATEGIES!$A28:$A109</formula1>
    </dataValidation>
    <dataValidation type="list" allowBlank="1" sqref="N37">
      <formula1>STRATEGIES!$A28:$A109</formula1>
    </dataValidation>
    <dataValidation type="list" allowBlank="1" sqref="N47">
      <formula1>STRATEGIES!$A28:$A109</formula1>
    </dataValidation>
    <dataValidation type="list" allowBlank="1" sqref="N67">
      <formula1>STRATEGIES!$A28:$A109</formula1>
    </dataValidation>
    <dataValidation type="list" allowBlank="1" sqref="N46">
      <formula1>STRATEGIES!$A28:$A109</formula1>
    </dataValidation>
    <dataValidation type="list" allowBlank="1" sqref="N57">
      <formula1>STRATEGIES!$A28:$A109</formula1>
    </dataValidation>
    <dataValidation type="list" allowBlank="1" sqref="N54">
      <formula1>STRATEGIES!$A28:$A109</formula1>
    </dataValidation>
    <dataValidation type="list" allowBlank="1" sqref="N75">
      <formula1>STRATEGIES!$A28:$A109</formula1>
    </dataValidation>
    <dataValidation type="list" allowBlank="1" sqref="N43">
      <formula1>STRATEGIES!$A28:$A109</formula1>
    </dataValidation>
    <dataValidation type="list" allowBlank="1" sqref="N44">
      <formula1>STRATEGIES!$A28:$A109</formula1>
    </dataValidation>
    <dataValidation type="list" allowBlank="1" sqref="N86">
      <formula1>STRATEGIES!$A28:$A109</formula1>
    </dataValidation>
    <dataValidation type="list" allowBlank="1" sqref="N97">
      <formula1>STRATEGIES!$A28:$A109</formula1>
    </dataValidation>
    <dataValidation type="list" allowBlank="1" sqref="N76">
      <formula1>STRATEGIES!$A28:$A109</formula1>
    </dataValidation>
    <dataValidation type="list" allowBlank="1" sqref="N65">
      <formula1>STRATEGIES!$A28:$A109</formula1>
    </dataValidation>
    <dataValidation type="list" allowBlank="1" sqref="N56">
      <formula1>STRATEGIES!$A28:$A109</formula1>
    </dataValidation>
    <dataValidation type="list" allowBlank="1" sqref="N77">
      <formula1>STRATEGIES!$A28:$A109</formula1>
    </dataValidation>
    <dataValidation type="list" allowBlank="1" sqref="N45">
      <formula1>STRATEGIES!$A28:$A109</formula1>
    </dataValidation>
    <dataValidation type="list" allowBlank="1" sqref="N87">
      <formula1>STRATEGIES!$A28:$A109</formula1>
    </dataValidation>
    <dataValidation type="list" allowBlank="1" sqref="N55">
      <formula1>STRATEGIES!$A28:$A109</formula1>
    </dataValidation>
    <dataValidation type="list" allowBlank="1" sqref="N66">
      <formula1>STRATEGIES!$A28:$A109</formula1>
    </dataValidation>
  </dataValidations>
  <hyperlinks>
    <hyperlink r:id="rId2" ref="Q2"/>
    <hyperlink r:id="rId3" ref="Q3"/>
    <hyperlink r:id="rId4" ref="Q5"/>
  </hyperlinks>
  <printOptions/>
  <pageMargins bottom="0.75" footer="0.0" header="0.0" left="0.7" right="0.7" top="0.75"/>
  <pageSetup orientation="portrait"/>
  <colBreaks count="1" manualBreakCount="1">
    <brk id="28" man="1"/>
  </colBreaks>
  <drawing r:id="rId5"/>
  <legacyDrawing r:id="rId6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6.38"/>
    <col customWidth="1" min="3" max="3" width="26.25"/>
    <col customWidth="1" min="4" max="5" width="7.0"/>
    <col customWidth="1" min="6" max="7" width="6.75"/>
    <col customWidth="1" min="8" max="8" width="14.13"/>
  </cols>
  <sheetData>
    <row r="1" ht="33.75" customHeight="1">
      <c r="A1" s="100" t="s">
        <v>81</v>
      </c>
      <c r="B1" s="100" t="s">
        <v>82</v>
      </c>
      <c r="C1" s="100" t="s">
        <v>83</v>
      </c>
      <c r="D1" s="101" t="s">
        <v>84</v>
      </c>
      <c r="E1" s="101" t="s">
        <v>85</v>
      </c>
      <c r="F1" s="100" t="s">
        <v>86</v>
      </c>
      <c r="G1" s="100" t="s">
        <v>87</v>
      </c>
      <c r="H1" s="102" t="s">
        <v>88</v>
      </c>
      <c r="I1" s="103" t="s">
        <v>89</v>
      </c>
      <c r="J1" s="100" t="s">
        <v>90</v>
      </c>
      <c r="K1" s="100" t="s">
        <v>91</v>
      </c>
      <c r="L1" s="100" t="s">
        <v>55</v>
      </c>
      <c r="M1" s="100" t="s">
        <v>92</v>
      </c>
      <c r="N1" s="100" t="s">
        <v>93</v>
      </c>
      <c r="O1" s="100" t="s">
        <v>94</v>
      </c>
    </row>
    <row r="2">
      <c r="A2" s="104" t="s">
        <v>95</v>
      </c>
      <c r="B2" s="104">
        <v>3.0</v>
      </c>
      <c r="C2" s="105">
        <f>CONSTANTS!G2</f>
        <v>150</v>
      </c>
      <c r="D2" s="106">
        <v>48501.21</v>
      </c>
      <c r="E2" s="106">
        <v>58730.82</v>
      </c>
      <c r="F2" s="106">
        <f t="shared" ref="F2:F3" si="1">IFERROR(100*E2/D2-100, "n/a")</f>
        <v>21.09145318</v>
      </c>
      <c r="G2" s="106">
        <f t="shared" ref="G2:G3" si="2">IFERROR(I2*100/C2, "n/a")</f>
        <v>-2.06</v>
      </c>
      <c r="H2" s="107">
        <f t="shared" ref="H2:H3" si="3">C2*(100+F2)/100-C2</f>
        <v>31.63717977</v>
      </c>
      <c r="I2" s="108">
        <f t="shared" ref="I2:I3" si="4">INDIRECT("'TRADING JOURNAL'!AA" &amp; B2)</f>
        <v>-3.09</v>
      </c>
      <c r="J2" s="109">
        <f>B2-1</f>
        <v>2</v>
      </c>
      <c r="K2" s="109">
        <f>SUMIFS('TRADING JOURNAL'!X:X,'TRADING JOURNAL'!$B:$B,"&gt;=" &amp; DATE(2021,MONTH(1&amp;$A2),1),'TRADING JOURNAL'!$R:$R,"&lt;="&amp;EOMONTH(DATE(2021,MONTH(1&amp;$A2),1),0))</f>
        <v>1.083476318</v>
      </c>
      <c r="L2" s="109">
        <f>SUMIFS('TRADING JOURNAL'!AA:AA,'TRADING JOURNAL'!$B:$B,"&gt;=" &amp; DATE(2021,MONTH(1&amp;$A2),1),'TRADING JOURNAL'!$R:$R,"&lt;="&amp;EOMONTH(DATE(2021,MONTH(1&amp;$A2),1),0))</f>
        <v>25.5</v>
      </c>
      <c r="M2" s="110">
        <f>COUNTIF(INDIRECT("'TRADING JOURNAL'!W2:W" &amp; B2),"Yes")</f>
        <v>1</v>
      </c>
      <c r="N2" s="110">
        <f>COUNTIF(INDIRECT("'TRADING JOURNAL'!W2:W" &amp; B2),"No")</f>
        <v>1</v>
      </c>
      <c r="O2" s="111">
        <f t="shared" ref="O2:O3" si="5">IFERROR(M2/(M2+N2), "n/a")</f>
        <v>0.5</v>
      </c>
    </row>
    <row r="3">
      <c r="A3" s="104" t="s">
        <v>96</v>
      </c>
      <c r="B3" s="104">
        <v>4.0</v>
      </c>
      <c r="C3" s="105">
        <f>CONSTANTS!G3</f>
        <v>60</v>
      </c>
      <c r="D3" s="106">
        <v>58987.8</v>
      </c>
      <c r="E3" s="106">
        <v>56623.0</v>
      </c>
      <c r="F3" s="106">
        <f t="shared" si="1"/>
        <v>-4.008964566</v>
      </c>
      <c r="G3" s="106">
        <f t="shared" si="2"/>
        <v>8.333333333</v>
      </c>
      <c r="H3" s="107">
        <f t="shared" si="3"/>
        <v>-2.405378739</v>
      </c>
      <c r="I3" s="108">
        <f t="shared" si="4"/>
        <v>5</v>
      </c>
      <c r="J3" s="109">
        <f>B3-J2-1</f>
        <v>1</v>
      </c>
      <c r="K3" s="109">
        <f>SUMIFS('TRADING JOURNAL'!X:X,'TRADING JOURNAL'!$B:$B,"&gt;=" &amp; DATE(2021,MONTH(1&amp;$A3),1),'TRADING JOURNAL'!$R:$R,"&lt;="&amp;EOMONTH(DATE(2021,MONTH(1&amp;$A3),1),0))</f>
        <v>6</v>
      </c>
      <c r="L3" s="109">
        <f>SUMIFS('TRADING JOURNAL'!AA:AA,'TRADING JOURNAL'!$B:$B,"&gt;=" &amp; DATE(2021,MONTH(1&amp;$A3),1),'TRADING JOURNAL'!$R:$R,"&lt;="&amp;EOMONTH(DATE(2021,MONTH(1&amp;$A3),1),0))</f>
        <v>18</v>
      </c>
      <c r="M3" s="110">
        <f>COUNTIF(INDIRECT("'TRADING JOURNAL'!W" &amp;  B2+1 &amp; ":W" &amp; B3),"Yes")</f>
        <v>1</v>
      </c>
      <c r="N3" s="110">
        <f>COUNTIF(INDIRECT("'TRADING JOURNAL'!W" &amp;  B2+1 &amp; ":W" &amp; B3),"No")</f>
        <v>0</v>
      </c>
      <c r="O3" s="111">
        <f t="shared" si="5"/>
        <v>1</v>
      </c>
    </row>
    <row r="4">
      <c r="A4" s="104" t="s">
        <v>97</v>
      </c>
      <c r="B4" s="105"/>
      <c r="C4" s="105"/>
      <c r="D4" s="105"/>
      <c r="E4" s="105"/>
      <c r="F4" s="110"/>
      <c r="G4" s="110"/>
      <c r="H4" s="105"/>
      <c r="I4" s="109"/>
      <c r="J4" s="109"/>
      <c r="K4" s="112"/>
      <c r="L4" s="112"/>
      <c r="M4" s="110"/>
      <c r="N4" s="110"/>
      <c r="O4" s="112"/>
    </row>
    <row r="5">
      <c r="A5" s="104" t="s">
        <v>98</v>
      </c>
      <c r="B5" s="105"/>
      <c r="C5" s="105"/>
      <c r="D5" s="105"/>
      <c r="E5" s="105"/>
      <c r="F5" s="110"/>
      <c r="G5" s="110"/>
      <c r="H5" s="105"/>
      <c r="I5" s="109"/>
      <c r="J5" s="109"/>
      <c r="K5" s="112"/>
      <c r="L5" s="112"/>
      <c r="M5" s="110"/>
      <c r="N5" s="110"/>
      <c r="O5" s="112"/>
    </row>
    <row r="6">
      <c r="A6" s="104" t="s">
        <v>99</v>
      </c>
      <c r="B6" s="110"/>
      <c r="D6" s="105"/>
      <c r="E6" s="105"/>
      <c r="F6" s="110"/>
      <c r="G6" s="110"/>
      <c r="H6" s="105"/>
      <c r="I6" s="109"/>
      <c r="J6" s="109"/>
      <c r="K6" s="112"/>
      <c r="L6" s="112"/>
      <c r="M6" s="110"/>
      <c r="N6" s="113"/>
      <c r="O6" s="112"/>
    </row>
    <row r="7">
      <c r="A7" s="104" t="s">
        <v>100</v>
      </c>
      <c r="B7" s="110"/>
      <c r="D7" s="105"/>
      <c r="E7" s="105"/>
      <c r="F7" s="110"/>
      <c r="G7" s="110"/>
      <c r="H7" s="105"/>
      <c r="I7" s="109"/>
      <c r="J7" s="109"/>
      <c r="K7" s="112"/>
      <c r="L7" s="112"/>
      <c r="M7" s="110"/>
      <c r="N7" s="113"/>
      <c r="O7" s="112"/>
    </row>
    <row r="8">
      <c r="A8" s="104" t="s">
        <v>101</v>
      </c>
      <c r="B8" s="110"/>
      <c r="D8" s="105"/>
      <c r="E8" s="105"/>
      <c r="F8" s="110"/>
      <c r="G8" s="110"/>
      <c r="H8" s="105"/>
      <c r="I8" s="109"/>
      <c r="J8" s="109"/>
      <c r="K8" s="112"/>
      <c r="L8" s="112"/>
      <c r="M8" s="110"/>
      <c r="N8" s="113"/>
      <c r="O8" s="112"/>
    </row>
    <row r="9">
      <c r="A9" s="104" t="s">
        <v>102</v>
      </c>
      <c r="B9" s="110"/>
      <c r="D9" s="105"/>
      <c r="E9" s="105"/>
      <c r="F9" s="110"/>
      <c r="G9" s="110"/>
      <c r="H9" s="105"/>
      <c r="I9" s="109"/>
      <c r="J9" s="109"/>
      <c r="K9" s="112"/>
      <c r="L9" s="112"/>
      <c r="M9" s="110"/>
      <c r="N9" s="113"/>
      <c r="O9" s="112"/>
    </row>
    <row r="10">
      <c r="A10" s="104" t="s">
        <v>103</v>
      </c>
      <c r="B10" s="110"/>
      <c r="D10" s="105"/>
      <c r="E10" s="105"/>
      <c r="F10" s="110"/>
      <c r="G10" s="110"/>
      <c r="H10" s="105"/>
      <c r="I10" s="109"/>
      <c r="J10" s="109"/>
      <c r="K10" s="112"/>
      <c r="L10" s="112"/>
      <c r="M10" s="110"/>
      <c r="N10" s="113"/>
      <c r="O10" s="112"/>
    </row>
  </sheetData>
  <hyperlinks>
    <hyperlink r:id="rId1" ref="D1"/>
    <hyperlink r:id="rId2" ref="E1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20.13"/>
  </cols>
  <sheetData>
    <row r="1" ht="32.25" customHeight="1">
      <c r="A1" s="114" t="s">
        <v>104</v>
      </c>
      <c r="B1" s="114" t="s">
        <v>92</v>
      </c>
      <c r="C1" s="114" t="s">
        <v>93</v>
      </c>
      <c r="D1" s="114" t="s">
        <v>94</v>
      </c>
      <c r="E1" s="114" t="s">
        <v>55</v>
      </c>
    </row>
    <row r="2">
      <c r="A2" s="115" t="s">
        <v>105</v>
      </c>
      <c r="B2" s="116">
        <f>COUNTIFS('TRADING JOURNAL'!$N$2:$N$189, A2, 'TRADING JOURNAL'!$W$2:$W$189,"Yes")</f>
        <v>0</v>
      </c>
      <c r="C2" s="116">
        <f>COUNTIFS('TRADING JOURNAL'!$N$2:$N$189, A2, 'TRADING JOURNAL'!$W$2:$W$189,"NO")</f>
        <v>0</v>
      </c>
      <c r="D2" s="117">
        <f t="shared" ref="D2:D8" si="1">IFERROR(B2/(B2+C2),0)</f>
        <v>0</v>
      </c>
      <c r="E2" s="118">
        <f>SUMIFS('TRADING JOURNAL'!$AA$2:$AA$189,'TRADING JOURNAL'!$N$2:$N$189, A2, 'TRADING JOURNAL'!$W$2:$W$189,"Yes") + SUMIFS('TRADING JOURNAL'!$AA$2:$AA$189,'TRADING JOURNAL'!$N$2:$N$189, A2, 'TRADING JOURNAL'!$W$2:$W$189,"No")</f>
        <v>0</v>
      </c>
    </row>
    <row r="3">
      <c r="A3" s="119" t="s">
        <v>106</v>
      </c>
      <c r="B3" s="116">
        <f>COUNTIFS('TRADING JOURNAL'!$N$2:$N$189, A3, 'TRADING JOURNAL'!$W$2:$W$189,"Yes")</f>
        <v>0</v>
      </c>
      <c r="C3" s="116">
        <f>COUNTIFS('TRADING JOURNAL'!$N$2:$N$189, A3, 'TRADING JOURNAL'!$W$2:$W$189,"NO")</f>
        <v>0</v>
      </c>
      <c r="D3" s="117">
        <f t="shared" si="1"/>
        <v>0</v>
      </c>
      <c r="E3" s="118">
        <f>SUMIFS('TRADING JOURNAL'!$AA$2:$AA$189,'TRADING JOURNAL'!$N$2:$N$189, A3, 'TRADING JOURNAL'!$W$2:$W$189,"Yes") + SUMIFS('TRADING JOURNAL'!$AA$2:$AA$189,'TRADING JOURNAL'!$N$2:$N$189, A3, 'TRADING JOURNAL'!$W$2:$W$189,"No")</f>
        <v>0</v>
      </c>
    </row>
    <row r="4">
      <c r="A4" s="120" t="s">
        <v>67</v>
      </c>
      <c r="B4" s="116">
        <f>COUNTIFS('TRADING JOURNAL'!$N$2:$N$189, A4, 'TRADING JOURNAL'!$W$2:$W$189,"Yes")</f>
        <v>1</v>
      </c>
      <c r="C4" s="116">
        <f>COUNTIFS('TRADING JOURNAL'!$N$2:$N$189, A4, 'TRADING JOURNAL'!$W$2:$W$189,"NO")</f>
        <v>1</v>
      </c>
      <c r="D4" s="117">
        <f t="shared" si="1"/>
        <v>0.5</v>
      </c>
      <c r="E4" s="118">
        <f>SUMIFS('TRADING JOURNAL'!$AA$2:$AA$189,'TRADING JOURNAL'!$N$2:$N$189, A4, 'TRADING JOURNAL'!$W$2:$W$189,"Yes") + SUMIFS('TRADING JOURNAL'!$AA$2:$AA$189,'TRADING JOURNAL'!$N$2:$N$189, A4, 'TRADING JOURNAL'!$W$2:$W$189,"No")</f>
        <v>1.91</v>
      </c>
    </row>
    <row r="5">
      <c r="A5" s="120" t="s">
        <v>107</v>
      </c>
      <c r="B5" s="116">
        <f>COUNTIFS('TRADING JOURNAL'!$N$2:$N$189, A5, 'TRADING JOURNAL'!$W$2:$W$189,"Yes")</f>
        <v>0</v>
      </c>
      <c r="C5" s="116">
        <f>COUNTIFS('TRADING JOURNAL'!$N$2:$N$189, A5, 'TRADING JOURNAL'!$W$2:$W$189,"NO")</f>
        <v>0</v>
      </c>
      <c r="D5" s="117">
        <f t="shared" si="1"/>
        <v>0</v>
      </c>
      <c r="E5" s="118">
        <f>SUMIFS('TRADING JOURNAL'!$AA$2:$AA$189,'TRADING JOURNAL'!$N$2:$N$189, A5, 'TRADING JOURNAL'!$W$2:$W$189,"Yes") + SUMIFS('TRADING JOURNAL'!$AA$2:$AA$189,'TRADING JOURNAL'!$N$2:$N$189, A5, 'TRADING JOURNAL'!$W$2:$W$189,"No")</f>
        <v>0</v>
      </c>
    </row>
    <row r="6">
      <c r="A6" s="120" t="s">
        <v>59</v>
      </c>
      <c r="B6" s="116">
        <f>COUNTIFS('TRADING JOURNAL'!$N$2:$N$189, A6, 'TRADING JOURNAL'!$W$2:$W$189,"Yes")</f>
        <v>1</v>
      </c>
      <c r="C6" s="116">
        <f>COUNTIFS('TRADING JOURNAL'!$N$2:$N$189, A6, 'TRADING JOURNAL'!$W$2:$W$189,"NO")</f>
        <v>1</v>
      </c>
      <c r="D6" s="117">
        <f t="shared" si="1"/>
        <v>0.5</v>
      </c>
      <c r="E6" s="118">
        <f>SUMIFS('TRADING JOURNAL'!$AA$2:$AA$189,'TRADING JOURNAL'!$N$2:$N$189, A6, 'TRADING JOURNAL'!$W$2:$W$189,"Yes") + SUMIFS('TRADING JOURNAL'!$AA$2:$AA$189,'TRADING JOURNAL'!$N$2:$N$189, A6, 'TRADING JOURNAL'!$W$2:$W$189,"No")</f>
        <v>41.59</v>
      </c>
    </row>
    <row r="7">
      <c r="A7" s="121" t="s">
        <v>108</v>
      </c>
      <c r="B7" s="116">
        <f>COUNTIFS('TRADING JOURNAL'!$N$2:$N$189, A7, 'TRADING JOURNAL'!$W$2:$W$189,"Yes")</f>
        <v>0</v>
      </c>
      <c r="C7" s="116">
        <f>COUNTIFS('TRADING JOURNAL'!$N$2:$N$189, A7, 'TRADING JOURNAL'!$W$2:$W$189,"NO")</f>
        <v>0</v>
      </c>
      <c r="D7" s="117">
        <f t="shared" si="1"/>
        <v>0</v>
      </c>
      <c r="E7" s="118">
        <f>SUMIFS('TRADING JOURNAL'!$AA$2:$AA$189,'TRADING JOURNAL'!$N$2:$N$189, A7, 'TRADING JOURNAL'!$W$2:$W$189,"Yes") + SUMIFS('TRADING JOURNAL'!$AA$2:$AA$189,'TRADING JOURNAL'!$N$2:$N$189, A7, 'TRADING JOURNAL'!$W$2:$W$189,"No")</f>
        <v>0</v>
      </c>
    </row>
    <row r="8">
      <c r="A8" s="122" t="s">
        <v>109</v>
      </c>
      <c r="B8" s="116">
        <f>COUNTIFS('TRADING JOURNAL'!$N$2:$N$189, A8, 'TRADING JOURNAL'!$W$2:$W$189,"Yes")</f>
        <v>0</v>
      </c>
      <c r="C8" s="116">
        <f>COUNTIFS('TRADING JOURNAL'!$N$2:$N$189, A8, 'TRADING JOURNAL'!$W$2:$W$189,"NO")</f>
        <v>0</v>
      </c>
      <c r="D8" s="117">
        <f t="shared" si="1"/>
        <v>0</v>
      </c>
      <c r="E8" s="118">
        <f>SUMIFS('TRADING JOURNAL'!$AA$2:$AA$189,'TRADING JOURNAL'!$N$2:$N$189, A8, 'TRADING JOURNAL'!$W$2:$W$189,"Yes") + SUMIFS('TRADING JOURNAL'!$AA$2:$AA$189,'TRADING JOURNAL'!$N$2:$N$189, A8, 'TRADING JOURNAL'!$W$2:$W$189,"No")</f>
        <v>0</v>
      </c>
    </row>
    <row r="9">
      <c r="A9" s="123"/>
      <c r="B9" s="123"/>
      <c r="C9" s="123"/>
      <c r="D9" s="123"/>
      <c r="E9" s="123"/>
    </row>
    <row r="10">
      <c r="A10" s="123"/>
      <c r="B10" s="123"/>
      <c r="C10" s="123"/>
      <c r="D10" s="123"/>
      <c r="E10" s="123"/>
    </row>
    <row r="11">
      <c r="A11" s="123"/>
      <c r="B11" s="123"/>
      <c r="C11" s="123"/>
      <c r="D11" s="123"/>
      <c r="E11" s="123"/>
    </row>
    <row r="12">
      <c r="A12" s="123"/>
      <c r="B12" s="123"/>
      <c r="C12" s="123"/>
      <c r="D12" s="123"/>
      <c r="E12" s="123"/>
    </row>
    <row r="13">
      <c r="A13" s="123"/>
      <c r="B13" s="123"/>
      <c r="C13" s="123"/>
      <c r="D13" s="123"/>
      <c r="E13" s="123"/>
    </row>
    <row r="14">
      <c r="A14" s="123"/>
      <c r="B14" s="123"/>
      <c r="C14" s="123"/>
      <c r="D14" s="123"/>
      <c r="E14" s="123"/>
    </row>
    <row r="15">
      <c r="A15" s="123"/>
      <c r="B15" s="123"/>
      <c r="C15" s="123"/>
      <c r="D15" s="123"/>
      <c r="E15" s="123"/>
    </row>
    <row r="16">
      <c r="A16" s="123"/>
      <c r="B16" s="123"/>
      <c r="C16" s="123"/>
      <c r="D16" s="123"/>
      <c r="E16" s="123"/>
    </row>
    <row r="17">
      <c r="A17" s="123"/>
      <c r="B17" s="123"/>
      <c r="C17" s="123"/>
      <c r="D17" s="123"/>
      <c r="E17" s="123"/>
    </row>
    <row r="18">
      <c r="A18" s="123"/>
      <c r="B18" s="123"/>
      <c r="C18" s="123"/>
      <c r="D18" s="123"/>
      <c r="E18" s="123"/>
    </row>
    <row r="19">
      <c r="A19" s="123"/>
      <c r="B19" s="123"/>
      <c r="C19" s="123"/>
      <c r="D19" s="123"/>
      <c r="E19" s="123"/>
    </row>
    <row r="20">
      <c r="A20" s="123"/>
      <c r="B20" s="123"/>
      <c r="C20" s="123"/>
      <c r="D20" s="123"/>
      <c r="E20" s="123"/>
    </row>
    <row r="21">
      <c r="A21" s="123"/>
      <c r="B21" s="123"/>
      <c r="C21" s="123"/>
      <c r="D21" s="123"/>
      <c r="E21" s="123"/>
    </row>
    <row r="22">
      <c r="A22" s="123"/>
      <c r="B22" s="123"/>
      <c r="C22" s="123"/>
      <c r="D22" s="123"/>
      <c r="E22" s="123"/>
    </row>
    <row r="23">
      <c r="A23" s="123"/>
      <c r="B23" s="123"/>
      <c r="C23" s="123"/>
      <c r="D23" s="123"/>
      <c r="E23" s="123"/>
    </row>
    <row r="24">
      <c r="A24" s="123"/>
      <c r="B24" s="123"/>
      <c r="C24" s="123"/>
      <c r="D24" s="123"/>
      <c r="E24" s="123"/>
    </row>
    <row r="25">
      <c r="A25" s="123"/>
      <c r="B25" s="123"/>
      <c r="C25" s="123"/>
      <c r="D25" s="123"/>
      <c r="E25" s="123"/>
    </row>
    <row r="26">
      <c r="A26" s="123"/>
      <c r="B26" s="123"/>
      <c r="C26" s="123"/>
      <c r="D26" s="123"/>
      <c r="E26" s="123"/>
    </row>
    <row r="27">
      <c r="A27" s="123"/>
      <c r="B27" s="123"/>
      <c r="C27" s="123"/>
      <c r="D27" s="123"/>
      <c r="E27" s="1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3" max="3" width="17.88"/>
    <col customWidth="1" min="7" max="7" width="14.25"/>
  </cols>
  <sheetData>
    <row r="1">
      <c r="A1" s="124" t="s">
        <v>110</v>
      </c>
      <c r="B1" s="124" t="s">
        <v>111</v>
      </c>
      <c r="C1" s="124" t="s">
        <v>112</v>
      </c>
      <c r="D1" s="125"/>
      <c r="E1" s="124" t="s">
        <v>81</v>
      </c>
      <c r="F1" s="126" t="s">
        <v>113</v>
      </c>
      <c r="G1" s="126" t="s">
        <v>114</v>
      </c>
    </row>
    <row r="2">
      <c r="A2" s="127">
        <v>44287.0</v>
      </c>
      <c r="B2" s="128">
        <f>SUMIFS('TRADING JOURNAL'!C:C,'TRADING JOURNAL'!B:B,"&lt;="&amp;A2,'TRADING JOURNAL'!R:R,"&gt;="&amp;A2)+SUMIFS('TRADING JOURNAL'!C:C,'TRADING JOURNAL'!B:B,"&lt;="&amp;A2,'TRADING JOURNAL'!R:R,"")</f>
        <v>0</v>
      </c>
      <c r="C2" s="128">
        <f>SUMIFS('TRADING JOURNAL'!C:C,'TRADING JOURNAL'!B:B,"&lt;="&amp;A2,'TRADING JOURNAL'!R:R,"&gt;="&amp;A2)</f>
        <v>0</v>
      </c>
      <c r="D2" s="129"/>
      <c r="E2" s="130" t="s">
        <v>95</v>
      </c>
      <c r="F2" s="131">
        <f t="shared" ref="F2:F10" si="1">MAXIFS(B:B,A:A, "&gt;="&amp;DATE(2021,MONTH(1&amp;E2),1),A:A,"&lt;="&amp;EOMONTH(DATE(2021,MONTH(1&amp;E2),1),0))</f>
        <v>150</v>
      </c>
      <c r="G2" s="131">
        <f t="shared" ref="G2:G10" si="2">MAXIFS(C:C,A:A, "&gt;="&amp;DATE(2021,MONTH(1&amp;E2),1),A:A,"&lt;="&amp;EOMONTH(DATE(2021,MONTH(1&amp;E2),1),0))</f>
        <v>150</v>
      </c>
    </row>
    <row r="3">
      <c r="A3" s="127">
        <v>44288.0</v>
      </c>
      <c r="B3" s="128">
        <f>SUMIFS('TRADING JOURNAL'!C:C,'TRADING JOURNAL'!B:B,"&lt;="&amp;A3,'TRADING JOURNAL'!R:R,"&gt;="&amp;A3)+SUMIFS('TRADING JOURNAL'!C:C,'TRADING JOURNAL'!B:B,"&lt;="&amp;A3,'TRADING JOURNAL'!R:R,"")</f>
        <v>0</v>
      </c>
      <c r="C3" s="128">
        <f>SUMIFS('TRADING JOURNAL'!C:C,'TRADING JOURNAL'!B:B,"&lt;="&amp;A3,'TRADING JOURNAL'!R:R,"&gt;="&amp;A3)</f>
        <v>0</v>
      </c>
      <c r="D3" s="129"/>
      <c r="E3" s="130" t="s">
        <v>96</v>
      </c>
      <c r="F3" s="131">
        <f t="shared" si="1"/>
        <v>60</v>
      </c>
      <c r="G3" s="131">
        <f t="shared" si="2"/>
        <v>60</v>
      </c>
    </row>
    <row r="4">
      <c r="A4" s="127">
        <v>44289.0</v>
      </c>
      <c r="B4" s="128">
        <f>SUMIFS('TRADING JOURNAL'!C:C,'TRADING JOURNAL'!B:B,"&lt;="&amp;A4,'TRADING JOURNAL'!R:R,"&gt;="&amp;A4)+SUMIFS('TRADING JOURNAL'!C:C,'TRADING JOURNAL'!B:B,"&lt;="&amp;A4,'TRADING JOURNAL'!R:R,"")</f>
        <v>0</v>
      </c>
      <c r="C4" s="128">
        <f>SUMIFS('TRADING JOURNAL'!C:C,'TRADING JOURNAL'!B:B,"&lt;="&amp;A4,'TRADING JOURNAL'!R:R,"&gt;="&amp;A4)</f>
        <v>0</v>
      </c>
      <c r="D4" s="129"/>
      <c r="E4" s="130" t="s">
        <v>97</v>
      </c>
      <c r="F4" s="131">
        <f t="shared" si="1"/>
        <v>0</v>
      </c>
      <c r="G4" s="131">
        <f t="shared" si="2"/>
        <v>0</v>
      </c>
    </row>
    <row r="5">
      <c r="A5" s="127">
        <v>44290.0</v>
      </c>
      <c r="B5" s="128">
        <f>SUMIFS('TRADING JOURNAL'!C:C,'TRADING JOURNAL'!B:B,"&lt;="&amp;A5,'TRADING JOURNAL'!R:R,"&gt;="&amp;A5)+SUMIFS('TRADING JOURNAL'!C:C,'TRADING JOURNAL'!B:B,"&lt;="&amp;A5,'TRADING JOURNAL'!R:R,"")</f>
        <v>0</v>
      </c>
      <c r="C5" s="128">
        <f>SUMIFS('TRADING JOURNAL'!C:C,'TRADING JOURNAL'!B:B,"&lt;="&amp;A5,'TRADING JOURNAL'!R:R,"&gt;="&amp;A5)</f>
        <v>0</v>
      </c>
      <c r="D5" s="129"/>
      <c r="E5" s="130" t="s">
        <v>98</v>
      </c>
      <c r="F5" s="131">
        <f t="shared" si="1"/>
        <v>0</v>
      </c>
      <c r="G5" s="131">
        <f t="shared" si="2"/>
        <v>0</v>
      </c>
    </row>
    <row r="6">
      <c r="A6" s="127">
        <v>44291.0</v>
      </c>
      <c r="B6" s="128">
        <f>SUMIFS('TRADING JOURNAL'!C:C,'TRADING JOURNAL'!B:B,"&lt;="&amp;A6,'TRADING JOURNAL'!R:R,"&gt;="&amp;A6)+SUMIFS('TRADING JOURNAL'!C:C,'TRADING JOURNAL'!B:B,"&lt;="&amp;A6,'TRADING JOURNAL'!R:R,"")</f>
        <v>0</v>
      </c>
      <c r="C6" s="128">
        <f>SUMIFS('TRADING JOURNAL'!C:C,'TRADING JOURNAL'!B:B,"&lt;="&amp;A6,'TRADING JOURNAL'!R:R,"&gt;="&amp;A6)</f>
        <v>0</v>
      </c>
      <c r="D6" s="129"/>
      <c r="E6" s="130" t="s">
        <v>99</v>
      </c>
      <c r="F6" s="131">
        <f t="shared" si="1"/>
        <v>0</v>
      </c>
      <c r="G6" s="131">
        <f t="shared" si="2"/>
        <v>0</v>
      </c>
    </row>
    <row r="7">
      <c r="A7" s="127">
        <v>44292.0</v>
      </c>
      <c r="B7" s="128">
        <f>SUMIFS('TRADING JOURNAL'!C:C,'TRADING JOURNAL'!B:B,"&lt;="&amp;A7,'TRADING JOURNAL'!R:R,"&gt;="&amp;A7)+SUMIFS('TRADING JOURNAL'!C:C,'TRADING JOURNAL'!B:B,"&lt;="&amp;A7,'TRADING JOURNAL'!R:R,"")</f>
        <v>0</v>
      </c>
      <c r="C7" s="128">
        <f>SUMIFS('TRADING JOURNAL'!C:C,'TRADING JOURNAL'!B:B,"&lt;="&amp;A7,'TRADING JOURNAL'!R:R,"&gt;="&amp;A7)</f>
        <v>0</v>
      </c>
      <c r="D7" s="129"/>
      <c r="E7" s="130" t="s">
        <v>100</v>
      </c>
      <c r="F7" s="131">
        <f t="shared" si="1"/>
        <v>0</v>
      </c>
      <c r="G7" s="131">
        <f t="shared" si="2"/>
        <v>0</v>
      </c>
    </row>
    <row r="8">
      <c r="A8" s="127">
        <v>44293.0</v>
      </c>
      <c r="B8" s="128">
        <f>SUMIFS('TRADING JOURNAL'!C:C,'TRADING JOURNAL'!B:B,"&lt;="&amp;A8,'TRADING JOURNAL'!R:R,"&gt;="&amp;A8)+SUMIFS('TRADING JOURNAL'!C:C,'TRADING JOURNAL'!B:B,"&lt;="&amp;A8,'TRADING JOURNAL'!R:R,"")</f>
        <v>0</v>
      </c>
      <c r="C8" s="128">
        <f>SUMIFS('TRADING JOURNAL'!C:C,'TRADING JOURNAL'!B:B,"&lt;="&amp;A8,'TRADING JOURNAL'!R:R,"&gt;="&amp;A8)</f>
        <v>0</v>
      </c>
      <c r="D8" s="129"/>
      <c r="E8" s="130" t="s">
        <v>101</v>
      </c>
      <c r="F8" s="131">
        <f t="shared" si="1"/>
        <v>0</v>
      </c>
      <c r="G8" s="131">
        <f t="shared" si="2"/>
        <v>0</v>
      </c>
    </row>
    <row r="9">
      <c r="A9" s="127">
        <v>44294.0</v>
      </c>
      <c r="B9" s="128">
        <f>SUMIFS('TRADING JOURNAL'!C:C,'TRADING JOURNAL'!B:B,"&lt;="&amp;A9,'TRADING JOURNAL'!R:R,"&gt;="&amp;A9)+SUMIFS('TRADING JOURNAL'!C:C,'TRADING JOURNAL'!B:B,"&lt;="&amp;A9,'TRADING JOURNAL'!R:R,"")</f>
        <v>0</v>
      </c>
      <c r="C9" s="128">
        <f>SUMIFS('TRADING JOURNAL'!C:C,'TRADING JOURNAL'!B:B,"&lt;="&amp;A9,'TRADING JOURNAL'!R:R,"&gt;="&amp;A9)</f>
        <v>0</v>
      </c>
      <c r="D9" s="129"/>
      <c r="E9" s="130" t="s">
        <v>102</v>
      </c>
      <c r="F9" s="131">
        <f t="shared" si="1"/>
        <v>0</v>
      </c>
      <c r="G9" s="131">
        <f t="shared" si="2"/>
        <v>0</v>
      </c>
    </row>
    <row r="10">
      <c r="A10" s="127">
        <v>44295.0</v>
      </c>
      <c r="B10" s="128">
        <f>SUMIFS('TRADING JOURNAL'!C:C,'TRADING JOURNAL'!B:B,"&lt;="&amp;A10,'TRADING JOURNAL'!R:R,"&gt;="&amp;A10)+SUMIFS('TRADING JOURNAL'!C:C,'TRADING JOURNAL'!B:B,"&lt;="&amp;A10,'TRADING JOURNAL'!R:R,"")</f>
        <v>0</v>
      </c>
      <c r="C10" s="128">
        <f>SUMIFS('TRADING JOURNAL'!C:C,'TRADING JOURNAL'!B:B,"&lt;="&amp;A10,'TRADING JOURNAL'!R:R,"&gt;="&amp;A10)</f>
        <v>0</v>
      </c>
      <c r="D10" s="129"/>
      <c r="E10" s="130" t="s">
        <v>103</v>
      </c>
      <c r="F10" s="131">
        <f t="shared" si="1"/>
        <v>0</v>
      </c>
      <c r="G10" s="131">
        <f t="shared" si="2"/>
        <v>0</v>
      </c>
    </row>
    <row r="11">
      <c r="A11" s="127">
        <v>44296.0</v>
      </c>
      <c r="B11" s="128">
        <f>SUMIFS('TRADING JOURNAL'!C:C,'TRADING JOURNAL'!B:B,"&lt;="&amp;A11,'TRADING JOURNAL'!R:R,"&gt;="&amp;A11)+SUMIFS('TRADING JOURNAL'!C:C,'TRADING JOURNAL'!B:B,"&lt;="&amp;A11,'TRADING JOURNAL'!R:R,"")</f>
        <v>0</v>
      </c>
      <c r="C11" s="128">
        <f>SUMIFS('TRADING JOURNAL'!C:C,'TRADING JOURNAL'!B:B,"&lt;="&amp;A11,'TRADING JOURNAL'!R:R,"&gt;="&amp;A11)</f>
        <v>0</v>
      </c>
      <c r="D11" s="129"/>
    </row>
    <row r="12">
      <c r="A12" s="127">
        <v>44297.0</v>
      </c>
      <c r="B12" s="128">
        <f>SUMIFS('TRADING JOURNAL'!C:C,'TRADING JOURNAL'!B:B,"&lt;="&amp;A12,'TRADING JOURNAL'!R:R,"&gt;="&amp;A12)+SUMIFS('TRADING JOURNAL'!C:C,'TRADING JOURNAL'!B:B,"&lt;="&amp;A12,'TRADING JOURNAL'!R:R,"")</f>
        <v>0</v>
      </c>
      <c r="C12" s="128">
        <f>SUMIFS('TRADING JOURNAL'!C:C,'TRADING JOURNAL'!B:B,"&lt;="&amp;A12,'TRADING JOURNAL'!R:R,"&gt;="&amp;A12)</f>
        <v>0</v>
      </c>
      <c r="D12" s="129"/>
      <c r="E12" s="130"/>
      <c r="F12" s="131"/>
      <c r="G12" s="131"/>
    </row>
    <row r="13">
      <c r="A13" s="127">
        <v>44298.0</v>
      </c>
      <c r="B13" s="128">
        <f>SUMIFS('TRADING JOURNAL'!C:C,'TRADING JOURNAL'!B:B,"&lt;="&amp;A13,'TRADING JOURNAL'!R:R,"&gt;="&amp;A13)+SUMIFS('TRADING JOURNAL'!C:C,'TRADING JOURNAL'!B:B,"&lt;="&amp;A13,'TRADING JOURNAL'!R:R,"")</f>
        <v>0</v>
      </c>
      <c r="C13" s="128">
        <f>SUMIFS('TRADING JOURNAL'!C:C,'TRADING JOURNAL'!B:B,"&lt;="&amp;A13,'TRADING JOURNAL'!R:R,"&gt;="&amp;A13)</f>
        <v>0</v>
      </c>
      <c r="D13" s="129"/>
      <c r="E13" s="128"/>
      <c r="F13" s="131"/>
      <c r="G13" s="131"/>
    </row>
    <row r="14">
      <c r="A14" s="127">
        <v>44299.0</v>
      </c>
      <c r="B14" s="128">
        <f>SUMIFS('TRADING JOURNAL'!C:C,'TRADING JOURNAL'!B:B,"&lt;="&amp;A14,'TRADING JOURNAL'!R:R,"&gt;="&amp;A14)+SUMIFS('TRADING JOURNAL'!C:C,'TRADING JOURNAL'!B:B,"&lt;="&amp;A14,'TRADING JOURNAL'!R:R,"")</f>
        <v>0</v>
      </c>
      <c r="C14" s="128">
        <f>SUMIFS('TRADING JOURNAL'!C:C,'TRADING JOURNAL'!B:B,"&lt;="&amp;A14,'TRADING JOURNAL'!R:R,"&gt;="&amp;A14)</f>
        <v>0</v>
      </c>
      <c r="D14" s="129"/>
      <c r="E14" s="128"/>
      <c r="F14" s="131"/>
      <c r="G14" s="131"/>
    </row>
    <row r="15">
      <c r="A15" s="127">
        <v>44300.0</v>
      </c>
      <c r="B15" s="128">
        <f>SUMIFS('TRADING JOURNAL'!C:C,'TRADING JOURNAL'!B:B,"&lt;="&amp;A15,'TRADING JOURNAL'!R:R,"&gt;="&amp;A15)+SUMIFS('TRADING JOURNAL'!C:C,'TRADING JOURNAL'!B:B,"&lt;="&amp;A15,'TRADING JOURNAL'!R:R,"")</f>
        <v>0</v>
      </c>
      <c r="C15" s="128">
        <f>SUMIFS('TRADING JOURNAL'!C:C,'TRADING JOURNAL'!B:B,"&lt;="&amp;A15,'TRADING JOURNAL'!R:R,"&gt;="&amp;A15)</f>
        <v>0</v>
      </c>
      <c r="D15" s="129"/>
      <c r="E15" s="128"/>
      <c r="F15" s="131"/>
      <c r="G15" s="131"/>
    </row>
    <row r="16">
      <c r="A16" s="127">
        <v>44301.0</v>
      </c>
      <c r="B16" s="128">
        <f>SUMIFS('TRADING JOURNAL'!C:C,'TRADING JOURNAL'!B:B,"&lt;="&amp;A16,'TRADING JOURNAL'!R:R,"&gt;="&amp;A16)+SUMIFS('TRADING JOURNAL'!C:C,'TRADING JOURNAL'!B:B,"&lt;="&amp;A16,'TRADING JOURNAL'!R:R,"")</f>
        <v>0</v>
      </c>
      <c r="C16" s="128">
        <f>SUMIFS('TRADING JOURNAL'!C:C,'TRADING JOURNAL'!B:B,"&lt;="&amp;A16,'TRADING JOURNAL'!R:R,"&gt;="&amp;A16)</f>
        <v>0</v>
      </c>
      <c r="D16" s="129"/>
      <c r="E16" s="128"/>
      <c r="F16" s="131"/>
      <c r="G16" s="131"/>
    </row>
    <row r="17">
      <c r="A17" s="127">
        <v>44302.0</v>
      </c>
      <c r="B17" s="128">
        <f>SUMIFS('TRADING JOURNAL'!C:C,'TRADING JOURNAL'!B:B,"&lt;="&amp;A17,'TRADING JOURNAL'!R:R,"&gt;="&amp;A17)+SUMIFS('TRADING JOURNAL'!C:C,'TRADING JOURNAL'!B:B,"&lt;="&amp;A17,'TRADING JOURNAL'!R:R,"")</f>
        <v>0</v>
      </c>
      <c r="C17" s="128">
        <f>SUMIFS('TRADING JOURNAL'!C:C,'TRADING JOURNAL'!B:B,"&lt;="&amp;A17,'TRADING JOURNAL'!R:R,"&gt;="&amp;A17)</f>
        <v>0</v>
      </c>
      <c r="D17" s="129"/>
      <c r="E17" s="128"/>
      <c r="F17" s="131"/>
      <c r="G17" s="131"/>
    </row>
    <row r="18">
      <c r="A18" s="127">
        <v>44303.0</v>
      </c>
      <c r="B18" s="128">
        <f>SUMIFS('TRADING JOURNAL'!C:C,'TRADING JOURNAL'!B:B,"&lt;="&amp;A18,'TRADING JOURNAL'!R:R,"&gt;="&amp;A18)+SUMIFS('TRADING JOURNAL'!C:C,'TRADING JOURNAL'!B:B,"&lt;="&amp;A18,'TRADING JOURNAL'!R:R,"")</f>
        <v>0</v>
      </c>
      <c r="C18" s="128">
        <f>SUMIFS('TRADING JOURNAL'!C:C,'TRADING JOURNAL'!B:B,"&lt;="&amp;A18,'TRADING JOURNAL'!R:R,"&gt;="&amp;A18)</f>
        <v>0</v>
      </c>
      <c r="D18" s="129"/>
      <c r="E18" s="128"/>
      <c r="F18" s="131"/>
      <c r="G18" s="131"/>
    </row>
    <row r="19">
      <c r="A19" s="127">
        <v>44304.0</v>
      </c>
      <c r="B19" s="128">
        <f>SUMIFS('TRADING JOURNAL'!C:C,'TRADING JOURNAL'!B:B,"&lt;="&amp;A19,'TRADING JOURNAL'!R:R,"&gt;="&amp;A19)+SUMIFS('TRADING JOURNAL'!C:C,'TRADING JOURNAL'!B:B,"&lt;="&amp;A19,'TRADING JOURNAL'!R:R,"")</f>
        <v>0</v>
      </c>
      <c r="C19" s="128">
        <f>SUMIFS('TRADING JOURNAL'!C:C,'TRADING JOURNAL'!B:B,"&lt;="&amp;A19,'TRADING JOURNAL'!R:R,"&gt;="&amp;A19)</f>
        <v>0</v>
      </c>
      <c r="D19" s="129"/>
      <c r="E19" s="128"/>
      <c r="F19" s="131"/>
      <c r="G19" s="131"/>
    </row>
    <row r="20">
      <c r="A20" s="127">
        <v>44305.0</v>
      </c>
      <c r="B20" s="128">
        <f>SUMIFS('TRADING JOURNAL'!C:C,'TRADING JOURNAL'!B:B,"&lt;="&amp;A20,'TRADING JOURNAL'!R:R,"&gt;="&amp;A20)+SUMIFS('TRADING JOURNAL'!C:C,'TRADING JOURNAL'!B:B,"&lt;="&amp;A20,'TRADING JOURNAL'!R:R,"")</f>
        <v>0</v>
      </c>
      <c r="C20" s="128">
        <f>SUMIFS('TRADING JOURNAL'!C:C,'TRADING JOURNAL'!B:B,"&lt;="&amp;A20,'TRADING JOURNAL'!R:R,"&gt;="&amp;A20)</f>
        <v>0</v>
      </c>
      <c r="D20" s="129"/>
      <c r="E20" s="128"/>
      <c r="F20" s="131"/>
      <c r="G20" s="131"/>
    </row>
    <row r="21">
      <c r="A21" s="127">
        <v>44306.0</v>
      </c>
      <c r="B21" s="128">
        <f>SUMIFS('TRADING JOURNAL'!C:C,'TRADING JOURNAL'!B:B,"&lt;="&amp;A21,'TRADING JOURNAL'!R:R,"&gt;="&amp;A21)+SUMIFS('TRADING JOURNAL'!C:C,'TRADING JOURNAL'!B:B,"&lt;="&amp;A21,'TRADING JOURNAL'!R:R,"")</f>
        <v>0</v>
      </c>
      <c r="C21" s="128">
        <f>SUMIFS('TRADING JOURNAL'!C:C,'TRADING JOURNAL'!B:B,"&lt;="&amp;A21,'TRADING JOURNAL'!R:R,"&gt;="&amp;A21)</f>
        <v>0</v>
      </c>
      <c r="D21" s="129"/>
      <c r="E21" s="128"/>
      <c r="F21" s="131"/>
      <c r="G21" s="131"/>
    </row>
    <row r="22">
      <c r="A22" s="127">
        <v>44307.0</v>
      </c>
      <c r="B22" s="128">
        <f>SUMIFS('TRADING JOURNAL'!C:C,'TRADING JOURNAL'!B:B,"&lt;="&amp;A22,'TRADING JOURNAL'!R:R,"&gt;="&amp;A22)+SUMIFS('TRADING JOURNAL'!C:C,'TRADING JOURNAL'!B:B,"&lt;="&amp;A22,'TRADING JOURNAL'!R:R,"")</f>
        <v>150</v>
      </c>
      <c r="C22" s="128">
        <f>SUMIFS('TRADING JOURNAL'!C:C,'TRADING JOURNAL'!B:B,"&lt;="&amp;A22,'TRADING JOURNAL'!R:R,"&gt;="&amp;A22)</f>
        <v>150</v>
      </c>
      <c r="D22" s="129"/>
      <c r="E22" s="128"/>
      <c r="F22" s="131"/>
      <c r="G22" s="131"/>
    </row>
    <row r="23">
      <c r="A23" s="127">
        <v>44308.0</v>
      </c>
      <c r="B23" s="128">
        <f>SUMIFS('TRADING JOURNAL'!C:C,'TRADING JOURNAL'!B:B,"&lt;="&amp;A23,'TRADING JOURNAL'!R:R,"&gt;="&amp;A23)+SUMIFS('TRADING JOURNAL'!C:C,'TRADING JOURNAL'!B:B,"&lt;="&amp;A23,'TRADING JOURNAL'!R:R,"")</f>
        <v>150</v>
      </c>
      <c r="C23" s="128">
        <f>SUMIFS('TRADING JOURNAL'!C:C,'TRADING JOURNAL'!B:B,"&lt;="&amp;A23,'TRADING JOURNAL'!R:R,"&gt;="&amp;A23)</f>
        <v>150</v>
      </c>
      <c r="D23" s="129"/>
      <c r="E23" s="128"/>
      <c r="F23" s="131"/>
      <c r="G23" s="131"/>
    </row>
    <row r="24">
      <c r="A24" s="127">
        <v>44309.0</v>
      </c>
      <c r="B24" s="128">
        <f>SUMIFS('TRADING JOURNAL'!C:C,'TRADING JOURNAL'!B:B,"&lt;="&amp;A24,'TRADING JOURNAL'!R:R,"&gt;="&amp;A24)+SUMIFS('TRADING JOURNAL'!C:C,'TRADING JOURNAL'!B:B,"&lt;="&amp;A24,'TRADING JOURNAL'!R:R,"")</f>
        <v>150</v>
      </c>
      <c r="C24" s="128">
        <f>SUMIFS('TRADING JOURNAL'!C:C,'TRADING JOURNAL'!B:B,"&lt;="&amp;A24,'TRADING JOURNAL'!R:R,"&gt;="&amp;A24)</f>
        <v>150</v>
      </c>
      <c r="D24" s="129"/>
      <c r="E24" s="128"/>
      <c r="F24" s="131"/>
      <c r="G24" s="131"/>
    </row>
    <row r="25">
      <c r="A25" s="127">
        <v>44310.0</v>
      </c>
      <c r="B25" s="128">
        <f>SUMIFS('TRADING JOURNAL'!C:C,'TRADING JOURNAL'!B:B,"&lt;="&amp;A25,'TRADING JOURNAL'!R:R,"&gt;="&amp;A25)+SUMIFS('TRADING JOURNAL'!C:C,'TRADING JOURNAL'!B:B,"&lt;="&amp;A25,'TRADING JOURNAL'!R:R,"")</f>
        <v>150</v>
      </c>
      <c r="C25" s="128">
        <f>SUMIFS('TRADING JOURNAL'!C:C,'TRADING JOURNAL'!B:B,"&lt;="&amp;A25,'TRADING JOURNAL'!R:R,"&gt;="&amp;A25)</f>
        <v>150</v>
      </c>
      <c r="D25" s="129"/>
      <c r="E25" s="128"/>
      <c r="F25" s="131"/>
      <c r="G25" s="131"/>
    </row>
    <row r="26">
      <c r="A26" s="127">
        <v>44311.0</v>
      </c>
      <c r="B26" s="128">
        <f>SUMIFS('TRADING JOURNAL'!C:C,'TRADING JOURNAL'!B:B,"&lt;="&amp;A26,'TRADING JOURNAL'!R:R,"&gt;="&amp;A26)+SUMIFS('TRADING JOURNAL'!C:C,'TRADING JOURNAL'!B:B,"&lt;="&amp;A26,'TRADING JOURNAL'!R:R,"")</f>
        <v>150</v>
      </c>
      <c r="C26" s="128">
        <f>SUMIFS('TRADING JOURNAL'!C:C,'TRADING JOURNAL'!B:B,"&lt;="&amp;A26,'TRADING JOURNAL'!R:R,"&gt;="&amp;A26)</f>
        <v>150</v>
      </c>
      <c r="D26" s="129"/>
      <c r="E26" s="128"/>
      <c r="F26" s="131"/>
      <c r="G26" s="131"/>
    </row>
    <row r="27">
      <c r="A27" s="127">
        <v>44312.0</v>
      </c>
      <c r="B27" s="128">
        <f>SUMIFS('TRADING JOURNAL'!C:C,'TRADING JOURNAL'!B:B,"&lt;="&amp;A27,'TRADING JOURNAL'!R:R,"&gt;="&amp;A27)+SUMIFS('TRADING JOURNAL'!C:C,'TRADING JOURNAL'!B:B,"&lt;="&amp;A27,'TRADING JOURNAL'!R:R,"")</f>
        <v>150</v>
      </c>
      <c r="C27" s="128">
        <f>SUMIFS('TRADING JOURNAL'!C:C,'TRADING JOURNAL'!B:B,"&lt;="&amp;A27,'TRADING JOURNAL'!R:R,"&gt;="&amp;A27)</f>
        <v>150</v>
      </c>
      <c r="D27" s="129"/>
      <c r="E27" s="128"/>
      <c r="F27" s="131"/>
      <c r="G27" s="131"/>
    </row>
    <row r="28">
      <c r="A28" s="127">
        <v>44313.0</v>
      </c>
      <c r="B28" s="128">
        <f>SUMIFS('TRADING JOURNAL'!C:C,'TRADING JOURNAL'!B:B,"&lt;="&amp;A28,'TRADING JOURNAL'!R:R,"&gt;="&amp;A28)+SUMIFS('TRADING JOURNAL'!C:C,'TRADING JOURNAL'!B:B,"&lt;="&amp;A28,'TRADING JOURNAL'!R:R,"")</f>
        <v>0</v>
      </c>
      <c r="C28" s="128">
        <f>SUMIFS('TRADING JOURNAL'!C:C,'TRADING JOURNAL'!B:B,"&lt;="&amp;A28,'TRADING JOURNAL'!R:R,"&gt;="&amp;A28)</f>
        <v>0</v>
      </c>
      <c r="D28" s="129"/>
      <c r="E28" s="128"/>
      <c r="F28" s="131"/>
      <c r="G28" s="131"/>
    </row>
    <row r="29">
      <c r="A29" s="127">
        <v>44314.0</v>
      </c>
      <c r="B29" s="128">
        <f>SUMIFS('TRADING JOURNAL'!C:C,'TRADING JOURNAL'!B:B,"&lt;="&amp;A29,'TRADING JOURNAL'!R:R,"&gt;="&amp;A29)+SUMIFS('TRADING JOURNAL'!C:C,'TRADING JOURNAL'!B:B,"&lt;="&amp;A29,'TRADING JOURNAL'!R:R,"")</f>
        <v>31</v>
      </c>
      <c r="C29" s="128">
        <f>SUMIFS('TRADING JOURNAL'!C:C,'TRADING JOURNAL'!B:B,"&lt;="&amp;A29,'TRADING JOURNAL'!R:R,"&gt;="&amp;A29)</f>
        <v>31</v>
      </c>
      <c r="D29" s="129"/>
      <c r="E29" s="128"/>
      <c r="F29" s="131"/>
      <c r="G29" s="131"/>
    </row>
    <row r="30">
      <c r="A30" s="127">
        <v>44315.0</v>
      </c>
      <c r="B30" s="128">
        <f>SUMIFS('TRADING JOURNAL'!C:C,'TRADING JOURNAL'!B:B,"&lt;="&amp;A30,'TRADING JOURNAL'!R:R,"&gt;="&amp;A30)+SUMIFS('TRADING JOURNAL'!C:C,'TRADING JOURNAL'!B:B,"&lt;="&amp;A30,'TRADING JOURNAL'!R:R,"")</f>
        <v>31</v>
      </c>
      <c r="C30" s="128">
        <f>SUMIFS('TRADING JOURNAL'!C:C,'TRADING JOURNAL'!B:B,"&lt;="&amp;A30,'TRADING JOURNAL'!R:R,"&gt;="&amp;A30)</f>
        <v>31</v>
      </c>
      <c r="D30" s="129"/>
      <c r="E30" s="128"/>
      <c r="F30" s="131"/>
      <c r="G30" s="131"/>
    </row>
    <row r="31">
      <c r="A31" s="127">
        <v>44316.0</v>
      </c>
      <c r="B31" s="128">
        <f>SUMIFS('TRADING JOURNAL'!C:C,'TRADING JOURNAL'!B:B,"&lt;="&amp;A31,'TRADING JOURNAL'!R:R,"&gt;="&amp;A31)+SUMIFS('TRADING JOURNAL'!C:C,'TRADING JOURNAL'!B:B,"&lt;="&amp;A31,'TRADING JOURNAL'!R:R,"")</f>
        <v>0</v>
      </c>
      <c r="C31" s="128">
        <f>SUMIFS('TRADING JOURNAL'!C:C,'TRADING JOURNAL'!B:B,"&lt;="&amp;A31,'TRADING JOURNAL'!R:R,"&gt;="&amp;A31)</f>
        <v>0</v>
      </c>
      <c r="D31" s="129"/>
      <c r="E31" s="128"/>
      <c r="F31" s="131"/>
      <c r="G31" s="131"/>
    </row>
    <row r="32">
      <c r="A32" s="127">
        <v>44317.0</v>
      </c>
      <c r="B32" s="128">
        <f>SUMIFS('TRADING JOURNAL'!C:C,'TRADING JOURNAL'!B:B,"&lt;="&amp;A32,'TRADING JOURNAL'!R:R,"&gt;="&amp;A32)+SUMIFS('TRADING JOURNAL'!C:C,'TRADING JOURNAL'!B:B,"&lt;="&amp;A32,'TRADING JOURNAL'!R:R,"")</f>
        <v>0</v>
      </c>
      <c r="C32" s="128">
        <f>SUMIFS('TRADING JOURNAL'!C:C,'TRADING JOURNAL'!B:B,"&lt;="&amp;A32,'TRADING JOURNAL'!R:R,"&gt;="&amp;A32)</f>
        <v>0</v>
      </c>
      <c r="D32" s="129"/>
      <c r="E32" s="128"/>
      <c r="F32" s="131"/>
      <c r="G32" s="131"/>
    </row>
    <row r="33">
      <c r="A33" s="127">
        <v>44318.0</v>
      </c>
      <c r="B33" s="128">
        <f>SUMIFS('TRADING JOURNAL'!C:C,'TRADING JOURNAL'!B:B,"&lt;="&amp;A33,'TRADING JOURNAL'!R:R,"&gt;="&amp;A33)+SUMIFS('TRADING JOURNAL'!C:C,'TRADING JOURNAL'!B:B,"&lt;="&amp;A33,'TRADING JOURNAL'!R:R,"")</f>
        <v>0</v>
      </c>
      <c r="C33" s="128">
        <f>SUMIFS('TRADING JOURNAL'!C:C,'TRADING JOURNAL'!B:B,"&lt;="&amp;A33,'TRADING JOURNAL'!R:R,"&gt;="&amp;A33)</f>
        <v>0</v>
      </c>
      <c r="D33" s="129"/>
      <c r="E33" s="128"/>
      <c r="F33" s="131"/>
      <c r="G33" s="131"/>
    </row>
    <row r="34">
      <c r="A34" s="127">
        <v>44319.0</v>
      </c>
      <c r="B34" s="128">
        <f>SUMIFS('TRADING JOURNAL'!C:C,'TRADING JOURNAL'!B:B,"&lt;="&amp;A34,'TRADING JOURNAL'!R:R,"&gt;="&amp;A34)+SUMIFS('TRADING JOURNAL'!C:C,'TRADING JOURNAL'!B:B,"&lt;="&amp;A34,'TRADING JOURNAL'!R:R,"")</f>
        <v>30</v>
      </c>
      <c r="C34" s="128">
        <f>SUMIFS('TRADING JOURNAL'!C:C,'TRADING JOURNAL'!B:B,"&lt;="&amp;A34,'TRADING JOURNAL'!R:R,"&gt;="&amp;A34)</f>
        <v>30</v>
      </c>
      <c r="D34" s="129"/>
      <c r="E34" s="128"/>
      <c r="F34" s="131"/>
      <c r="G34" s="131"/>
    </row>
    <row r="35">
      <c r="A35" s="127">
        <v>44320.0</v>
      </c>
      <c r="B35" s="128">
        <f>SUMIFS('TRADING JOURNAL'!C:C,'TRADING JOURNAL'!B:B,"&lt;="&amp;A35,'TRADING JOURNAL'!R:R,"&gt;="&amp;A35)+SUMIFS('TRADING JOURNAL'!C:C,'TRADING JOURNAL'!B:B,"&lt;="&amp;A35,'TRADING JOURNAL'!R:R,"")</f>
        <v>30</v>
      </c>
      <c r="C35" s="128">
        <f>SUMIFS('TRADING JOURNAL'!C:C,'TRADING JOURNAL'!B:B,"&lt;="&amp;A35,'TRADING JOURNAL'!R:R,"&gt;="&amp;A35)</f>
        <v>30</v>
      </c>
      <c r="D35" s="129"/>
      <c r="E35" s="128"/>
      <c r="F35" s="131"/>
      <c r="G35" s="131"/>
    </row>
    <row r="36">
      <c r="A36" s="127">
        <v>44321.0</v>
      </c>
      <c r="B36" s="128">
        <f>SUMIFS('TRADING JOURNAL'!C:C,'TRADING JOURNAL'!B:B,"&lt;="&amp;A36,'TRADING JOURNAL'!R:R,"&gt;="&amp;A36)+SUMIFS('TRADING JOURNAL'!C:C,'TRADING JOURNAL'!B:B,"&lt;="&amp;A36,'TRADING JOURNAL'!R:R,"")</f>
        <v>60</v>
      </c>
      <c r="C36" s="128">
        <f>SUMIFS('TRADING JOURNAL'!C:C,'TRADING JOURNAL'!B:B,"&lt;="&amp;A36,'TRADING JOURNAL'!R:R,"&gt;="&amp;A36)</f>
        <v>60</v>
      </c>
      <c r="D36" s="129"/>
      <c r="E36" s="128"/>
      <c r="F36" s="131"/>
      <c r="G36" s="131"/>
    </row>
    <row r="37">
      <c r="A37" s="127">
        <v>44322.0</v>
      </c>
      <c r="B37" s="128">
        <f>SUMIFS('TRADING JOURNAL'!C:C,'TRADING JOURNAL'!B:B,"&lt;="&amp;A37,'TRADING JOURNAL'!R:R,"&gt;="&amp;A37)+SUMIFS('TRADING JOURNAL'!C:C,'TRADING JOURNAL'!B:B,"&lt;="&amp;A37,'TRADING JOURNAL'!R:R,"")</f>
        <v>60</v>
      </c>
      <c r="C37" s="128">
        <f>SUMIFS('TRADING JOURNAL'!C:C,'TRADING JOURNAL'!B:B,"&lt;="&amp;A37,'TRADING JOURNAL'!R:R,"&gt;="&amp;A37)</f>
        <v>60</v>
      </c>
      <c r="D37" s="129"/>
      <c r="E37" s="128"/>
      <c r="F37" s="131"/>
      <c r="G37" s="131"/>
    </row>
    <row r="38">
      <c r="A38" s="127">
        <v>44323.0</v>
      </c>
      <c r="B38" s="128">
        <f>SUMIFS('TRADING JOURNAL'!C:C,'TRADING JOURNAL'!B:B,"&lt;="&amp;A38,'TRADING JOURNAL'!R:R,"&gt;="&amp;A38)+SUMIFS('TRADING JOURNAL'!C:C,'TRADING JOURNAL'!B:B,"&lt;="&amp;A38,'TRADING JOURNAL'!R:R,"")</f>
        <v>0</v>
      </c>
      <c r="C38" s="128">
        <f>SUMIFS('TRADING JOURNAL'!C:C,'TRADING JOURNAL'!B:B,"&lt;="&amp;A38,'TRADING JOURNAL'!R:R,"&gt;="&amp;A38)</f>
        <v>0</v>
      </c>
      <c r="D38" s="129"/>
      <c r="E38" s="128"/>
      <c r="F38" s="131"/>
      <c r="G38" s="131"/>
    </row>
    <row r="39">
      <c r="A39" s="127">
        <v>44324.0</v>
      </c>
      <c r="B39" s="128">
        <f>SUMIFS('TRADING JOURNAL'!C:C,'TRADING JOURNAL'!B:B,"&lt;="&amp;A39,'TRADING JOURNAL'!R:R,"&gt;="&amp;A39)+SUMIFS('TRADING JOURNAL'!C:C,'TRADING JOURNAL'!B:B,"&lt;="&amp;A39,'TRADING JOURNAL'!R:R,"")</f>
        <v>0</v>
      </c>
      <c r="C39" s="128">
        <f>SUMIFS('TRADING JOURNAL'!C:C,'TRADING JOURNAL'!B:B,"&lt;="&amp;A39,'TRADING JOURNAL'!R:R,"&gt;="&amp;A39)</f>
        <v>0</v>
      </c>
      <c r="D39" s="129"/>
      <c r="E39" s="128"/>
      <c r="F39" s="131"/>
      <c r="G39" s="131"/>
    </row>
    <row r="40">
      <c r="A40" s="127">
        <v>44325.0</v>
      </c>
      <c r="B40" s="128">
        <f>SUMIFS('TRADING JOURNAL'!C:C,'TRADING JOURNAL'!B:B,"&lt;="&amp;A40,'TRADING JOURNAL'!R:R,"&gt;="&amp;A40)+SUMIFS('TRADING JOURNAL'!C:C,'TRADING JOURNAL'!B:B,"&lt;="&amp;A40,'TRADING JOURNAL'!R:R,"")</f>
        <v>0</v>
      </c>
      <c r="C40" s="128">
        <f>SUMIFS('TRADING JOURNAL'!C:C,'TRADING JOURNAL'!B:B,"&lt;="&amp;A40,'TRADING JOURNAL'!R:R,"&gt;="&amp;A40)</f>
        <v>0</v>
      </c>
      <c r="D40" s="129"/>
      <c r="E40" s="128"/>
      <c r="F40" s="131"/>
      <c r="G40" s="131"/>
    </row>
    <row r="41">
      <c r="A41" s="127">
        <v>44326.0</v>
      </c>
      <c r="B41" s="128">
        <f>SUMIFS('TRADING JOURNAL'!C:C,'TRADING JOURNAL'!B:B,"&lt;="&amp;A41,'TRADING JOURNAL'!R:R,"&gt;="&amp;A41)+SUMIFS('TRADING JOURNAL'!C:C,'TRADING JOURNAL'!B:B,"&lt;="&amp;A41,'TRADING JOURNAL'!R:R,"")</f>
        <v>0</v>
      </c>
      <c r="C41" s="128">
        <f>SUMIFS('TRADING JOURNAL'!C:C,'TRADING JOURNAL'!B:B,"&lt;="&amp;A41,'TRADING JOURNAL'!R:R,"&gt;="&amp;A41)</f>
        <v>0</v>
      </c>
      <c r="D41" s="129"/>
      <c r="E41" s="128"/>
      <c r="F41" s="131"/>
      <c r="G41" s="131"/>
    </row>
    <row r="42">
      <c r="A42" s="127">
        <v>44327.0</v>
      </c>
      <c r="B42" s="128">
        <f>SUMIFS('TRADING JOURNAL'!C:C,'TRADING JOURNAL'!B:B,"&lt;="&amp;A42,'TRADING JOURNAL'!R:R,"&gt;="&amp;A42)+SUMIFS('TRADING JOURNAL'!C:C,'TRADING JOURNAL'!B:B,"&lt;="&amp;A42,'TRADING JOURNAL'!R:R,"")</f>
        <v>0</v>
      </c>
      <c r="C42" s="128">
        <f>SUMIFS('TRADING JOURNAL'!C:C,'TRADING JOURNAL'!B:B,"&lt;="&amp;A42,'TRADING JOURNAL'!R:R,"&gt;="&amp;A42)</f>
        <v>0</v>
      </c>
      <c r="D42" s="132"/>
      <c r="E42" s="133"/>
      <c r="F42" s="131"/>
      <c r="G42" s="131"/>
    </row>
    <row r="43">
      <c r="A43" s="127">
        <v>44328.0</v>
      </c>
      <c r="B43" s="128">
        <f>SUMIFS('TRADING JOURNAL'!C:C,'TRADING JOURNAL'!B:B,"&lt;="&amp;A43,'TRADING JOURNAL'!R:R,"&gt;="&amp;A43)+SUMIFS('TRADING JOURNAL'!C:C,'TRADING JOURNAL'!B:B,"&lt;="&amp;A43,'TRADING JOURNAL'!R:R,"")</f>
        <v>0</v>
      </c>
      <c r="C43" s="128">
        <f>SUMIFS('TRADING JOURNAL'!C:C,'TRADING JOURNAL'!B:B,"&lt;="&amp;A43,'TRADING JOURNAL'!R:R,"&gt;="&amp;A43)</f>
        <v>0</v>
      </c>
      <c r="D43" s="132"/>
      <c r="E43" s="133"/>
      <c r="F43" s="131"/>
      <c r="G43" s="131"/>
    </row>
    <row r="44">
      <c r="A44" s="127">
        <v>44329.0</v>
      </c>
      <c r="B44" s="128">
        <f>SUMIFS('TRADING JOURNAL'!C:C,'TRADING JOURNAL'!B:B,"&lt;="&amp;A44,'TRADING JOURNAL'!R:R,"&gt;="&amp;A44)+SUMIFS('TRADING JOURNAL'!C:C,'TRADING JOURNAL'!B:B,"&lt;="&amp;A44,'TRADING JOURNAL'!R:R,"")</f>
        <v>0</v>
      </c>
      <c r="C44" s="128">
        <f>SUMIFS('TRADING JOURNAL'!C:C,'TRADING JOURNAL'!B:B,"&lt;="&amp;A44,'TRADING JOURNAL'!R:R,"&gt;="&amp;A44)</f>
        <v>0</v>
      </c>
      <c r="D44" s="132"/>
      <c r="E44" s="133"/>
      <c r="F44" s="131"/>
      <c r="G44" s="131"/>
    </row>
    <row r="45">
      <c r="A45" s="127">
        <v>44330.0</v>
      </c>
      <c r="B45" s="128">
        <f>SUMIFS('TRADING JOURNAL'!C:C,'TRADING JOURNAL'!B:B,"&lt;="&amp;A45,'TRADING JOURNAL'!R:R,"&gt;="&amp;A45)+SUMIFS('TRADING JOURNAL'!C:C,'TRADING JOURNAL'!B:B,"&lt;="&amp;A45,'TRADING JOURNAL'!R:R,"")</f>
        <v>0</v>
      </c>
      <c r="C45" s="128">
        <f>SUMIFS('TRADING JOURNAL'!C:C,'TRADING JOURNAL'!B:B,"&lt;="&amp;A45,'TRADING JOURNAL'!R:R,"&gt;="&amp;A45)</f>
        <v>0</v>
      </c>
      <c r="D45" s="132"/>
      <c r="E45" s="133"/>
      <c r="F45" s="131"/>
      <c r="G45" s="131"/>
    </row>
    <row r="46">
      <c r="A46" s="127">
        <v>44331.0</v>
      </c>
      <c r="B46" s="128">
        <f>SUMIFS('TRADING JOURNAL'!C:C,'TRADING JOURNAL'!B:B,"&lt;="&amp;A46,'TRADING JOURNAL'!R:R,"&gt;="&amp;A46)+SUMIFS('TRADING JOURNAL'!C:C,'TRADING JOURNAL'!B:B,"&lt;="&amp;A46,'TRADING JOURNAL'!R:R,"")</f>
        <v>0</v>
      </c>
      <c r="C46" s="128">
        <f>SUMIFS('TRADING JOURNAL'!C:C,'TRADING JOURNAL'!B:B,"&lt;="&amp;A46,'TRADING JOURNAL'!R:R,"&gt;="&amp;A46)</f>
        <v>0</v>
      </c>
      <c r="D46" s="132"/>
      <c r="E46" s="133"/>
      <c r="F46" s="131"/>
      <c r="G46" s="131"/>
    </row>
    <row r="47">
      <c r="A47" s="127">
        <v>44332.0</v>
      </c>
      <c r="B47" s="128">
        <f>SUMIFS('TRADING JOURNAL'!C:C,'TRADING JOURNAL'!B:B,"&lt;="&amp;A47,'TRADING JOURNAL'!R:R,"&gt;="&amp;A47)+SUMIFS('TRADING JOURNAL'!C:C,'TRADING JOURNAL'!B:B,"&lt;="&amp;A47,'TRADING JOURNAL'!R:R,"")</f>
        <v>0</v>
      </c>
      <c r="C47" s="128">
        <f>SUMIFS('TRADING JOURNAL'!C:C,'TRADING JOURNAL'!B:B,"&lt;="&amp;A47,'TRADING JOURNAL'!R:R,"&gt;="&amp;A47)</f>
        <v>0</v>
      </c>
      <c r="D47" s="132"/>
      <c r="E47" s="133"/>
      <c r="F47" s="131"/>
      <c r="G47" s="131"/>
    </row>
    <row r="48">
      <c r="A48" s="127">
        <v>44333.0</v>
      </c>
      <c r="B48" s="128">
        <f>SUMIFS('TRADING JOURNAL'!C:C,'TRADING JOURNAL'!B:B,"&lt;="&amp;A48,'TRADING JOURNAL'!R:R,"&gt;="&amp;A48)+SUMIFS('TRADING JOURNAL'!C:C,'TRADING JOURNAL'!B:B,"&lt;="&amp;A48,'TRADING JOURNAL'!R:R,"")</f>
        <v>0</v>
      </c>
      <c r="C48" s="128">
        <f>SUMIFS('TRADING JOURNAL'!C:C,'TRADING JOURNAL'!B:B,"&lt;="&amp;A48,'TRADING JOURNAL'!R:R,"&gt;="&amp;A48)</f>
        <v>0</v>
      </c>
      <c r="D48" s="132"/>
      <c r="E48" s="133"/>
      <c r="F48" s="131"/>
      <c r="G48" s="131"/>
    </row>
    <row r="49">
      <c r="A49" s="127">
        <v>44334.0</v>
      </c>
      <c r="B49" s="128">
        <f>SUMIFS('TRADING JOURNAL'!C:C,'TRADING JOURNAL'!B:B,"&lt;="&amp;A49,'TRADING JOURNAL'!R:R,"&gt;="&amp;A49)+SUMIFS('TRADING JOURNAL'!C:C,'TRADING JOURNAL'!B:B,"&lt;="&amp;A49,'TRADING JOURNAL'!R:R,"")</f>
        <v>0</v>
      </c>
      <c r="C49" s="128">
        <f>SUMIFS('TRADING JOURNAL'!C:C,'TRADING JOURNAL'!B:B,"&lt;="&amp;A49,'TRADING JOURNAL'!R:R,"&gt;="&amp;A49)</f>
        <v>0</v>
      </c>
      <c r="D49" s="132"/>
      <c r="E49" s="133"/>
      <c r="F49" s="131"/>
      <c r="G49" s="131"/>
    </row>
    <row r="50">
      <c r="A50" s="127">
        <v>44335.0</v>
      </c>
      <c r="B50" s="128">
        <f>SUMIFS('TRADING JOURNAL'!C:C,'TRADING JOURNAL'!B:B,"&lt;="&amp;A50,'TRADING JOURNAL'!R:R,"&gt;="&amp;A50)+SUMIFS('TRADING JOURNAL'!C:C,'TRADING JOURNAL'!B:B,"&lt;="&amp;A50,'TRADING JOURNAL'!R:R,"")</f>
        <v>0</v>
      </c>
      <c r="C50" s="128">
        <f>SUMIFS('TRADING JOURNAL'!C:C,'TRADING JOURNAL'!B:B,"&lt;="&amp;A50,'TRADING JOURNAL'!R:R,"&gt;="&amp;A50)</f>
        <v>0</v>
      </c>
      <c r="D50" s="132"/>
      <c r="E50" s="133"/>
      <c r="F50" s="131"/>
      <c r="G50" s="131"/>
    </row>
    <row r="51">
      <c r="A51" s="127">
        <v>44336.0</v>
      </c>
      <c r="B51" s="128">
        <f>SUMIFS('TRADING JOURNAL'!C:C,'TRADING JOURNAL'!B:B,"&lt;="&amp;A51,'TRADING JOURNAL'!R:R,"&gt;="&amp;A51)+SUMIFS('TRADING JOURNAL'!C:C,'TRADING JOURNAL'!B:B,"&lt;="&amp;A51,'TRADING JOURNAL'!R:R,"")</f>
        <v>0</v>
      </c>
      <c r="C51" s="128">
        <f>SUMIFS('TRADING JOURNAL'!C:C,'TRADING JOURNAL'!B:B,"&lt;="&amp;A51,'TRADING JOURNAL'!R:R,"&gt;="&amp;A51)</f>
        <v>0</v>
      </c>
      <c r="D51" s="132"/>
      <c r="E51" s="133"/>
      <c r="F51" s="131"/>
      <c r="G51" s="131"/>
    </row>
    <row r="52">
      <c r="A52" s="127">
        <v>44337.0</v>
      </c>
      <c r="B52" s="128">
        <f>SUMIFS('TRADING JOURNAL'!C:C,'TRADING JOURNAL'!B:B,"&lt;="&amp;A52,'TRADING JOURNAL'!R:R,"&gt;="&amp;A52)+SUMIFS('TRADING JOURNAL'!C:C,'TRADING JOURNAL'!B:B,"&lt;="&amp;A52,'TRADING JOURNAL'!R:R,"")</f>
        <v>0</v>
      </c>
      <c r="C52" s="128">
        <f>SUMIFS('TRADING JOURNAL'!C:C,'TRADING JOURNAL'!B:B,"&lt;="&amp;A52,'TRADING JOURNAL'!R:R,"&gt;="&amp;A52)</f>
        <v>0</v>
      </c>
      <c r="D52" s="132"/>
      <c r="E52" s="133"/>
      <c r="F52" s="131"/>
      <c r="G52" s="131"/>
    </row>
    <row r="53">
      <c r="A53" s="127">
        <v>44338.0</v>
      </c>
      <c r="B53" s="128">
        <f>SUMIFS('TRADING JOURNAL'!C:C,'TRADING JOURNAL'!B:B,"&lt;="&amp;A53,'TRADING JOURNAL'!R:R,"&gt;="&amp;A53)+SUMIFS('TRADING JOURNAL'!C:C,'TRADING JOURNAL'!B:B,"&lt;="&amp;A53,'TRADING JOURNAL'!R:R,"")</f>
        <v>0</v>
      </c>
      <c r="C53" s="128">
        <f>SUMIFS('TRADING JOURNAL'!C:C,'TRADING JOURNAL'!B:B,"&lt;="&amp;A53,'TRADING JOURNAL'!R:R,"&gt;="&amp;A53)</f>
        <v>0</v>
      </c>
      <c r="D53" s="132"/>
      <c r="E53" s="133"/>
      <c r="F53" s="131"/>
      <c r="G53" s="131"/>
    </row>
    <row r="54">
      <c r="A54" s="127">
        <v>44339.0</v>
      </c>
      <c r="B54" s="128">
        <f>SUMIFS('TRADING JOURNAL'!C:C,'TRADING JOURNAL'!B:B,"&lt;="&amp;A54,'TRADING JOURNAL'!R:R,"&gt;="&amp;A54)+SUMIFS('TRADING JOURNAL'!C:C,'TRADING JOURNAL'!B:B,"&lt;="&amp;A54,'TRADING JOURNAL'!R:R,"")</f>
        <v>0</v>
      </c>
      <c r="C54" s="128">
        <f>SUMIFS('TRADING JOURNAL'!C:C,'TRADING JOURNAL'!B:B,"&lt;="&amp;A54,'TRADING JOURNAL'!R:R,"&gt;="&amp;A54)</f>
        <v>0</v>
      </c>
      <c r="D54" s="132"/>
      <c r="E54" s="133"/>
      <c r="F54" s="131"/>
      <c r="G54" s="131"/>
    </row>
    <row r="55">
      <c r="A55" s="127">
        <v>44340.0</v>
      </c>
      <c r="B55" s="128">
        <f>SUMIFS('TRADING JOURNAL'!C:C,'TRADING JOURNAL'!B:B,"&lt;="&amp;A55,'TRADING JOURNAL'!R:R,"&gt;="&amp;A55)+SUMIFS('TRADING JOURNAL'!C:C,'TRADING JOURNAL'!B:B,"&lt;="&amp;A55,'TRADING JOURNAL'!R:R,"")</f>
        <v>0</v>
      </c>
      <c r="C55" s="128">
        <f>SUMIFS('TRADING JOURNAL'!C:C,'TRADING JOURNAL'!B:B,"&lt;="&amp;A55,'TRADING JOURNAL'!R:R,"&gt;="&amp;A55)</f>
        <v>0</v>
      </c>
      <c r="D55" s="132"/>
      <c r="E55" s="133"/>
      <c r="F55" s="131"/>
      <c r="G55" s="131"/>
    </row>
    <row r="56">
      <c r="A56" s="127">
        <v>44341.0</v>
      </c>
      <c r="B56" s="128">
        <f>SUMIFS('TRADING JOURNAL'!C:C,'TRADING JOURNAL'!B:B,"&lt;="&amp;A56,'TRADING JOURNAL'!R:R,"&gt;="&amp;A56)+SUMIFS('TRADING JOURNAL'!C:C,'TRADING JOURNAL'!B:B,"&lt;="&amp;A56,'TRADING JOURNAL'!R:R,"")</f>
        <v>0</v>
      </c>
      <c r="C56" s="128">
        <f>SUMIFS('TRADING JOURNAL'!C:C,'TRADING JOURNAL'!B:B,"&lt;="&amp;A56,'TRADING JOURNAL'!R:R,"&gt;="&amp;A56)</f>
        <v>0</v>
      </c>
      <c r="D56" s="132"/>
      <c r="E56" s="133"/>
      <c r="F56" s="131"/>
      <c r="G56" s="131"/>
    </row>
    <row r="57">
      <c r="A57" s="127">
        <v>44342.0</v>
      </c>
      <c r="B57" s="128">
        <f>SUMIFS('TRADING JOURNAL'!C:C,'TRADING JOURNAL'!B:B,"&lt;="&amp;A57,'TRADING JOURNAL'!R:R,"&gt;="&amp;A57)+SUMIFS('TRADING JOURNAL'!C:C,'TRADING JOURNAL'!B:B,"&lt;="&amp;A57,'TRADING JOURNAL'!R:R,"")</f>
        <v>0</v>
      </c>
      <c r="C57" s="128">
        <f>SUMIFS('TRADING JOURNAL'!C:C,'TRADING JOURNAL'!B:B,"&lt;="&amp;A57,'TRADING JOURNAL'!R:R,"&gt;="&amp;A57)</f>
        <v>0</v>
      </c>
      <c r="D57" s="132"/>
      <c r="E57" s="133"/>
      <c r="F57" s="131"/>
      <c r="G57" s="131"/>
    </row>
    <row r="58">
      <c r="A58" s="127">
        <v>44343.0</v>
      </c>
      <c r="B58" s="128">
        <f>SUMIFS('TRADING JOURNAL'!C:C,'TRADING JOURNAL'!B:B,"&lt;="&amp;A58,'TRADING JOURNAL'!R:R,"&gt;="&amp;A58)+SUMIFS('TRADING JOURNAL'!C:C,'TRADING JOURNAL'!B:B,"&lt;="&amp;A58,'TRADING JOURNAL'!R:R,"")</f>
        <v>0</v>
      </c>
      <c r="C58" s="128">
        <f>SUMIFS('TRADING JOURNAL'!C:C,'TRADING JOURNAL'!B:B,"&lt;="&amp;A58,'TRADING JOURNAL'!R:R,"&gt;="&amp;A58)</f>
        <v>0</v>
      </c>
      <c r="D58" s="132"/>
      <c r="E58" s="133"/>
      <c r="F58" s="131"/>
      <c r="G58" s="131"/>
    </row>
    <row r="59">
      <c r="A59" s="127">
        <v>44344.0</v>
      </c>
      <c r="B59" s="128">
        <f>SUMIFS('TRADING JOURNAL'!C:C,'TRADING JOURNAL'!B:B,"&lt;="&amp;A59,'TRADING JOURNAL'!R:R,"&gt;="&amp;A59)+SUMIFS('TRADING JOURNAL'!C:C,'TRADING JOURNAL'!B:B,"&lt;="&amp;A59,'TRADING JOURNAL'!R:R,"")</f>
        <v>0</v>
      </c>
      <c r="C59" s="128">
        <f>SUMIFS('TRADING JOURNAL'!C:C,'TRADING JOURNAL'!B:B,"&lt;="&amp;A59,'TRADING JOURNAL'!R:R,"&gt;="&amp;A59)</f>
        <v>0</v>
      </c>
      <c r="D59" s="132"/>
      <c r="E59" s="133"/>
      <c r="F59" s="131"/>
      <c r="G59" s="131"/>
    </row>
    <row r="60">
      <c r="A60" s="127">
        <v>44345.0</v>
      </c>
      <c r="B60" s="128">
        <f>SUMIFS('TRADING JOURNAL'!C:C,'TRADING JOURNAL'!B:B,"&lt;="&amp;A60,'TRADING JOURNAL'!R:R,"&gt;="&amp;A60)+SUMIFS('TRADING JOURNAL'!C:C,'TRADING JOURNAL'!B:B,"&lt;="&amp;A60,'TRADING JOURNAL'!R:R,"")</f>
        <v>0</v>
      </c>
      <c r="C60" s="128">
        <f>SUMIFS('TRADING JOURNAL'!C:C,'TRADING JOURNAL'!B:B,"&lt;="&amp;A60,'TRADING JOURNAL'!R:R,"&gt;="&amp;A60)</f>
        <v>0</v>
      </c>
      <c r="D60" s="132"/>
      <c r="E60" s="133"/>
      <c r="F60" s="131"/>
      <c r="G60" s="131"/>
    </row>
    <row r="61">
      <c r="A61" s="127">
        <v>44346.0</v>
      </c>
      <c r="B61" s="128">
        <f>SUMIFS('TRADING JOURNAL'!C:C,'TRADING JOURNAL'!B:B,"&lt;="&amp;A61,'TRADING JOURNAL'!R:R,"&gt;="&amp;A61)+SUMIFS('TRADING JOURNAL'!C:C,'TRADING JOURNAL'!B:B,"&lt;="&amp;A61,'TRADING JOURNAL'!R:R,"")</f>
        <v>0</v>
      </c>
      <c r="C61" s="128">
        <f>SUMIFS('TRADING JOURNAL'!C:C,'TRADING JOURNAL'!B:B,"&lt;="&amp;A61,'TRADING JOURNAL'!R:R,"&gt;="&amp;A61)</f>
        <v>0</v>
      </c>
      <c r="D61" s="132"/>
      <c r="E61" s="133"/>
      <c r="F61" s="131"/>
      <c r="G61" s="131"/>
    </row>
    <row r="62">
      <c r="A62" s="127">
        <v>44347.0</v>
      </c>
      <c r="B62" s="128">
        <f>SUMIFS('TRADING JOURNAL'!C:C,'TRADING JOURNAL'!B:B,"&lt;="&amp;A62,'TRADING JOURNAL'!R:R,"&gt;="&amp;A62)+SUMIFS('TRADING JOURNAL'!C:C,'TRADING JOURNAL'!B:B,"&lt;="&amp;A62,'TRADING JOURNAL'!R:R,"")</f>
        <v>0</v>
      </c>
      <c r="C62" s="128">
        <f>SUMIFS('TRADING JOURNAL'!C:C,'TRADING JOURNAL'!B:B,"&lt;="&amp;A62,'TRADING JOURNAL'!R:R,"&gt;="&amp;A62)</f>
        <v>0</v>
      </c>
      <c r="D62" s="132"/>
      <c r="E62" s="133"/>
      <c r="F62" s="131"/>
      <c r="G62" s="131"/>
    </row>
    <row r="63">
      <c r="A63" s="127">
        <v>44348.0</v>
      </c>
      <c r="B63" s="128">
        <f>SUMIFS('TRADING JOURNAL'!C:C,'TRADING JOURNAL'!B:B,"&lt;="&amp;A63,'TRADING JOURNAL'!R:R,"&gt;="&amp;A63)+SUMIFS('TRADING JOURNAL'!C:C,'TRADING JOURNAL'!B:B,"&lt;="&amp;A63,'TRADING JOURNAL'!R:R,"")</f>
        <v>0</v>
      </c>
      <c r="C63" s="128">
        <f>SUMIFS('TRADING JOURNAL'!C:C,'TRADING JOURNAL'!B:B,"&lt;="&amp;A63,'TRADING JOURNAL'!R:R,"&gt;="&amp;A63)</f>
        <v>0</v>
      </c>
      <c r="D63" s="132"/>
      <c r="E63" s="133"/>
      <c r="F63" s="131"/>
      <c r="G63" s="131"/>
    </row>
    <row r="64">
      <c r="A64" s="127">
        <v>44349.0</v>
      </c>
      <c r="B64" s="128">
        <f>SUMIFS('TRADING JOURNAL'!C:C,'TRADING JOURNAL'!B:B,"&lt;="&amp;A64,'TRADING JOURNAL'!R:R,"&gt;="&amp;A64)+SUMIFS('TRADING JOURNAL'!C:C,'TRADING JOURNAL'!B:B,"&lt;="&amp;A64,'TRADING JOURNAL'!R:R,"")</f>
        <v>0</v>
      </c>
      <c r="C64" s="128">
        <f>SUMIFS('TRADING JOURNAL'!C:C,'TRADING JOURNAL'!B:B,"&lt;="&amp;A64,'TRADING JOURNAL'!R:R,"&gt;="&amp;A64)</f>
        <v>0</v>
      </c>
      <c r="D64" s="132"/>
      <c r="E64" s="133"/>
      <c r="F64" s="131"/>
      <c r="G64" s="131"/>
    </row>
    <row r="65">
      <c r="A65" s="127">
        <v>44350.0</v>
      </c>
      <c r="B65" s="128">
        <f>SUMIFS('TRADING JOURNAL'!C:C,'TRADING JOURNAL'!B:B,"&lt;="&amp;A65,'TRADING JOURNAL'!R:R,"&gt;="&amp;A65)+SUMIFS('TRADING JOURNAL'!C:C,'TRADING JOURNAL'!B:B,"&lt;="&amp;A65,'TRADING JOURNAL'!R:R,"")</f>
        <v>0</v>
      </c>
      <c r="C65" s="128">
        <f>SUMIFS('TRADING JOURNAL'!C:C,'TRADING JOURNAL'!B:B,"&lt;="&amp;A65,'TRADING JOURNAL'!R:R,"&gt;="&amp;A65)</f>
        <v>0</v>
      </c>
      <c r="D65" s="132"/>
      <c r="E65" s="133"/>
      <c r="F65" s="134"/>
      <c r="G65" s="134"/>
    </row>
    <row r="66">
      <c r="A66" s="127">
        <v>44351.0</v>
      </c>
      <c r="B66" s="128">
        <f>SUMIFS('TRADING JOURNAL'!C:C,'TRADING JOURNAL'!B:B,"&lt;="&amp;A66,'TRADING JOURNAL'!R:R,"&gt;="&amp;A66)+SUMIFS('TRADING JOURNAL'!C:C,'TRADING JOURNAL'!B:B,"&lt;="&amp;A66,'TRADING JOURNAL'!R:R,"")</f>
        <v>0</v>
      </c>
      <c r="C66" s="128">
        <f>SUMIFS('TRADING JOURNAL'!C:C,'TRADING JOURNAL'!B:B,"&lt;="&amp;A66,'TRADING JOURNAL'!R:R,"&gt;="&amp;A66)</f>
        <v>0</v>
      </c>
      <c r="D66" s="132"/>
      <c r="E66" s="133"/>
      <c r="F66" s="134"/>
      <c r="G66" s="134"/>
    </row>
    <row r="67">
      <c r="A67" s="127">
        <v>44352.0</v>
      </c>
      <c r="B67" s="128">
        <f>SUMIFS('TRADING JOURNAL'!C:C,'TRADING JOURNAL'!B:B,"&lt;="&amp;A67,'TRADING JOURNAL'!R:R,"&gt;="&amp;A67)+SUMIFS('TRADING JOURNAL'!C:C,'TRADING JOURNAL'!B:B,"&lt;="&amp;A67,'TRADING JOURNAL'!R:R,"")</f>
        <v>0</v>
      </c>
      <c r="C67" s="128">
        <f>SUMIFS('TRADING JOURNAL'!C:C,'TRADING JOURNAL'!B:B,"&lt;="&amp;A67,'TRADING JOURNAL'!R:R,"&gt;="&amp;A67)</f>
        <v>0</v>
      </c>
      <c r="D67" s="132"/>
      <c r="E67" s="133"/>
      <c r="F67" s="134"/>
      <c r="G67" s="134"/>
    </row>
    <row r="68">
      <c r="A68" s="127">
        <v>44353.0</v>
      </c>
      <c r="B68" s="128">
        <f>SUMIFS('TRADING JOURNAL'!C:C,'TRADING JOURNAL'!B:B,"&lt;="&amp;A68,'TRADING JOURNAL'!R:R,"&gt;="&amp;A68)+SUMIFS('TRADING JOURNAL'!C:C,'TRADING JOURNAL'!B:B,"&lt;="&amp;A68,'TRADING JOURNAL'!R:R,"")</f>
        <v>0</v>
      </c>
      <c r="C68" s="128">
        <f>SUMIFS('TRADING JOURNAL'!C:C,'TRADING JOURNAL'!B:B,"&lt;="&amp;A68,'TRADING JOURNAL'!R:R,"&gt;="&amp;A68)</f>
        <v>0</v>
      </c>
      <c r="D68" s="132"/>
      <c r="E68" s="133"/>
      <c r="F68" s="134"/>
      <c r="G68" s="134"/>
    </row>
    <row r="69">
      <c r="A69" s="127">
        <v>44354.0</v>
      </c>
      <c r="B69" s="128">
        <f>SUMIFS('TRADING JOURNAL'!C:C,'TRADING JOURNAL'!B:B,"&lt;="&amp;A69,'TRADING JOURNAL'!R:R,"&gt;="&amp;A69)+SUMIFS('TRADING JOURNAL'!C:C,'TRADING JOURNAL'!B:B,"&lt;="&amp;A69,'TRADING JOURNAL'!R:R,"")</f>
        <v>0</v>
      </c>
      <c r="C69" s="128">
        <f>SUMIFS('TRADING JOURNAL'!C:C,'TRADING JOURNAL'!B:B,"&lt;="&amp;A69,'TRADING JOURNAL'!R:R,"&gt;="&amp;A69)</f>
        <v>0</v>
      </c>
      <c r="D69" s="132"/>
      <c r="E69" s="133"/>
      <c r="F69" s="134"/>
      <c r="G69" s="134"/>
    </row>
    <row r="70">
      <c r="A70" s="127">
        <v>44355.0</v>
      </c>
      <c r="B70" s="128">
        <f>SUMIFS('TRADING JOURNAL'!C:C,'TRADING JOURNAL'!B:B,"&lt;="&amp;A70,'TRADING JOURNAL'!R:R,"&gt;="&amp;A70)+SUMIFS('TRADING JOURNAL'!C:C,'TRADING JOURNAL'!B:B,"&lt;="&amp;A70,'TRADING JOURNAL'!R:R,"")</f>
        <v>0</v>
      </c>
      <c r="C70" s="128">
        <f>SUMIFS('TRADING JOURNAL'!C:C,'TRADING JOURNAL'!B:B,"&lt;="&amp;A70,'TRADING JOURNAL'!R:R,"&gt;="&amp;A70)</f>
        <v>0</v>
      </c>
      <c r="D70" s="132"/>
      <c r="E70" s="133"/>
      <c r="F70" s="134"/>
      <c r="G70" s="134"/>
    </row>
    <row r="71">
      <c r="A71" s="127">
        <v>44356.0</v>
      </c>
      <c r="B71" s="128">
        <f>SUMIFS('TRADING JOURNAL'!C:C,'TRADING JOURNAL'!B:B,"&lt;="&amp;A71,'TRADING JOURNAL'!R:R,"&gt;="&amp;A71)+SUMIFS('TRADING JOURNAL'!C:C,'TRADING JOURNAL'!B:B,"&lt;="&amp;A71,'TRADING JOURNAL'!R:R,"")</f>
        <v>0</v>
      </c>
      <c r="C71" s="128">
        <f>SUMIFS('TRADING JOURNAL'!C:C,'TRADING JOURNAL'!B:B,"&lt;="&amp;A71,'TRADING JOURNAL'!R:R,"&gt;="&amp;A71)</f>
        <v>0</v>
      </c>
      <c r="D71" s="132"/>
      <c r="E71" s="133"/>
      <c r="F71" s="134"/>
      <c r="G71" s="134"/>
    </row>
    <row r="72">
      <c r="A72" s="127">
        <v>44357.0</v>
      </c>
      <c r="B72" s="128">
        <f>SUMIFS('TRADING JOURNAL'!C:C,'TRADING JOURNAL'!B:B,"&lt;="&amp;A72,'TRADING JOURNAL'!R:R,"&gt;="&amp;A72)+SUMIFS('TRADING JOURNAL'!C:C,'TRADING JOURNAL'!B:B,"&lt;="&amp;A72,'TRADING JOURNAL'!R:R,"")</f>
        <v>0</v>
      </c>
      <c r="C72" s="128">
        <f>SUMIFS('TRADING JOURNAL'!C:C,'TRADING JOURNAL'!B:B,"&lt;="&amp;A72,'TRADING JOURNAL'!R:R,"&gt;="&amp;A72)</f>
        <v>0</v>
      </c>
      <c r="D72" s="132"/>
      <c r="E72" s="133"/>
      <c r="F72" s="134"/>
      <c r="G72" s="134"/>
    </row>
    <row r="73">
      <c r="A73" s="127">
        <v>44358.0</v>
      </c>
      <c r="B73" s="128">
        <f>SUMIFS('TRADING JOURNAL'!C:C,'TRADING JOURNAL'!B:B,"&lt;="&amp;A73,'TRADING JOURNAL'!R:R,"&gt;="&amp;A73)+SUMIFS('TRADING JOURNAL'!C:C,'TRADING JOURNAL'!B:B,"&lt;="&amp;A73,'TRADING JOURNAL'!R:R,"")</f>
        <v>0</v>
      </c>
      <c r="C73" s="128">
        <f>SUMIFS('TRADING JOURNAL'!C:C,'TRADING JOURNAL'!B:B,"&lt;="&amp;A73,'TRADING JOURNAL'!R:R,"&gt;="&amp;A73)</f>
        <v>0</v>
      </c>
      <c r="D73" s="132"/>
      <c r="E73" s="133"/>
      <c r="F73" s="134"/>
      <c r="G73" s="134"/>
    </row>
    <row r="74">
      <c r="A74" s="127">
        <v>44359.0</v>
      </c>
      <c r="B74" s="128">
        <f>SUMIFS('TRADING JOURNAL'!C:C,'TRADING JOURNAL'!B:B,"&lt;="&amp;A74,'TRADING JOURNAL'!R:R,"&gt;="&amp;A74)+SUMIFS('TRADING JOURNAL'!C:C,'TRADING JOURNAL'!B:B,"&lt;="&amp;A74,'TRADING JOURNAL'!R:R,"")</f>
        <v>0</v>
      </c>
      <c r="C74" s="128">
        <f>SUMIFS('TRADING JOURNAL'!C:C,'TRADING JOURNAL'!B:B,"&lt;="&amp;A74,'TRADING JOURNAL'!R:R,"&gt;="&amp;A74)</f>
        <v>0</v>
      </c>
      <c r="D74" s="132"/>
      <c r="E74" s="133"/>
      <c r="F74" s="134"/>
      <c r="G74" s="134"/>
    </row>
    <row r="75">
      <c r="A75" s="127">
        <v>44360.0</v>
      </c>
      <c r="B75" s="128">
        <f>SUMIFS('TRADING JOURNAL'!C:C,'TRADING JOURNAL'!B:B,"&lt;="&amp;A75,'TRADING JOURNAL'!R:R,"&gt;="&amp;A75)+SUMIFS('TRADING JOURNAL'!C:C,'TRADING JOURNAL'!B:B,"&lt;="&amp;A75,'TRADING JOURNAL'!R:R,"")</f>
        <v>0</v>
      </c>
      <c r="C75" s="128">
        <f>SUMIFS('TRADING JOURNAL'!C:C,'TRADING JOURNAL'!B:B,"&lt;="&amp;A75,'TRADING JOURNAL'!R:R,"&gt;="&amp;A75)</f>
        <v>0</v>
      </c>
      <c r="D75" s="132"/>
      <c r="E75" s="133"/>
      <c r="F75" s="134"/>
      <c r="G75" s="134"/>
    </row>
    <row r="76">
      <c r="A76" s="127">
        <v>44361.0</v>
      </c>
      <c r="B76" s="128">
        <f>SUMIFS('TRADING JOURNAL'!C:C,'TRADING JOURNAL'!B:B,"&lt;="&amp;A76,'TRADING JOURNAL'!R:R,"&gt;="&amp;A76)+SUMIFS('TRADING JOURNAL'!C:C,'TRADING JOURNAL'!B:B,"&lt;="&amp;A76,'TRADING JOURNAL'!R:R,"")</f>
        <v>0</v>
      </c>
      <c r="C76" s="128">
        <f>SUMIFS('TRADING JOURNAL'!C:C,'TRADING JOURNAL'!B:B,"&lt;="&amp;A76,'TRADING JOURNAL'!R:R,"&gt;="&amp;A76)</f>
        <v>0</v>
      </c>
      <c r="D76" s="132"/>
      <c r="E76" s="133"/>
      <c r="F76" s="134"/>
      <c r="G76" s="134"/>
    </row>
    <row r="77">
      <c r="A77" s="127">
        <v>44362.0</v>
      </c>
      <c r="B77" s="128">
        <f>SUMIFS('TRADING JOURNAL'!C:C,'TRADING JOURNAL'!B:B,"&lt;="&amp;A77,'TRADING JOURNAL'!R:R,"&gt;="&amp;A77)+SUMIFS('TRADING JOURNAL'!C:C,'TRADING JOURNAL'!B:B,"&lt;="&amp;A77,'TRADING JOURNAL'!R:R,"")</f>
        <v>0</v>
      </c>
      <c r="C77" s="128">
        <f>SUMIFS('TRADING JOURNAL'!C:C,'TRADING JOURNAL'!B:B,"&lt;="&amp;A77,'TRADING JOURNAL'!R:R,"&gt;="&amp;A77)</f>
        <v>0</v>
      </c>
      <c r="D77" s="132"/>
      <c r="E77" s="133"/>
      <c r="F77" s="134"/>
      <c r="G77" s="134"/>
    </row>
    <row r="78">
      <c r="A78" s="127">
        <v>44363.0</v>
      </c>
      <c r="B78" s="128">
        <f>SUMIFS('TRADING JOURNAL'!C:C,'TRADING JOURNAL'!B:B,"&lt;="&amp;A78,'TRADING JOURNAL'!R:R,"&gt;="&amp;A78)+SUMIFS('TRADING JOURNAL'!C:C,'TRADING JOURNAL'!B:B,"&lt;="&amp;A78,'TRADING JOURNAL'!R:R,"")</f>
        <v>0</v>
      </c>
      <c r="C78" s="128">
        <f>SUMIFS('TRADING JOURNAL'!C:C,'TRADING JOURNAL'!B:B,"&lt;="&amp;A78,'TRADING JOURNAL'!R:R,"&gt;="&amp;A78)</f>
        <v>0</v>
      </c>
      <c r="D78" s="132"/>
      <c r="E78" s="133"/>
      <c r="F78" s="134"/>
      <c r="G78" s="134"/>
    </row>
    <row r="79">
      <c r="A79" s="127">
        <v>44364.0</v>
      </c>
      <c r="B79" s="128">
        <f>SUMIFS('TRADING JOURNAL'!C:C,'TRADING JOURNAL'!B:B,"&lt;="&amp;A79,'TRADING JOURNAL'!R:R,"&gt;="&amp;A79)+SUMIFS('TRADING JOURNAL'!C:C,'TRADING JOURNAL'!B:B,"&lt;="&amp;A79,'TRADING JOURNAL'!R:R,"")</f>
        <v>0</v>
      </c>
      <c r="C79" s="128">
        <f>SUMIFS('TRADING JOURNAL'!C:C,'TRADING JOURNAL'!B:B,"&lt;="&amp;A79,'TRADING JOURNAL'!R:R,"&gt;="&amp;A79)</f>
        <v>0</v>
      </c>
      <c r="D79" s="132"/>
      <c r="E79" s="133"/>
      <c r="F79" s="134"/>
      <c r="G79" s="134"/>
    </row>
    <row r="80">
      <c r="A80" s="127">
        <v>44365.0</v>
      </c>
      <c r="B80" s="128">
        <f>SUMIFS('TRADING JOURNAL'!C:C,'TRADING JOURNAL'!B:B,"&lt;="&amp;A80,'TRADING JOURNAL'!R:R,"&gt;="&amp;A80)+SUMIFS('TRADING JOURNAL'!C:C,'TRADING JOURNAL'!B:B,"&lt;="&amp;A80,'TRADING JOURNAL'!R:R,"")</f>
        <v>0</v>
      </c>
      <c r="C80" s="128">
        <f>SUMIFS('TRADING JOURNAL'!C:C,'TRADING JOURNAL'!B:B,"&lt;="&amp;A80,'TRADING JOURNAL'!R:R,"&gt;="&amp;A80)</f>
        <v>0</v>
      </c>
      <c r="D80" s="132"/>
      <c r="E80" s="133"/>
      <c r="F80" s="134"/>
      <c r="G80" s="134"/>
    </row>
    <row r="81">
      <c r="A81" s="127">
        <v>44366.0</v>
      </c>
      <c r="B81" s="128">
        <f>SUMIFS('TRADING JOURNAL'!C:C,'TRADING JOURNAL'!B:B,"&lt;="&amp;A81,'TRADING JOURNAL'!R:R,"&gt;="&amp;A81)+SUMIFS('TRADING JOURNAL'!C:C,'TRADING JOURNAL'!B:B,"&lt;="&amp;A81,'TRADING JOURNAL'!R:R,"")</f>
        <v>0</v>
      </c>
      <c r="C81" s="128">
        <f>SUMIFS('TRADING JOURNAL'!C:C,'TRADING JOURNAL'!B:B,"&lt;="&amp;A81,'TRADING JOURNAL'!R:R,"&gt;="&amp;A81)</f>
        <v>0</v>
      </c>
      <c r="D81" s="132"/>
      <c r="E81" s="133"/>
      <c r="F81" s="134"/>
      <c r="G81" s="134"/>
    </row>
    <row r="82">
      <c r="A82" s="127">
        <v>44367.0</v>
      </c>
      <c r="B82" s="128">
        <f>SUMIFS('TRADING JOURNAL'!C:C,'TRADING JOURNAL'!B:B,"&lt;="&amp;A82,'TRADING JOURNAL'!R:R,"&gt;="&amp;A82)+SUMIFS('TRADING JOURNAL'!C:C,'TRADING JOURNAL'!B:B,"&lt;="&amp;A82,'TRADING JOURNAL'!R:R,"")</f>
        <v>0</v>
      </c>
      <c r="C82" s="128">
        <f>SUMIFS('TRADING JOURNAL'!C:C,'TRADING JOURNAL'!B:B,"&lt;="&amp;A82,'TRADING JOURNAL'!R:R,"&gt;="&amp;A82)</f>
        <v>0</v>
      </c>
      <c r="D82" s="132"/>
      <c r="E82" s="133"/>
      <c r="F82" s="134"/>
      <c r="G82" s="134"/>
    </row>
    <row r="83">
      <c r="A83" s="127">
        <v>44368.0</v>
      </c>
      <c r="B83" s="128">
        <f>SUMIFS('TRADING JOURNAL'!C:C,'TRADING JOURNAL'!B:B,"&lt;="&amp;A83,'TRADING JOURNAL'!R:R,"&gt;="&amp;A83)+SUMIFS('TRADING JOURNAL'!C:C,'TRADING JOURNAL'!B:B,"&lt;="&amp;A83,'TRADING JOURNAL'!R:R,"")</f>
        <v>0</v>
      </c>
      <c r="C83" s="128">
        <f>SUMIFS('TRADING JOURNAL'!C:C,'TRADING JOURNAL'!B:B,"&lt;="&amp;A83,'TRADING JOURNAL'!R:R,"&gt;="&amp;A83)</f>
        <v>0</v>
      </c>
      <c r="D83" s="132"/>
      <c r="E83" s="133"/>
      <c r="F83" s="134"/>
      <c r="G83" s="134"/>
    </row>
    <row r="84">
      <c r="A84" s="127">
        <v>44369.0</v>
      </c>
      <c r="B84" s="128">
        <f>SUMIFS('TRADING JOURNAL'!C:C,'TRADING JOURNAL'!B:B,"&lt;="&amp;A84,'TRADING JOURNAL'!R:R,"&gt;="&amp;A84)+SUMIFS('TRADING JOURNAL'!C:C,'TRADING JOURNAL'!B:B,"&lt;="&amp;A84,'TRADING JOURNAL'!R:R,"")</f>
        <v>0</v>
      </c>
      <c r="C84" s="128">
        <f>SUMIFS('TRADING JOURNAL'!C:C,'TRADING JOURNAL'!B:B,"&lt;="&amp;A84,'TRADING JOURNAL'!R:R,"&gt;="&amp;A84)</f>
        <v>0</v>
      </c>
      <c r="D84" s="132"/>
      <c r="E84" s="133"/>
      <c r="F84" s="134"/>
      <c r="G84" s="134"/>
    </row>
    <row r="85">
      <c r="A85" s="127">
        <v>44370.0</v>
      </c>
      <c r="B85" s="128">
        <f>SUMIFS('TRADING JOURNAL'!C:C,'TRADING JOURNAL'!B:B,"&lt;="&amp;A85,'TRADING JOURNAL'!R:R,"&gt;="&amp;A85)+SUMIFS('TRADING JOURNAL'!C:C,'TRADING JOURNAL'!B:B,"&lt;="&amp;A85,'TRADING JOURNAL'!R:R,"")</f>
        <v>0</v>
      </c>
      <c r="C85" s="128">
        <f>SUMIFS('TRADING JOURNAL'!C:C,'TRADING JOURNAL'!B:B,"&lt;="&amp;A85,'TRADING JOURNAL'!R:R,"&gt;="&amp;A85)</f>
        <v>0</v>
      </c>
      <c r="D85" s="132"/>
      <c r="E85" s="133"/>
      <c r="F85" s="134"/>
      <c r="G85" s="134"/>
    </row>
    <row r="86">
      <c r="A86" s="127">
        <v>44371.0</v>
      </c>
      <c r="B86" s="128">
        <f>SUMIFS('TRADING JOURNAL'!C:C,'TRADING JOURNAL'!B:B,"&lt;="&amp;A86,'TRADING JOURNAL'!R:R,"&gt;="&amp;A86)+SUMIFS('TRADING JOURNAL'!C:C,'TRADING JOURNAL'!B:B,"&lt;="&amp;A86,'TRADING JOURNAL'!R:R,"")</f>
        <v>0</v>
      </c>
      <c r="C86" s="128">
        <f>SUMIFS('TRADING JOURNAL'!C:C,'TRADING JOURNAL'!B:B,"&lt;="&amp;A86,'TRADING JOURNAL'!R:R,"&gt;="&amp;A86)</f>
        <v>0</v>
      </c>
      <c r="D86" s="132"/>
      <c r="E86" s="133"/>
      <c r="F86" s="134"/>
      <c r="G86" s="134"/>
    </row>
    <row r="87">
      <c r="A87" s="127">
        <v>44372.0</v>
      </c>
      <c r="B87" s="128">
        <f>SUMIFS('TRADING JOURNAL'!C:C,'TRADING JOURNAL'!B:B,"&lt;="&amp;A87,'TRADING JOURNAL'!R:R,"&gt;="&amp;A87)+SUMIFS('TRADING JOURNAL'!C:C,'TRADING JOURNAL'!B:B,"&lt;="&amp;A87,'TRADING JOURNAL'!R:R,"")</f>
        <v>0</v>
      </c>
      <c r="C87" s="128">
        <f>SUMIFS('TRADING JOURNAL'!C:C,'TRADING JOURNAL'!B:B,"&lt;="&amp;A87,'TRADING JOURNAL'!R:R,"&gt;="&amp;A87)</f>
        <v>0</v>
      </c>
      <c r="D87" s="132"/>
      <c r="E87" s="133"/>
      <c r="F87" s="134"/>
      <c r="G87" s="134"/>
    </row>
    <row r="88">
      <c r="A88" s="127">
        <v>44373.0</v>
      </c>
      <c r="B88" s="128">
        <f>SUMIFS('TRADING JOURNAL'!C:C,'TRADING JOURNAL'!B:B,"&lt;="&amp;A88,'TRADING JOURNAL'!R:R,"&gt;="&amp;A88)+SUMIFS('TRADING JOURNAL'!C:C,'TRADING JOURNAL'!B:B,"&lt;="&amp;A88,'TRADING JOURNAL'!R:R,"")</f>
        <v>0</v>
      </c>
      <c r="C88" s="128">
        <f>SUMIFS('TRADING JOURNAL'!C:C,'TRADING JOURNAL'!B:B,"&lt;="&amp;A88,'TRADING JOURNAL'!R:R,"&gt;="&amp;A88)</f>
        <v>0</v>
      </c>
      <c r="D88" s="132"/>
      <c r="E88" s="133"/>
      <c r="F88" s="134"/>
      <c r="G88" s="134"/>
    </row>
    <row r="89">
      <c r="A89" s="127">
        <v>44374.0</v>
      </c>
      <c r="B89" s="128">
        <f>SUMIFS('TRADING JOURNAL'!C:C,'TRADING JOURNAL'!B:B,"&lt;="&amp;A89,'TRADING JOURNAL'!R:R,"&gt;="&amp;A89)+SUMIFS('TRADING JOURNAL'!C:C,'TRADING JOURNAL'!B:B,"&lt;="&amp;A89,'TRADING JOURNAL'!R:R,"")</f>
        <v>0</v>
      </c>
      <c r="C89" s="128">
        <f>SUMIFS('TRADING JOURNAL'!C:C,'TRADING JOURNAL'!B:B,"&lt;="&amp;A89,'TRADING JOURNAL'!R:R,"&gt;="&amp;A89)</f>
        <v>0</v>
      </c>
      <c r="D89" s="132"/>
      <c r="E89" s="133"/>
      <c r="F89" s="134"/>
      <c r="G89" s="134"/>
    </row>
    <row r="90">
      <c r="A90" s="127">
        <v>44375.0</v>
      </c>
      <c r="B90" s="128">
        <f>SUMIFS('TRADING JOURNAL'!C:C,'TRADING JOURNAL'!B:B,"&lt;="&amp;A90,'TRADING JOURNAL'!R:R,"&gt;="&amp;A90)+SUMIFS('TRADING JOURNAL'!C:C,'TRADING JOURNAL'!B:B,"&lt;="&amp;A90,'TRADING JOURNAL'!R:R,"")</f>
        <v>0</v>
      </c>
      <c r="C90" s="128">
        <f>SUMIFS('TRADING JOURNAL'!C:C,'TRADING JOURNAL'!B:B,"&lt;="&amp;A90,'TRADING JOURNAL'!R:R,"&gt;="&amp;A90)</f>
        <v>0</v>
      </c>
      <c r="D90" s="132"/>
      <c r="E90" s="133"/>
      <c r="F90" s="134"/>
      <c r="G90" s="134"/>
    </row>
    <row r="91">
      <c r="A91" s="127">
        <v>44376.0</v>
      </c>
      <c r="B91" s="128">
        <f>SUMIFS('TRADING JOURNAL'!C:C,'TRADING JOURNAL'!B:B,"&lt;="&amp;A91,'TRADING JOURNAL'!R:R,"&gt;="&amp;A91)+SUMIFS('TRADING JOURNAL'!C:C,'TRADING JOURNAL'!B:B,"&lt;="&amp;A91,'TRADING JOURNAL'!R:R,"")</f>
        <v>0</v>
      </c>
      <c r="C91" s="128">
        <f>SUMIFS('TRADING JOURNAL'!C:C,'TRADING JOURNAL'!B:B,"&lt;="&amp;A91,'TRADING JOURNAL'!R:R,"&gt;="&amp;A91)</f>
        <v>0</v>
      </c>
      <c r="D91" s="132"/>
      <c r="E91" s="133"/>
      <c r="F91" s="134"/>
      <c r="G91" s="134"/>
    </row>
    <row r="92">
      <c r="A92" s="127">
        <v>44377.0</v>
      </c>
      <c r="B92" s="128">
        <f>SUMIFS('TRADING JOURNAL'!C:C,'TRADING JOURNAL'!B:B,"&lt;="&amp;A92,'TRADING JOURNAL'!R:R,"&gt;="&amp;A92)+SUMIFS('TRADING JOURNAL'!C:C,'TRADING JOURNAL'!B:B,"&lt;="&amp;A92,'TRADING JOURNAL'!R:R,"")</f>
        <v>0</v>
      </c>
      <c r="C92" s="128">
        <f>SUMIFS('TRADING JOURNAL'!C:C,'TRADING JOURNAL'!B:B,"&lt;="&amp;A92,'TRADING JOURNAL'!R:R,"&gt;="&amp;A92)</f>
        <v>0</v>
      </c>
      <c r="D92" s="132"/>
      <c r="E92" s="133"/>
      <c r="F92" s="134"/>
      <c r="G92" s="134"/>
    </row>
    <row r="93">
      <c r="A93" s="127">
        <v>44378.0</v>
      </c>
      <c r="B93" s="128">
        <f>SUMIFS('TRADING JOURNAL'!C:C,'TRADING JOURNAL'!B:B,"&lt;="&amp;A93,'TRADING JOURNAL'!R:R,"&gt;="&amp;A93)+SUMIFS('TRADING JOURNAL'!C:C,'TRADING JOURNAL'!B:B,"&lt;="&amp;A93,'TRADING JOURNAL'!R:R,"")</f>
        <v>0</v>
      </c>
      <c r="C93" s="128">
        <f>SUMIFS('TRADING JOURNAL'!C:C,'TRADING JOURNAL'!B:B,"&lt;="&amp;A93,'TRADING JOURNAL'!R:R,"&gt;="&amp;A93)</f>
        <v>0</v>
      </c>
      <c r="D93" s="132"/>
      <c r="E93" s="133"/>
      <c r="F93" s="134"/>
      <c r="G93" s="134"/>
    </row>
    <row r="94">
      <c r="A94" s="127">
        <v>44379.0</v>
      </c>
      <c r="B94" s="128">
        <f>SUMIFS('TRADING JOURNAL'!C:C,'TRADING JOURNAL'!B:B,"&lt;="&amp;A94,'TRADING JOURNAL'!R:R,"&gt;="&amp;A94)+SUMIFS('TRADING JOURNAL'!C:C,'TRADING JOURNAL'!B:B,"&lt;="&amp;A94,'TRADING JOURNAL'!R:R,"")</f>
        <v>0</v>
      </c>
      <c r="C94" s="128">
        <f>SUMIFS('TRADING JOURNAL'!C:C,'TRADING JOURNAL'!B:B,"&lt;="&amp;A94,'TRADING JOURNAL'!R:R,"&gt;="&amp;A94)</f>
        <v>0</v>
      </c>
      <c r="D94" s="132"/>
      <c r="E94" s="133"/>
      <c r="F94" s="134"/>
      <c r="G94" s="134"/>
    </row>
    <row r="95">
      <c r="A95" s="127">
        <v>44380.0</v>
      </c>
      <c r="B95" s="128">
        <f>SUMIFS('TRADING JOURNAL'!C:C,'TRADING JOURNAL'!B:B,"&lt;="&amp;A95,'TRADING JOURNAL'!R:R,"&gt;="&amp;A95)+SUMIFS('TRADING JOURNAL'!C:C,'TRADING JOURNAL'!B:B,"&lt;="&amp;A95,'TRADING JOURNAL'!R:R,"")</f>
        <v>0</v>
      </c>
      <c r="C95" s="128">
        <f>SUMIFS('TRADING JOURNAL'!C:C,'TRADING JOURNAL'!B:B,"&lt;="&amp;A95,'TRADING JOURNAL'!R:R,"&gt;="&amp;A95)</f>
        <v>0</v>
      </c>
      <c r="D95" s="132"/>
      <c r="E95" s="133"/>
      <c r="F95" s="134"/>
      <c r="G95" s="134"/>
    </row>
    <row r="96">
      <c r="A96" s="127">
        <v>44381.0</v>
      </c>
      <c r="B96" s="128">
        <f>SUMIFS('TRADING JOURNAL'!C:C,'TRADING JOURNAL'!B:B,"&lt;="&amp;A96,'TRADING JOURNAL'!R:R,"&gt;="&amp;A96)+SUMIFS('TRADING JOURNAL'!C:C,'TRADING JOURNAL'!B:B,"&lt;="&amp;A96,'TRADING JOURNAL'!R:R,"")</f>
        <v>0</v>
      </c>
      <c r="C96" s="128">
        <f>SUMIFS('TRADING JOURNAL'!C:C,'TRADING JOURNAL'!B:B,"&lt;="&amp;A96,'TRADING JOURNAL'!R:R,"&gt;="&amp;A96)</f>
        <v>0</v>
      </c>
      <c r="D96" s="132"/>
      <c r="E96" s="133"/>
      <c r="F96" s="134"/>
      <c r="G96" s="134"/>
    </row>
    <row r="97">
      <c r="A97" s="127">
        <v>44382.0</v>
      </c>
      <c r="B97" s="128">
        <f>SUMIFS('TRADING JOURNAL'!C:C,'TRADING JOURNAL'!B:B,"&lt;="&amp;A97,'TRADING JOURNAL'!R:R,"&gt;="&amp;A97)+SUMIFS('TRADING JOURNAL'!C:C,'TRADING JOURNAL'!B:B,"&lt;="&amp;A97,'TRADING JOURNAL'!R:R,"")</f>
        <v>0</v>
      </c>
      <c r="C97" s="128">
        <f>SUMIFS('TRADING JOURNAL'!C:C,'TRADING JOURNAL'!B:B,"&lt;="&amp;A97,'TRADING JOURNAL'!R:R,"&gt;="&amp;A97)</f>
        <v>0</v>
      </c>
      <c r="D97" s="132"/>
      <c r="E97" s="133"/>
      <c r="F97" s="134"/>
      <c r="G97" s="134"/>
    </row>
    <row r="98">
      <c r="A98" s="127">
        <v>44383.0</v>
      </c>
      <c r="B98" s="128">
        <f>SUMIFS('TRADING JOURNAL'!C:C,'TRADING JOURNAL'!B:B,"&lt;="&amp;A98,'TRADING JOURNAL'!R:R,"&gt;="&amp;A98)+SUMIFS('TRADING JOURNAL'!C:C,'TRADING JOURNAL'!B:B,"&lt;="&amp;A98,'TRADING JOURNAL'!R:R,"")</f>
        <v>0</v>
      </c>
      <c r="C98" s="128">
        <f>SUMIFS('TRADING JOURNAL'!C:C,'TRADING JOURNAL'!B:B,"&lt;="&amp;A98,'TRADING JOURNAL'!R:R,"&gt;="&amp;A98)</f>
        <v>0</v>
      </c>
      <c r="D98" s="132"/>
      <c r="E98" s="133"/>
      <c r="F98" s="134"/>
      <c r="G98" s="134"/>
    </row>
    <row r="99">
      <c r="A99" s="127">
        <v>44384.0</v>
      </c>
      <c r="B99" s="128">
        <f>SUMIFS('TRADING JOURNAL'!C:C,'TRADING JOURNAL'!B:B,"&lt;="&amp;A99,'TRADING JOURNAL'!R:R,"&gt;="&amp;A99)+SUMIFS('TRADING JOURNAL'!C:C,'TRADING JOURNAL'!B:B,"&lt;="&amp;A99,'TRADING JOURNAL'!R:R,"")</f>
        <v>0</v>
      </c>
      <c r="C99" s="128">
        <f>SUMIFS('TRADING JOURNAL'!C:C,'TRADING JOURNAL'!B:B,"&lt;="&amp;A99,'TRADING JOURNAL'!R:R,"&gt;="&amp;A99)</f>
        <v>0</v>
      </c>
      <c r="D99" s="132"/>
      <c r="E99" s="133"/>
      <c r="F99" s="134"/>
      <c r="G99" s="134"/>
    </row>
    <row r="100">
      <c r="A100" s="127">
        <v>44385.0</v>
      </c>
      <c r="B100" s="128">
        <f>SUMIFS('TRADING JOURNAL'!C:C,'TRADING JOURNAL'!B:B,"&lt;="&amp;A100,'TRADING JOURNAL'!R:R,"&gt;="&amp;A100)+SUMIFS('TRADING JOURNAL'!C:C,'TRADING JOURNAL'!B:B,"&lt;="&amp;A100,'TRADING JOURNAL'!R:R,"")</f>
        <v>0</v>
      </c>
      <c r="C100" s="128">
        <f>SUMIFS('TRADING JOURNAL'!C:C,'TRADING JOURNAL'!B:B,"&lt;="&amp;A100,'TRADING JOURNAL'!R:R,"&gt;="&amp;A100)</f>
        <v>0</v>
      </c>
      <c r="D100" s="132"/>
      <c r="E100" s="133"/>
      <c r="F100" s="134"/>
      <c r="G100" s="134"/>
    </row>
    <row r="101">
      <c r="A101" s="127">
        <v>44386.0</v>
      </c>
      <c r="B101" s="128">
        <f>SUMIFS('TRADING JOURNAL'!C:C,'TRADING JOURNAL'!B:B,"&lt;="&amp;A101,'TRADING JOURNAL'!R:R,"&gt;="&amp;A101)+SUMIFS('TRADING JOURNAL'!C:C,'TRADING JOURNAL'!B:B,"&lt;="&amp;A101,'TRADING JOURNAL'!R:R,"")</f>
        <v>0</v>
      </c>
      <c r="C101" s="128">
        <f>SUMIFS('TRADING JOURNAL'!C:C,'TRADING JOURNAL'!B:B,"&lt;="&amp;A101,'TRADING JOURNAL'!R:R,"&gt;="&amp;A101)</f>
        <v>0</v>
      </c>
      <c r="D101" s="132"/>
      <c r="E101" s="133"/>
      <c r="F101" s="134"/>
      <c r="G101" s="134"/>
    </row>
    <row r="102">
      <c r="A102" s="127">
        <v>44387.0</v>
      </c>
      <c r="B102" s="128">
        <f>SUMIFS('TRADING JOURNAL'!C:C,'TRADING JOURNAL'!B:B,"&lt;="&amp;A102,'TRADING JOURNAL'!R:R,"&gt;="&amp;A102)+SUMIFS('TRADING JOURNAL'!C:C,'TRADING JOURNAL'!B:B,"&lt;="&amp;A102,'TRADING JOURNAL'!R:R,"")</f>
        <v>0</v>
      </c>
      <c r="C102" s="128">
        <f>SUMIFS('TRADING JOURNAL'!C:C,'TRADING JOURNAL'!B:B,"&lt;="&amp;A102,'TRADING JOURNAL'!R:R,"&gt;="&amp;A102)</f>
        <v>0</v>
      </c>
      <c r="D102" s="132"/>
      <c r="E102" s="133"/>
      <c r="F102" s="134"/>
      <c r="G102" s="134"/>
    </row>
    <row r="103">
      <c r="A103" s="127">
        <v>44388.0</v>
      </c>
      <c r="B103" s="128">
        <f>SUMIFS('TRADING JOURNAL'!C:C,'TRADING JOURNAL'!B:B,"&lt;="&amp;A103,'TRADING JOURNAL'!R:R,"&gt;="&amp;A103)+SUMIFS('TRADING JOURNAL'!C:C,'TRADING JOURNAL'!B:B,"&lt;="&amp;A103,'TRADING JOURNAL'!R:R,"")</f>
        <v>0</v>
      </c>
      <c r="C103" s="128">
        <f>SUMIFS('TRADING JOURNAL'!C:C,'TRADING JOURNAL'!B:B,"&lt;="&amp;A103,'TRADING JOURNAL'!R:R,"&gt;="&amp;A103)</f>
        <v>0</v>
      </c>
      <c r="D103" s="132"/>
      <c r="E103" s="133"/>
      <c r="F103" s="134"/>
      <c r="G103" s="134"/>
    </row>
    <row r="104">
      <c r="A104" s="127">
        <v>44389.0</v>
      </c>
      <c r="B104" s="128">
        <f>SUMIFS('TRADING JOURNAL'!C:C,'TRADING JOURNAL'!B:B,"&lt;="&amp;A104,'TRADING JOURNAL'!R:R,"&gt;="&amp;A104)+SUMIFS('TRADING JOURNAL'!C:C,'TRADING JOURNAL'!B:B,"&lt;="&amp;A104,'TRADING JOURNAL'!R:R,"")</f>
        <v>0</v>
      </c>
      <c r="C104" s="128">
        <f>SUMIFS('TRADING JOURNAL'!C:C,'TRADING JOURNAL'!B:B,"&lt;="&amp;A104,'TRADING JOURNAL'!R:R,"&gt;="&amp;A104)</f>
        <v>0</v>
      </c>
      <c r="D104" s="132"/>
      <c r="E104" s="133"/>
      <c r="F104" s="134"/>
      <c r="G104" s="134"/>
    </row>
    <row r="105">
      <c r="A105" s="127">
        <v>44390.0</v>
      </c>
      <c r="B105" s="128">
        <f>SUMIFS('TRADING JOURNAL'!C:C,'TRADING JOURNAL'!B:B,"&lt;="&amp;A105,'TRADING JOURNAL'!R:R,"&gt;="&amp;A105)+SUMIFS('TRADING JOURNAL'!C:C,'TRADING JOURNAL'!B:B,"&lt;="&amp;A105,'TRADING JOURNAL'!R:R,"")</f>
        <v>0</v>
      </c>
      <c r="C105" s="128">
        <f>SUMIFS('TRADING JOURNAL'!C:C,'TRADING JOURNAL'!B:B,"&lt;="&amp;A105,'TRADING JOURNAL'!R:R,"&gt;="&amp;A105)</f>
        <v>0</v>
      </c>
      <c r="D105" s="132"/>
      <c r="E105" s="133"/>
      <c r="F105" s="134"/>
      <c r="G105" s="134"/>
    </row>
    <row r="106">
      <c r="A106" s="127">
        <v>44391.0</v>
      </c>
      <c r="B106" s="128">
        <f>SUMIFS('TRADING JOURNAL'!C:C,'TRADING JOURNAL'!B:B,"&lt;="&amp;A106,'TRADING JOURNAL'!R:R,"&gt;="&amp;A106)+SUMIFS('TRADING JOURNAL'!C:C,'TRADING JOURNAL'!B:B,"&lt;="&amp;A106,'TRADING JOURNAL'!R:R,"")</f>
        <v>0</v>
      </c>
      <c r="C106" s="128">
        <f>SUMIFS('TRADING JOURNAL'!C:C,'TRADING JOURNAL'!B:B,"&lt;="&amp;A106,'TRADING JOURNAL'!R:R,"&gt;="&amp;A106)</f>
        <v>0</v>
      </c>
      <c r="D106" s="132"/>
      <c r="E106" s="133"/>
      <c r="F106" s="134"/>
      <c r="G106" s="134"/>
    </row>
    <row r="107">
      <c r="A107" s="127">
        <v>44392.0</v>
      </c>
      <c r="B107" s="128">
        <f>SUMIFS('TRADING JOURNAL'!C:C,'TRADING JOURNAL'!B:B,"&lt;="&amp;A107,'TRADING JOURNAL'!R:R,"&gt;="&amp;A107)+SUMIFS('TRADING JOURNAL'!C:C,'TRADING JOURNAL'!B:B,"&lt;="&amp;A107,'TRADING JOURNAL'!R:R,"")</f>
        <v>0</v>
      </c>
      <c r="C107" s="128">
        <f>SUMIFS('TRADING JOURNAL'!C:C,'TRADING JOURNAL'!B:B,"&lt;="&amp;A107,'TRADING JOURNAL'!R:R,"&gt;="&amp;A107)</f>
        <v>0</v>
      </c>
      <c r="D107" s="132"/>
      <c r="E107" s="133"/>
      <c r="F107" s="134"/>
      <c r="G107" s="134"/>
    </row>
    <row r="108">
      <c r="A108" s="127">
        <v>44393.0</v>
      </c>
      <c r="B108" s="128">
        <f>SUMIFS('TRADING JOURNAL'!C:C,'TRADING JOURNAL'!B:B,"&lt;="&amp;A108,'TRADING JOURNAL'!R:R,"&gt;="&amp;A108)+SUMIFS('TRADING JOURNAL'!C:C,'TRADING JOURNAL'!B:B,"&lt;="&amp;A108,'TRADING JOURNAL'!R:R,"")</f>
        <v>0</v>
      </c>
      <c r="C108" s="128">
        <f>SUMIFS('TRADING JOURNAL'!C:C,'TRADING JOURNAL'!B:B,"&lt;="&amp;A108,'TRADING JOURNAL'!R:R,"&gt;="&amp;A108)</f>
        <v>0</v>
      </c>
      <c r="D108" s="132"/>
      <c r="E108" s="133"/>
      <c r="F108" s="134"/>
      <c r="G108" s="134"/>
    </row>
    <row r="109">
      <c r="A109" s="127">
        <v>44394.0</v>
      </c>
      <c r="B109" s="128">
        <f>SUMIFS('TRADING JOURNAL'!C:C,'TRADING JOURNAL'!B:B,"&lt;="&amp;A109,'TRADING JOURNAL'!R:R,"&gt;="&amp;A109)+SUMIFS('TRADING JOURNAL'!C:C,'TRADING JOURNAL'!B:B,"&lt;="&amp;A109,'TRADING JOURNAL'!R:R,"")</f>
        <v>0</v>
      </c>
      <c r="C109" s="128">
        <f>SUMIFS('TRADING JOURNAL'!C:C,'TRADING JOURNAL'!B:B,"&lt;="&amp;A109,'TRADING JOURNAL'!R:R,"&gt;="&amp;A109)</f>
        <v>0</v>
      </c>
      <c r="D109" s="132"/>
      <c r="E109" s="133"/>
      <c r="F109" s="134"/>
      <c r="G109" s="134"/>
    </row>
    <row r="110">
      <c r="A110" s="127">
        <v>44395.0</v>
      </c>
      <c r="B110" s="128">
        <f>SUMIFS('TRADING JOURNAL'!C:C,'TRADING JOURNAL'!B:B,"&lt;="&amp;A110,'TRADING JOURNAL'!R:R,"&gt;="&amp;A110)+SUMIFS('TRADING JOURNAL'!C:C,'TRADING JOURNAL'!B:B,"&lt;="&amp;A110,'TRADING JOURNAL'!R:R,"")</f>
        <v>0</v>
      </c>
      <c r="C110" s="128">
        <f>SUMIFS('TRADING JOURNAL'!C:C,'TRADING JOURNAL'!B:B,"&lt;="&amp;A110,'TRADING JOURNAL'!R:R,"&gt;="&amp;A110)</f>
        <v>0</v>
      </c>
      <c r="D110" s="132"/>
      <c r="E110" s="133"/>
      <c r="F110" s="134"/>
      <c r="G110" s="134"/>
    </row>
    <row r="111">
      <c r="A111" s="127">
        <v>44396.0</v>
      </c>
      <c r="B111" s="128">
        <f>SUMIFS('TRADING JOURNAL'!C:C,'TRADING JOURNAL'!B:B,"&lt;="&amp;A111,'TRADING JOURNAL'!R:R,"&gt;="&amp;A111)+SUMIFS('TRADING JOURNAL'!C:C,'TRADING JOURNAL'!B:B,"&lt;="&amp;A111,'TRADING JOURNAL'!R:R,"")</f>
        <v>0</v>
      </c>
      <c r="C111" s="128">
        <f>SUMIFS('TRADING JOURNAL'!C:C,'TRADING JOURNAL'!B:B,"&lt;="&amp;A111,'TRADING JOURNAL'!R:R,"&gt;="&amp;A111)</f>
        <v>0</v>
      </c>
      <c r="D111" s="132"/>
      <c r="E111" s="133"/>
      <c r="F111" s="134"/>
      <c r="G111" s="134"/>
    </row>
    <row r="112">
      <c r="A112" s="127">
        <v>44397.0</v>
      </c>
      <c r="B112" s="128">
        <f>SUMIFS('TRADING JOURNAL'!C:C,'TRADING JOURNAL'!B:B,"&lt;="&amp;A112,'TRADING JOURNAL'!R:R,"&gt;="&amp;A112)+SUMIFS('TRADING JOURNAL'!C:C,'TRADING JOURNAL'!B:B,"&lt;="&amp;A112,'TRADING JOURNAL'!R:R,"")</f>
        <v>0</v>
      </c>
      <c r="C112" s="128">
        <f>SUMIFS('TRADING JOURNAL'!C:C,'TRADING JOURNAL'!B:B,"&lt;="&amp;A112,'TRADING JOURNAL'!R:R,"&gt;="&amp;A112)</f>
        <v>0</v>
      </c>
      <c r="D112" s="132"/>
      <c r="E112" s="133"/>
      <c r="F112" s="134"/>
      <c r="G112" s="134"/>
    </row>
    <row r="113">
      <c r="A113" s="127">
        <v>44398.0</v>
      </c>
      <c r="B113" s="128">
        <f>SUMIFS('TRADING JOURNAL'!C:C,'TRADING JOURNAL'!B:B,"&lt;="&amp;A113,'TRADING JOURNAL'!R:R,"&gt;="&amp;A113)+SUMIFS('TRADING JOURNAL'!C:C,'TRADING JOURNAL'!B:B,"&lt;="&amp;A113,'TRADING JOURNAL'!R:R,"")</f>
        <v>0</v>
      </c>
      <c r="C113" s="128">
        <f>SUMIFS('TRADING JOURNAL'!C:C,'TRADING JOURNAL'!B:B,"&lt;="&amp;A113,'TRADING JOURNAL'!R:R,"&gt;="&amp;A113)</f>
        <v>0</v>
      </c>
      <c r="D113" s="132"/>
      <c r="E113" s="133"/>
      <c r="F113" s="134"/>
      <c r="G113" s="134"/>
    </row>
    <row r="114">
      <c r="A114" s="127">
        <v>44399.0</v>
      </c>
      <c r="B114" s="128">
        <f>SUMIFS('TRADING JOURNAL'!C:C,'TRADING JOURNAL'!B:B,"&lt;="&amp;A114,'TRADING JOURNAL'!R:R,"&gt;="&amp;A114)+SUMIFS('TRADING JOURNAL'!C:C,'TRADING JOURNAL'!B:B,"&lt;="&amp;A114,'TRADING JOURNAL'!R:R,"")</f>
        <v>0</v>
      </c>
      <c r="C114" s="128">
        <f>SUMIFS('TRADING JOURNAL'!C:C,'TRADING JOURNAL'!B:B,"&lt;="&amp;A114,'TRADING JOURNAL'!R:R,"&gt;="&amp;A114)</f>
        <v>0</v>
      </c>
      <c r="D114" s="132"/>
      <c r="E114" s="133"/>
      <c r="F114" s="134"/>
      <c r="G114" s="134"/>
    </row>
    <row r="115">
      <c r="A115" s="127">
        <v>44400.0</v>
      </c>
      <c r="B115" s="128">
        <f>SUMIFS('TRADING JOURNAL'!C:C,'TRADING JOURNAL'!B:B,"&lt;="&amp;A115,'TRADING JOURNAL'!R:R,"&gt;="&amp;A115)+SUMIFS('TRADING JOURNAL'!C:C,'TRADING JOURNAL'!B:B,"&lt;="&amp;A115,'TRADING JOURNAL'!R:R,"")</f>
        <v>0</v>
      </c>
      <c r="C115" s="128">
        <f>SUMIFS('TRADING JOURNAL'!C:C,'TRADING JOURNAL'!B:B,"&lt;="&amp;A115,'TRADING JOURNAL'!R:R,"&gt;="&amp;A115)</f>
        <v>0</v>
      </c>
      <c r="D115" s="132"/>
      <c r="E115" s="133"/>
      <c r="F115" s="134"/>
      <c r="G115" s="134"/>
    </row>
    <row r="116">
      <c r="A116" s="127">
        <v>44401.0</v>
      </c>
      <c r="B116" s="128">
        <f>SUMIFS('TRADING JOURNAL'!C:C,'TRADING JOURNAL'!B:B,"&lt;="&amp;A116,'TRADING JOURNAL'!R:R,"&gt;="&amp;A116)+SUMIFS('TRADING JOURNAL'!C:C,'TRADING JOURNAL'!B:B,"&lt;="&amp;A116,'TRADING JOURNAL'!R:R,"")</f>
        <v>0</v>
      </c>
      <c r="C116" s="128">
        <f>SUMIFS('TRADING JOURNAL'!C:C,'TRADING JOURNAL'!B:B,"&lt;="&amp;A116,'TRADING JOURNAL'!R:R,"&gt;="&amp;A116)</f>
        <v>0</v>
      </c>
      <c r="D116" s="132"/>
      <c r="E116" s="133"/>
      <c r="F116" s="134"/>
      <c r="G116" s="134"/>
    </row>
    <row r="117">
      <c r="A117" s="127">
        <v>44402.0</v>
      </c>
      <c r="B117" s="128">
        <f>SUMIFS('TRADING JOURNAL'!C:C,'TRADING JOURNAL'!B:B,"&lt;="&amp;A117,'TRADING JOURNAL'!R:R,"&gt;="&amp;A117)+SUMIFS('TRADING JOURNAL'!C:C,'TRADING JOURNAL'!B:B,"&lt;="&amp;A117,'TRADING JOURNAL'!R:R,"")</f>
        <v>0</v>
      </c>
      <c r="C117" s="128">
        <f>SUMIFS('TRADING JOURNAL'!C:C,'TRADING JOURNAL'!B:B,"&lt;="&amp;A117,'TRADING JOURNAL'!R:R,"&gt;="&amp;A117)</f>
        <v>0</v>
      </c>
      <c r="D117" s="132"/>
      <c r="E117" s="133"/>
      <c r="F117" s="134"/>
      <c r="G117" s="134"/>
    </row>
    <row r="118">
      <c r="A118" s="127">
        <v>44403.0</v>
      </c>
      <c r="B118" s="128">
        <f>SUMIFS('TRADING JOURNAL'!C:C,'TRADING JOURNAL'!B:B,"&lt;="&amp;A118,'TRADING JOURNAL'!R:R,"&gt;="&amp;A118)+SUMIFS('TRADING JOURNAL'!C:C,'TRADING JOURNAL'!B:B,"&lt;="&amp;A118,'TRADING JOURNAL'!R:R,"")</f>
        <v>0</v>
      </c>
      <c r="C118" s="128">
        <f>SUMIFS('TRADING JOURNAL'!C:C,'TRADING JOURNAL'!B:B,"&lt;="&amp;A118,'TRADING JOURNAL'!R:R,"&gt;="&amp;A118)</f>
        <v>0</v>
      </c>
      <c r="D118" s="132"/>
      <c r="E118" s="133"/>
      <c r="F118" s="134"/>
      <c r="G118" s="134"/>
    </row>
    <row r="119">
      <c r="A119" s="127">
        <v>44404.0</v>
      </c>
      <c r="B119" s="128">
        <f>SUMIFS('TRADING JOURNAL'!C:C,'TRADING JOURNAL'!B:B,"&lt;="&amp;A119,'TRADING JOURNAL'!R:R,"&gt;="&amp;A119)+SUMIFS('TRADING JOURNAL'!C:C,'TRADING JOURNAL'!B:B,"&lt;="&amp;A119,'TRADING JOURNAL'!R:R,"")</f>
        <v>0</v>
      </c>
      <c r="C119" s="128">
        <f>SUMIFS('TRADING JOURNAL'!C:C,'TRADING JOURNAL'!B:B,"&lt;="&amp;A119,'TRADING JOURNAL'!R:R,"&gt;="&amp;A119)</f>
        <v>0</v>
      </c>
      <c r="D119" s="132"/>
      <c r="E119" s="133"/>
      <c r="F119" s="134"/>
      <c r="G119" s="134"/>
    </row>
    <row r="120">
      <c r="A120" s="127">
        <v>44405.0</v>
      </c>
      <c r="B120" s="128">
        <f>SUMIFS('TRADING JOURNAL'!C:C,'TRADING JOURNAL'!B:B,"&lt;="&amp;A120,'TRADING JOURNAL'!R:R,"&gt;="&amp;A120)+SUMIFS('TRADING JOURNAL'!C:C,'TRADING JOURNAL'!B:B,"&lt;="&amp;A120,'TRADING JOURNAL'!R:R,"")</f>
        <v>0</v>
      </c>
      <c r="C120" s="128">
        <f>SUMIFS('TRADING JOURNAL'!C:C,'TRADING JOURNAL'!B:B,"&lt;="&amp;A120,'TRADING JOURNAL'!R:R,"&gt;="&amp;A120)</f>
        <v>0</v>
      </c>
      <c r="D120" s="132"/>
      <c r="E120" s="133"/>
      <c r="F120" s="134"/>
      <c r="G120" s="134"/>
    </row>
    <row r="121">
      <c r="A121" s="127">
        <v>44406.0</v>
      </c>
      <c r="B121" s="128">
        <f>SUMIFS('TRADING JOURNAL'!C:C,'TRADING JOURNAL'!B:B,"&lt;="&amp;A121,'TRADING JOURNAL'!R:R,"&gt;="&amp;A121)+SUMIFS('TRADING JOURNAL'!C:C,'TRADING JOURNAL'!B:B,"&lt;="&amp;A121,'TRADING JOURNAL'!R:R,"")</f>
        <v>0</v>
      </c>
      <c r="C121" s="128">
        <f>SUMIFS('TRADING JOURNAL'!C:C,'TRADING JOURNAL'!B:B,"&lt;="&amp;A121,'TRADING JOURNAL'!R:R,"&gt;="&amp;A121)</f>
        <v>0</v>
      </c>
      <c r="D121" s="132"/>
      <c r="E121" s="133"/>
      <c r="F121" s="134"/>
      <c r="G121" s="134"/>
    </row>
    <row r="122">
      <c r="A122" s="127">
        <v>44407.0</v>
      </c>
      <c r="B122" s="128">
        <f>SUMIFS('TRADING JOURNAL'!C:C,'TRADING JOURNAL'!B:B,"&lt;="&amp;A122,'TRADING JOURNAL'!R:R,"&gt;="&amp;A122)+SUMIFS('TRADING JOURNAL'!C:C,'TRADING JOURNAL'!B:B,"&lt;="&amp;A122,'TRADING JOURNAL'!R:R,"")</f>
        <v>0</v>
      </c>
      <c r="C122" s="128">
        <f>SUMIFS('TRADING JOURNAL'!C:C,'TRADING JOURNAL'!B:B,"&lt;="&amp;A122,'TRADING JOURNAL'!R:R,"&gt;="&amp;A122)</f>
        <v>0</v>
      </c>
      <c r="D122" s="132"/>
      <c r="E122" s="133"/>
      <c r="F122" s="134"/>
      <c r="G122" s="134"/>
    </row>
    <row r="123">
      <c r="A123" s="127">
        <v>44408.0</v>
      </c>
      <c r="B123" s="128">
        <f>SUMIFS('TRADING JOURNAL'!C:C,'TRADING JOURNAL'!B:B,"&lt;="&amp;A123,'TRADING JOURNAL'!R:R,"&gt;="&amp;A123)+SUMIFS('TRADING JOURNAL'!C:C,'TRADING JOURNAL'!B:B,"&lt;="&amp;A123,'TRADING JOURNAL'!R:R,"")</f>
        <v>0</v>
      </c>
      <c r="C123" s="128">
        <f>SUMIFS('TRADING JOURNAL'!C:C,'TRADING JOURNAL'!B:B,"&lt;="&amp;A123,'TRADING JOURNAL'!R:R,"&gt;="&amp;A123)</f>
        <v>0</v>
      </c>
      <c r="D123" s="132"/>
      <c r="E123" s="133"/>
      <c r="F123" s="134"/>
      <c r="G123" s="134"/>
    </row>
    <row r="124">
      <c r="A124" s="127">
        <v>44409.0</v>
      </c>
      <c r="B124" s="128">
        <f>SUMIFS('TRADING JOURNAL'!C:C,'TRADING JOURNAL'!B:B,"&lt;="&amp;A124,'TRADING JOURNAL'!R:R,"&gt;="&amp;A124)+SUMIFS('TRADING JOURNAL'!C:C,'TRADING JOURNAL'!B:B,"&lt;="&amp;A124,'TRADING JOURNAL'!R:R,"")</f>
        <v>0</v>
      </c>
      <c r="C124" s="128">
        <f>SUMIFS('TRADING JOURNAL'!C:C,'TRADING JOURNAL'!B:B,"&lt;="&amp;A124,'TRADING JOURNAL'!R:R,"&gt;="&amp;A124)</f>
        <v>0</v>
      </c>
      <c r="D124" s="132"/>
      <c r="E124" s="133"/>
      <c r="F124" s="134"/>
      <c r="G124" s="134"/>
    </row>
    <row r="125">
      <c r="A125" s="127">
        <v>44410.0</v>
      </c>
      <c r="B125" s="128">
        <f>SUMIFS('TRADING JOURNAL'!C:C,'TRADING JOURNAL'!B:B,"&lt;="&amp;A125,'TRADING JOURNAL'!R:R,"&gt;="&amp;A125)+SUMIFS('TRADING JOURNAL'!C:C,'TRADING JOURNAL'!B:B,"&lt;="&amp;A125,'TRADING JOURNAL'!R:R,"")</f>
        <v>0</v>
      </c>
      <c r="C125" s="128">
        <f>SUMIFS('TRADING JOURNAL'!C:C,'TRADING JOURNAL'!B:B,"&lt;="&amp;A125,'TRADING JOURNAL'!R:R,"&gt;="&amp;A125)</f>
        <v>0</v>
      </c>
      <c r="D125" s="132"/>
      <c r="E125" s="133"/>
      <c r="F125" s="134"/>
      <c r="G125" s="134"/>
    </row>
    <row r="126">
      <c r="A126" s="127">
        <v>44411.0</v>
      </c>
      <c r="B126" s="128">
        <f>SUMIFS('TRADING JOURNAL'!C:C,'TRADING JOURNAL'!B:B,"&lt;="&amp;A126,'TRADING JOURNAL'!R:R,"&gt;="&amp;A126)+SUMIFS('TRADING JOURNAL'!C:C,'TRADING JOURNAL'!B:B,"&lt;="&amp;A126,'TRADING JOURNAL'!R:R,"")</f>
        <v>0</v>
      </c>
      <c r="C126" s="128">
        <f>SUMIFS('TRADING JOURNAL'!C:C,'TRADING JOURNAL'!B:B,"&lt;="&amp;A126,'TRADING JOURNAL'!R:R,"&gt;="&amp;A126)</f>
        <v>0</v>
      </c>
      <c r="D126" s="132"/>
      <c r="E126" s="133"/>
      <c r="F126" s="134"/>
      <c r="G126" s="134"/>
    </row>
    <row r="127">
      <c r="A127" s="127">
        <v>44412.0</v>
      </c>
      <c r="B127" s="128">
        <f>SUMIFS('TRADING JOURNAL'!C:C,'TRADING JOURNAL'!B:B,"&lt;="&amp;A127,'TRADING JOURNAL'!R:R,"&gt;="&amp;A127)+SUMIFS('TRADING JOURNAL'!C:C,'TRADING JOURNAL'!B:B,"&lt;="&amp;A127,'TRADING JOURNAL'!R:R,"")</f>
        <v>0</v>
      </c>
      <c r="C127" s="128">
        <f>SUMIFS('TRADING JOURNAL'!C:C,'TRADING JOURNAL'!B:B,"&lt;="&amp;A127,'TRADING JOURNAL'!R:R,"&gt;="&amp;A127)</f>
        <v>0</v>
      </c>
      <c r="D127" s="132"/>
      <c r="E127" s="133"/>
      <c r="F127" s="134"/>
      <c r="G127" s="134"/>
    </row>
    <row r="128">
      <c r="A128" s="127">
        <v>44413.0</v>
      </c>
      <c r="B128" s="128">
        <f>SUMIFS('TRADING JOURNAL'!C:C,'TRADING JOURNAL'!B:B,"&lt;="&amp;A128,'TRADING JOURNAL'!R:R,"&gt;="&amp;A128)+SUMIFS('TRADING JOURNAL'!C:C,'TRADING JOURNAL'!B:B,"&lt;="&amp;A128,'TRADING JOURNAL'!R:R,"")</f>
        <v>0</v>
      </c>
      <c r="C128" s="128">
        <f>SUMIFS('TRADING JOURNAL'!C:C,'TRADING JOURNAL'!B:B,"&lt;="&amp;A128,'TRADING JOURNAL'!R:R,"&gt;="&amp;A128)</f>
        <v>0</v>
      </c>
      <c r="D128" s="132"/>
      <c r="E128" s="133"/>
      <c r="F128" s="134"/>
      <c r="G128" s="134"/>
    </row>
    <row r="129">
      <c r="A129" s="127">
        <v>44414.0</v>
      </c>
      <c r="B129" s="128">
        <f>SUMIFS('TRADING JOURNAL'!C:C,'TRADING JOURNAL'!B:B,"&lt;="&amp;A129,'TRADING JOURNAL'!R:R,"&gt;="&amp;A129)+SUMIFS('TRADING JOURNAL'!C:C,'TRADING JOURNAL'!B:B,"&lt;="&amp;A129,'TRADING JOURNAL'!R:R,"")</f>
        <v>0</v>
      </c>
      <c r="C129" s="128">
        <f>SUMIFS('TRADING JOURNAL'!C:C,'TRADING JOURNAL'!B:B,"&lt;="&amp;A129,'TRADING JOURNAL'!R:R,"&gt;="&amp;A129)</f>
        <v>0</v>
      </c>
      <c r="D129" s="132"/>
      <c r="E129" s="133"/>
      <c r="F129" s="134"/>
      <c r="G129" s="134"/>
    </row>
    <row r="130">
      <c r="A130" s="127">
        <v>44415.0</v>
      </c>
      <c r="B130" s="128">
        <f>SUMIFS('TRADING JOURNAL'!C:C,'TRADING JOURNAL'!B:B,"&lt;="&amp;A130,'TRADING JOURNAL'!R:R,"&gt;="&amp;A130)+SUMIFS('TRADING JOURNAL'!C:C,'TRADING JOURNAL'!B:B,"&lt;="&amp;A130,'TRADING JOURNAL'!R:R,"")</f>
        <v>0</v>
      </c>
      <c r="C130" s="128">
        <f>SUMIFS('TRADING JOURNAL'!C:C,'TRADING JOURNAL'!B:B,"&lt;="&amp;A130,'TRADING JOURNAL'!R:R,"&gt;="&amp;A130)</f>
        <v>0</v>
      </c>
      <c r="D130" s="132"/>
      <c r="E130" s="133"/>
      <c r="F130" s="134"/>
      <c r="G130" s="134"/>
    </row>
    <row r="131">
      <c r="A131" s="127">
        <v>44416.0</v>
      </c>
      <c r="B131" s="128">
        <f>SUMIFS('TRADING JOURNAL'!C:C,'TRADING JOURNAL'!B:B,"&lt;="&amp;A131,'TRADING JOURNAL'!R:R,"&gt;="&amp;A131)+SUMIFS('TRADING JOURNAL'!C:C,'TRADING JOURNAL'!B:B,"&lt;="&amp;A131,'TRADING JOURNAL'!R:R,"")</f>
        <v>0</v>
      </c>
      <c r="C131" s="128">
        <f>SUMIFS('TRADING JOURNAL'!C:C,'TRADING JOURNAL'!B:B,"&lt;="&amp;A131,'TRADING JOURNAL'!R:R,"&gt;="&amp;A131)</f>
        <v>0</v>
      </c>
      <c r="D131" s="132"/>
      <c r="E131" s="133"/>
      <c r="F131" s="134"/>
      <c r="G131" s="134"/>
    </row>
    <row r="132">
      <c r="A132" s="127">
        <v>44417.0</v>
      </c>
      <c r="B132" s="128">
        <f>SUMIFS('TRADING JOURNAL'!C:C,'TRADING JOURNAL'!B:B,"&lt;="&amp;A132,'TRADING JOURNAL'!R:R,"&gt;="&amp;A132)+SUMIFS('TRADING JOURNAL'!C:C,'TRADING JOURNAL'!B:B,"&lt;="&amp;A132,'TRADING JOURNAL'!R:R,"")</f>
        <v>0</v>
      </c>
      <c r="C132" s="128">
        <f>SUMIFS('TRADING JOURNAL'!C:C,'TRADING JOURNAL'!B:B,"&lt;="&amp;A132,'TRADING JOURNAL'!R:R,"&gt;="&amp;A132)</f>
        <v>0</v>
      </c>
      <c r="D132" s="132"/>
      <c r="E132" s="133"/>
      <c r="F132" s="134"/>
      <c r="G132" s="134"/>
    </row>
    <row r="133">
      <c r="A133" s="127">
        <v>44418.0</v>
      </c>
      <c r="B133" s="128">
        <f>SUMIFS('TRADING JOURNAL'!C:C,'TRADING JOURNAL'!B:B,"&lt;="&amp;A133,'TRADING JOURNAL'!R:R,"&gt;="&amp;A133)+SUMIFS('TRADING JOURNAL'!C:C,'TRADING JOURNAL'!B:B,"&lt;="&amp;A133,'TRADING JOURNAL'!R:R,"")</f>
        <v>0</v>
      </c>
      <c r="C133" s="128">
        <f>SUMIFS('TRADING JOURNAL'!C:C,'TRADING JOURNAL'!B:B,"&lt;="&amp;A133,'TRADING JOURNAL'!R:R,"&gt;="&amp;A133)</f>
        <v>0</v>
      </c>
      <c r="D133" s="132"/>
      <c r="E133" s="133"/>
      <c r="F133" s="134"/>
      <c r="G133" s="134"/>
    </row>
    <row r="134">
      <c r="A134" s="127">
        <v>44419.0</v>
      </c>
      <c r="B134" s="128">
        <f>SUMIFS('TRADING JOURNAL'!C:C,'TRADING JOURNAL'!B:B,"&lt;="&amp;A134,'TRADING JOURNAL'!R:R,"&gt;="&amp;A134)+SUMIFS('TRADING JOURNAL'!C:C,'TRADING JOURNAL'!B:B,"&lt;="&amp;A134,'TRADING JOURNAL'!R:R,"")</f>
        <v>0</v>
      </c>
      <c r="C134" s="128">
        <f>SUMIFS('TRADING JOURNAL'!C:C,'TRADING JOURNAL'!B:B,"&lt;="&amp;A134,'TRADING JOURNAL'!R:R,"&gt;="&amp;A134)</f>
        <v>0</v>
      </c>
      <c r="D134" s="132"/>
      <c r="E134" s="133"/>
      <c r="F134" s="134"/>
      <c r="G134" s="134"/>
    </row>
    <row r="135">
      <c r="A135" s="127">
        <v>44420.0</v>
      </c>
      <c r="B135" s="128">
        <f>SUMIFS('TRADING JOURNAL'!C:C,'TRADING JOURNAL'!B:B,"&lt;="&amp;A135,'TRADING JOURNAL'!R:R,"&gt;="&amp;A135)+SUMIFS('TRADING JOURNAL'!C:C,'TRADING JOURNAL'!B:B,"&lt;="&amp;A135,'TRADING JOURNAL'!R:R,"")</f>
        <v>0</v>
      </c>
      <c r="C135" s="128">
        <f>SUMIFS('TRADING JOURNAL'!C:C,'TRADING JOURNAL'!B:B,"&lt;="&amp;A135,'TRADING JOURNAL'!R:R,"&gt;="&amp;A135)</f>
        <v>0</v>
      </c>
      <c r="D135" s="132"/>
      <c r="E135" s="133"/>
      <c r="F135" s="134"/>
      <c r="G135" s="134"/>
    </row>
    <row r="136">
      <c r="A136" s="127">
        <v>44421.0</v>
      </c>
      <c r="B136" s="128">
        <f>SUMIFS('TRADING JOURNAL'!C:C,'TRADING JOURNAL'!B:B,"&lt;="&amp;A136,'TRADING JOURNAL'!R:R,"&gt;="&amp;A136)+SUMIFS('TRADING JOURNAL'!C:C,'TRADING JOURNAL'!B:B,"&lt;="&amp;A136,'TRADING JOURNAL'!R:R,"")</f>
        <v>0</v>
      </c>
      <c r="C136" s="128">
        <f>SUMIFS('TRADING JOURNAL'!C:C,'TRADING JOURNAL'!B:B,"&lt;="&amp;A136,'TRADING JOURNAL'!R:R,"&gt;="&amp;A136)</f>
        <v>0</v>
      </c>
      <c r="D136" s="132"/>
      <c r="E136" s="133"/>
      <c r="F136" s="134"/>
      <c r="G136" s="134"/>
    </row>
    <row r="137">
      <c r="A137" s="127">
        <v>44422.0</v>
      </c>
      <c r="B137" s="128">
        <f>SUMIFS('TRADING JOURNAL'!C:C,'TRADING JOURNAL'!B:B,"&lt;="&amp;A137,'TRADING JOURNAL'!R:R,"&gt;="&amp;A137)+SUMIFS('TRADING JOURNAL'!C:C,'TRADING JOURNAL'!B:B,"&lt;="&amp;A137,'TRADING JOURNAL'!R:R,"")</f>
        <v>0</v>
      </c>
      <c r="C137" s="128">
        <f>SUMIFS('TRADING JOURNAL'!C:C,'TRADING JOURNAL'!B:B,"&lt;="&amp;A137,'TRADING JOURNAL'!R:R,"&gt;="&amp;A137)</f>
        <v>0</v>
      </c>
      <c r="D137" s="132"/>
      <c r="E137" s="133"/>
      <c r="F137" s="134"/>
      <c r="G137" s="134"/>
    </row>
    <row r="138">
      <c r="A138" s="127">
        <v>44423.0</v>
      </c>
      <c r="B138" s="128">
        <f>SUMIFS('TRADING JOURNAL'!C:C,'TRADING JOURNAL'!B:B,"&lt;="&amp;A138,'TRADING JOURNAL'!R:R,"&gt;="&amp;A138)+SUMIFS('TRADING JOURNAL'!C:C,'TRADING JOURNAL'!B:B,"&lt;="&amp;A138,'TRADING JOURNAL'!R:R,"")</f>
        <v>0</v>
      </c>
      <c r="C138" s="128">
        <f>SUMIFS('TRADING JOURNAL'!C:C,'TRADING JOURNAL'!B:B,"&lt;="&amp;A138,'TRADING JOURNAL'!R:R,"&gt;="&amp;A138)</f>
        <v>0</v>
      </c>
      <c r="D138" s="132"/>
      <c r="E138" s="133"/>
      <c r="F138" s="134"/>
      <c r="G138" s="134"/>
    </row>
    <row r="139">
      <c r="A139" s="127">
        <v>44424.0</v>
      </c>
      <c r="B139" s="128">
        <f>SUMIFS('TRADING JOURNAL'!C:C,'TRADING JOURNAL'!B:B,"&lt;="&amp;A139,'TRADING JOURNAL'!R:R,"&gt;="&amp;A139)+SUMIFS('TRADING JOURNAL'!C:C,'TRADING JOURNAL'!B:B,"&lt;="&amp;A139,'TRADING JOURNAL'!R:R,"")</f>
        <v>0</v>
      </c>
      <c r="C139" s="128">
        <f>SUMIFS('TRADING JOURNAL'!C:C,'TRADING JOURNAL'!B:B,"&lt;="&amp;A139,'TRADING JOURNAL'!R:R,"&gt;="&amp;A139)</f>
        <v>0</v>
      </c>
      <c r="D139" s="132"/>
      <c r="E139" s="133"/>
      <c r="F139" s="134"/>
      <c r="G139" s="134"/>
    </row>
    <row r="140">
      <c r="A140" s="127">
        <v>44425.0</v>
      </c>
      <c r="B140" s="128">
        <f>SUMIFS('TRADING JOURNAL'!C:C,'TRADING JOURNAL'!B:B,"&lt;="&amp;A140,'TRADING JOURNAL'!R:R,"&gt;="&amp;A140)+SUMIFS('TRADING JOURNAL'!C:C,'TRADING JOURNAL'!B:B,"&lt;="&amp;A140,'TRADING JOURNAL'!R:R,"")</f>
        <v>0</v>
      </c>
      <c r="C140" s="128">
        <f>SUMIFS('TRADING JOURNAL'!C:C,'TRADING JOURNAL'!B:B,"&lt;="&amp;A140,'TRADING JOURNAL'!R:R,"&gt;="&amp;A140)</f>
        <v>0</v>
      </c>
      <c r="D140" s="132"/>
      <c r="E140" s="133"/>
      <c r="F140" s="134"/>
      <c r="G140" s="134"/>
    </row>
    <row r="141">
      <c r="A141" s="127">
        <v>44426.0</v>
      </c>
      <c r="B141" s="128">
        <f>SUMIFS('TRADING JOURNAL'!C:C,'TRADING JOURNAL'!B:B,"&lt;="&amp;A141,'TRADING JOURNAL'!R:R,"&gt;="&amp;A141)+SUMIFS('TRADING JOURNAL'!C:C,'TRADING JOURNAL'!B:B,"&lt;="&amp;A141,'TRADING JOURNAL'!R:R,"")</f>
        <v>0</v>
      </c>
      <c r="C141" s="128">
        <f>SUMIFS('TRADING JOURNAL'!C:C,'TRADING JOURNAL'!B:B,"&lt;="&amp;A141,'TRADING JOURNAL'!R:R,"&gt;="&amp;A141)</f>
        <v>0</v>
      </c>
      <c r="D141" s="132"/>
      <c r="E141" s="133"/>
      <c r="F141" s="134"/>
      <c r="G141" s="134"/>
    </row>
    <row r="142">
      <c r="A142" s="127">
        <v>44427.0</v>
      </c>
      <c r="B142" s="128">
        <f>SUMIFS('TRADING JOURNAL'!C:C,'TRADING JOURNAL'!B:B,"&lt;="&amp;A142,'TRADING JOURNAL'!R:R,"&gt;="&amp;A142)+SUMIFS('TRADING JOURNAL'!C:C,'TRADING JOURNAL'!B:B,"&lt;="&amp;A142,'TRADING JOURNAL'!R:R,"")</f>
        <v>0</v>
      </c>
      <c r="C142" s="128">
        <f>SUMIFS('TRADING JOURNAL'!C:C,'TRADING JOURNAL'!B:B,"&lt;="&amp;A142,'TRADING JOURNAL'!R:R,"&gt;="&amp;A142)</f>
        <v>0</v>
      </c>
      <c r="D142" s="132"/>
      <c r="E142" s="133"/>
      <c r="F142" s="134"/>
      <c r="G142" s="134"/>
    </row>
    <row r="143">
      <c r="A143" s="127">
        <v>44428.0</v>
      </c>
      <c r="B143" s="128">
        <f>SUMIFS('TRADING JOURNAL'!C:C,'TRADING JOURNAL'!B:B,"&lt;="&amp;A143,'TRADING JOURNAL'!R:R,"&gt;="&amp;A143)+SUMIFS('TRADING JOURNAL'!C:C,'TRADING JOURNAL'!B:B,"&lt;="&amp;A143,'TRADING JOURNAL'!R:R,"")</f>
        <v>0</v>
      </c>
      <c r="C143" s="128">
        <f>SUMIFS('TRADING JOURNAL'!C:C,'TRADING JOURNAL'!B:B,"&lt;="&amp;A143,'TRADING JOURNAL'!R:R,"&gt;="&amp;A143)</f>
        <v>0</v>
      </c>
      <c r="D143" s="132"/>
      <c r="E143" s="133"/>
      <c r="F143" s="134"/>
      <c r="G143" s="134"/>
    </row>
    <row r="144">
      <c r="A144" s="127">
        <v>44429.0</v>
      </c>
      <c r="B144" s="128">
        <f>SUMIFS('TRADING JOURNAL'!C:C,'TRADING JOURNAL'!B:B,"&lt;="&amp;A144,'TRADING JOURNAL'!R:R,"&gt;="&amp;A144)+SUMIFS('TRADING JOURNAL'!C:C,'TRADING JOURNAL'!B:B,"&lt;="&amp;A144,'TRADING JOURNAL'!R:R,"")</f>
        <v>0</v>
      </c>
      <c r="C144" s="128">
        <f>SUMIFS('TRADING JOURNAL'!C:C,'TRADING JOURNAL'!B:B,"&lt;="&amp;A144,'TRADING JOURNAL'!R:R,"&gt;="&amp;A144)</f>
        <v>0</v>
      </c>
      <c r="D144" s="132"/>
      <c r="E144" s="133"/>
      <c r="F144" s="134"/>
      <c r="G144" s="134"/>
    </row>
    <row r="145">
      <c r="A145" s="127">
        <v>44430.0</v>
      </c>
      <c r="B145" s="128">
        <f>SUMIFS('TRADING JOURNAL'!C:C,'TRADING JOURNAL'!B:B,"&lt;="&amp;A145,'TRADING JOURNAL'!R:R,"&gt;="&amp;A145)+SUMIFS('TRADING JOURNAL'!C:C,'TRADING JOURNAL'!B:B,"&lt;="&amp;A145,'TRADING JOURNAL'!R:R,"")</f>
        <v>0</v>
      </c>
      <c r="C145" s="128">
        <f>SUMIFS('TRADING JOURNAL'!C:C,'TRADING JOURNAL'!B:B,"&lt;="&amp;A145,'TRADING JOURNAL'!R:R,"&gt;="&amp;A145)</f>
        <v>0</v>
      </c>
      <c r="D145" s="132"/>
      <c r="E145" s="133"/>
      <c r="F145" s="134"/>
      <c r="G145" s="134"/>
    </row>
    <row r="146">
      <c r="A146" s="127">
        <v>44431.0</v>
      </c>
      <c r="B146" s="128">
        <f>SUMIFS('TRADING JOURNAL'!C:C,'TRADING JOURNAL'!B:B,"&lt;="&amp;A146,'TRADING JOURNAL'!R:R,"&gt;="&amp;A146)+SUMIFS('TRADING JOURNAL'!C:C,'TRADING JOURNAL'!B:B,"&lt;="&amp;A146,'TRADING JOURNAL'!R:R,"")</f>
        <v>0</v>
      </c>
      <c r="C146" s="128">
        <f>SUMIFS('TRADING JOURNAL'!C:C,'TRADING JOURNAL'!B:B,"&lt;="&amp;A146,'TRADING JOURNAL'!R:R,"&gt;="&amp;A146)</f>
        <v>0</v>
      </c>
      <c r="D146" s="132"/>
      <c r="E146" s="133"/>
      <c r="F146" s="134"/>
      <c r="G146" s="134"/>
    </row>
    <row r="147">
      <c r="A147" s="127">
        <v>44432.0</v>
      </c>
      <c r="B147" s="128">
        <f>SUMIFS('TRADING JOURNAL'!C:C,'TRADING JOURNAL'!B:B,"&lt;="&amp;A147,'TRADING JOURNAL'!R:R,"&gt;="&amp;A147)+SUMIFS('TRADING JOURNAL'!C:C,'TRADING JOURNAL'!B:B,"&lt;="&amp;A147,'TRADING JOURNAL'!R:R,"")</f>
        <v>0</v>
      </c>
      <c r="C147" s="128">
        <f>SUMIFS('TRADING JOURNAL'!C:C,'TRADING JOURNAL'!B:B,"&lt;="&amp;A147,'TRADING JOURNAL'!R:R,"&gt;="&amp;A147)</f>
        <v>0</v>
      </c>
      <c r="D147" s="132"/>
      <c r="E147" s="133"/>
      <c r="F147" s="134"/>
      <c r="G147" s="134"/>
    </row>
    <row r="148">
      <c r="A148" s="127">
        <v>44433.0</v>
      </c>
      <c r="B148" s="128">
        <f>SUMIFS('TRADING JOURNAL'!C:C,'TRADING JOURNAL'!B:B,"&lt;="&amp;A148,'TRADING JOURNAL'!R:R,"&gt;="&amp;A148)+SUMIFS('TRADING JOURNAL'!C:C,'TRADING JOURNAL'!B:B,"&lt;="&amp;A148,'TRADING JOURNAL'!R:R,"")</f>
        <v>0</v>
      </c>
      <c r="C148" s="128">
        <f>SUMIFS('TRADING JOURNAL'!C:C,'TRADING JOURNAL'!B:B,"&lt;="&amp;A148,'TRADING JOURNAL'!R:R,"&gt;="&amp;A148)</f>
        <v>0</v>
      </c>
      <c r="D148" s="132"/>
      <c r="E148" s="133"/>
      <c r="F148" s="134"/>
      <c r="G148" s="134"/>
    </row>
    <row r="149">
      <c r="A149" s="127">
        <v>44434.0</v>
      </c>
      <c r="B149" s="128">
        <f>SUMIFS('TRADING JOURNAL'!C:C,'TRADING JOURNAL'!B:B,"&lt;="&amp;A149,'TRADING JOURNAL'!R:R,"&gt;="&amp;A149)+SUMIFS('TRADING JOURNAL'!C:C,'TRADING JOURNAL'!B:B,"&lt;="&amp;A149,'TRADING JOURNAL'!R:R,"")</f>
        <v>0</v>
      </c>
      <c r="C149" s="128">
        <f>SUMIFS('TRADING JOURNAL'!C:C,'TRADING JOURNAL'!B:B,"&lt;="&amp;A149,'TRADING JOURNAL'!R:R,"&gt;="&amp;A149)</f>
        <v>0</v>
      </c>
      <c r="D149" s="132"/>
      <c r="E149" s="133"/>
      <c r="F149" s="134"/>
      <c r="G149" s="134"/>
    </row>
    <row r="150">
      <c r="A150" s="127">
        <v>44435.0</v>
      </c>
      <c r="B150" s="128">
        <f>SUMIFS('TRADING JOURNAL'!C:C,'TRADING JOURNAL'!B:B,"&lt;="&amp;A150,'TRADING JOURNAL'!R:R,"&gt;="&amp;A150)+SUMIFS('TRADING JOURNAL'!C:C,'TRADING JOURNAL'!B:B,"&lt;="&amp;A150,'TRADING JOURNAL'!R:R,"")</f>
        <v>0</v>
      </c>
      <c r="C150" s="128">
        <f>SUMIFS('TRADING JOURNAL'!C:C,'TRADING JOURNAL'!B:B,"&lt;="&amp;A150,'TRADING JOURNAL'!R:R,"&gt;="&amp;A150)</f>
        <v>0</v>
      </c>
      <c r="D150" s="132"/>
      <c r="E150" s="133"/>
      <c r="F150" s="134"/>
      <c r="G150" s="134"/>
    </row>
    <row r="151">
      <c r="A151" s="127">
        <v>44436.0</v>
      </c>
      <c r="B151" s="128">
        <f>SUMIFS('TRADING JOURNAL'!C:C,'TRADING JOURNAL'!B:B,"&lt;="&amp;A151,'TRADING JOURNAL'!R:R,"&gt;="&amp;A151)+SUMIFS('TRADING JOURNAL'!C:C,'TRADING JOURNAL'!B:B,"&lt;="&amp;A151,'TRADING JOURNAL'!R:R,"")</f>
        <v>0</v>
      </c>
      <c r="C151" s="128">
        <f>SUMIFS('TRADING JOURNAL'!C:C,'TRADING JOURNAL'!B:B,"&lt;="&amp;A151,'TRADING JOURNAL'!R:R,"&gt;="&amp;A151)</f>
        <v>0</v>
      </c>
      <c r="D151" s="132"/>
      <c r="E151" s="133"/>
      <c r="F151" s="134"/>
      <c r="G151" s="134"/>
    </row>
    <row r="152">
      <c r="A152" s="127">
        <v>44437.0</v>
      </c>
      <c r="B152" s="128">
        <f>SUMIFS('TRADING JOURNAL'!C:C,'TRADING JOURNAL'!B:B,"&lt;="&amp;A152,'TRADING JOURNAL'!R:R,"&gt;="&amp;A152)+SUMIFS('TRADING JOURNAL'!C:C,'TRADING JOURNAL'!B:B,"&lt;="&amp;A152,'TRADING JOURNAL'!R:R,"")</f>
        <v>0</v>
      </c>
      <c r="C152" s="128">
        <f>SUMIFS('TRADING JOURNAL'!C:C,'TRADING JOURNAL'!B:B,"&lt;="&amp;A152,'TRADING JOURNAL'!R:R,"&gt;="&amp;A152)</f>
        <v>0</v>
      </c>
      <c r="D152" s="132"/>
      <c r="E152" s="133"/>
      <c r="F152" s="134"/>
      <c r="G152" s="134"/>
    </row>
    <row r="153">
      <c r="A153" s="127">
        <v>44438.0</v>
      </c>
      <c r="B153" s="128">
        <f>SUMIFS('TRADING JOURNAL'!C:C,'TRADING JOURNAL'!B:B,"&lt;="&amp;A153,'TRADING JOURNAL'!R:R,"&gt;="&amp;A153)+SUMIFS('TRADING JOURNAL'!C:C,'TRADING JOURNAL'!B:B,"&lt;="&amp;A153,'TRADING JOURNAL'!R:R,"")</f>
        <v>0</v>
      </c>
      <c r="C153" s="128">
        <f>SUMIFS('TRADING JOURNAL'!C:C,'TRADING JOURNAL'!B:B,"&lt;="&amp;A153,'TRADING JOURNAL'!R:R,"&gt;="&amp;A153)</f>
        <v>0</v>
      </c>
      <c r="D153" s="132"/>
      <c r="E153" s="133"/>
      <c r="F153" s="134"/>
      <c r="G153" s="134"/>
    </row>
    <row r="154">
      <c r="A154" s="127">
        <v>44439.0</v>
      </c>
      <c r="B154" s="128">
        <f>SUMIFS('TRADING JOURNAL'!C:C,'TRADING JOURNAL'!B:B,"&lt;="&amp;A154,'TRADING JOURNAL'!R:R,"&gt;="&amp;A154)+SUMIFS('TRADING JOURNAL'!C:C,'TRADING JOURNAL'!B:B,"&lt;="&amp;A154,'TRADING JOURNAL'!R:R,"")</f>
        <v>0</v>
      </c>
      <c r="C154" s="128">
        <f>SUMIFS('TRADING JOURNAL'!C:C,'TRADING JOURNAL'!B:B,"&lt;="&amp;A154,'TRADING JOURNAL'!R:R,"&gt;="&amp;A154)</f>
        <v>0</v>
      </c>
      <c r="D154" s="132"/>
      <c r="E154" s="133"/>
      <c r="F154" s="134"/>
      <c r="G154" s="134"/>
    </row>
    <row r="155">
      <c r="A155" s="127">
        <v>44440.0</v>
      </c>
      <c r="B155" s="128">
        <f>SUMIFS('TRADING JOURNAL'!C:C,'TRADING JOURNAL'!B:B,"&lt;="&amp;A155,'TRADING JOURNAL'!R:R,"&gt;="&amp;A155)+SUMIFS('TRADING JOURNAL'!C:C,'TRADING JOURNAL'!B:B,"&lt;="&amp;A155,'TRADING JOURNAL'!R:R,"")</f>
        <v>0</v>
      </c>
      <c r="C155" s="128">
        <f>SUMIFS('TRADING JOURNAL'!C:C,'TRADING JOURNAL'!B:B,"&lt;="&amp;A155,'TRADING JOURNAL'!R:R,"&gt;="&amp;A155)</f>
        <v>0</v>
      </c>
      <c r="D155" s="132"/>
      <c r="E155" s="133"/>
      <c r="F155" s="134"/>
      <c r="G155" s="134"/>
    </row>
    <row r="156">
      <c r="A156" s="127">
        <v>44441.0</v>
      </c>
      <c r="B156" s="128">
        <f>SUMIFS('TRADING JOURNAL'!C:C,'TRADING JOURNAL'!B:B,"&lt;="&amp;A156,'TRADING JOURNAL'!R:R,"&gt;="&amp;A156)+SUMIFS('TRADING JOURNAL'!C:C,'TRADING JOURNAL'!B:B,"&lt;="&amp;A156,'TRADING JOURNAL'!R:R,"")</f>
        <v>0</v>
      </c>
      <c r="C156" s="128">
        <f>SUMIFS('TRADING JOURNAL'!C:C,'TRADING JOURNAL'!B:B,"&lt;="&amp;A156,'TRADING JOURNAL'!R:R,"&gt;="&amp;A156)</f>
        <v>0</v>
      </c>
      <c r="D156" s="132"/>
      <c r="E156" s="133"/>
      <c r="F156" s="134"/>
      <c r="G156" s="134"/>
    </row>
    <row r="157">
      <c r="A157" s="127">
        <v>44442.0</v>
      </c>
      <c r="B157" s="128">
        <f>SUMIFS('TRADING JOURNAL'!C:C,'TRADING JOURNAL'!B:B,"&lt;="&amp;A157,'TRADING JOURNAL'!R:R,"&gt;="&amp;A157)+SUMIFS('TRADING JOURNAL'!C:C,'TRADING JOURNAL'!B:B,"&lt;="&amp;A157,'TRADING JOURNAL'!R:R,"")</f>
        <v>0</v>
      </c>
      <c r="C157" s="128">
        <f>SUMIFS('TRADING JOURNAL'!C:C,'TRADING JOURNAL'!B:B,"&lt;="&amp;A157,'TRADING JOURNAL'!R:R,"&gt;="&amp;A157)</f>
        <v>0</v>
      </c>
      <c r="D157" s="132"/>
      <c r="E157" s="133"/>
      <c r="F157" s="134"/>
      <c r="G157" s="134"/>
    </row>
    <row r="158">
      <c r="A158" s="127">
        <v>44443.0</v>
      </c>
      <c r="B158" s="128">
        <f>SUMIFS('TRADING JOURNAL'!C:C,'TRADING JOURNAL'!B:B,"&lt;="&amp;A158,'TRADING JOURNAL'!R:R,"&gt;="&amp;A158)+SUMIFS('TRADING JOURNAL'!C:C,'TRADING JOURNAL'!B:B,"&lt;="&amp;A158,'TRADING JOURNAL'!R:R,"")</f>
        <v>0</v>
      </c>
      <c r="C158" s="128">
        <f>SUMIFS('TRADING JOURNAL'!C:C,'TRADING JOURNAL'!B:B,"&lt;="&amp;A158,'TRADING JOURNAL'!R:R,"&gt;="&amp;A158)</f>
        <v>0</v>
      </c>
      <c r="D158" s="132"/>
      <c r="E158" s="133"/>
      <c r="F158" s="134"/>
      <c r="G158" s="134"/>
    </row>
    <row r="159">
      <c r="A159" s="127">
        <v>44444.0</v>
      </c>
      <c r="B159" s="128">
        <f>SUMIFS('TRADING JOURNAL'!C:C,'TRADING JOURNAL'!B:B,"&lt;="&amp;A159,'TRADING JOURNAL'!R:R,"&gt;="&amp;A159)+SUMIFS('TRADING JOURNAL'!C:C,'TRADING JOURNAL'!B:B,"&lt;="&amp;A159,'TRADING JOURNAL'!R:R,"")</f>
        <v>0</v>
      </c>
      <c r="C159" s="128">
        <f>SUMIFS('TRADING JOURNAL'!C:C,'TRADING JOURNAL'!B:B,"&lt;="&amp;A159,'TRADING JOURNAL'!R:R,"&gt;="&amp;A159)</f>
        <v>0</v>
      </c>
      <c r="D159" s="132"/>
      <c r="E159" s="133"/>
      <c r="F159" s="134"/>
      <c r="G159" s="134"/>
    </row>
    <row r="160">
      <c r="A160" s="127">
        <v>44445.0</v>
      </c>
      <c r="B160" s="128">
        <f>SUMIFS('TRADING JOURNAL'!C:C,'TRADING JOURNAL'!B:B,"&lt;="&amp;A160,'TRADING JOURNAL'!R:R,"&gt;="&amp;A160)+SUMIFS('TRADING JOURNAL'!C:C,'TRADING JOURNAL'!B:B,"&lt;="&amp;A160,'TRADING JOURNAL'!R:R,"")</f>
        <v>0</v>
      </c>
      <c r="C160" s="128">
        <f>SUMIFS('TRADING JOURNAL'!C:C,'TRADING JOURNAL'!B:B,"&lt;="&amp;A160,'TRADING JOURNAL'!R:R,"&gt;="&amp;A160)</f>
        <v>0</v>
      </c>
      <c r="D160" s="132"/>
      <c r="E160" s="133"/>
      <c r="F160" s="134"/>
      <c r="G160" s="134"/>
    </row>
    <row r="161">
      <c r="A161" s="127">
        <v>44446.0</v>
      </c>
      <c r="B161" s="128">
        <f>SUMIFS('TRADING JOURNAL'!C:C,'TRADING JOURNAL'!B:B,"&lt;="&amp;A161,'TRADING JOURNAL'!R:R,"&gt;="&amp;A161)+SUMIFS('TRADING JOURNAL'!C:C,'TRADING JOURNAL'!B:B,"&lt;="&amp;A161,'TRADING JOURNAL'!R:R,"")</f>
        <v>0</v>
      </c>
      <c r="C161" s="128">
        <f>SUMIFS('TRADING JOURNAL'!C:C,'TRADING JOURNAL'!B:B,"&lt;="&amp;A161,'TRADING JOURNAL'!R:R,"&gt;="&amp;A161)</f>
        <v>0</v>
      </c>
      <c r="D161" s="132"/>
      <c r="E161" s="133"/>
      <c r="F161" s="134"/>
      <c r="G161" s="134"/>
    </row>
    <row r="162">
      <c r="A162" s="127">
        <v>44447.0</v>
      </c>
      <c r="B162" s="128">
        <f>SUMIFS('TRADING JOURNAL'!C:C,'TRADING JOURNAL'!B:B,"&lt;="&amp;A162,'TRADING JOURNAL'!R:R,"&gt;="&amp;A162)+SUMIFS('TRADING JOURNAL'!C:C,'TRADING JOURNAL'!B:B,"&lt;="&amp;A162,'TRADING JOURNAL'!R:R,"")</f>
        <v>0</v>
      </c>
      <c r="C162" s="128">
        <f>SUMIFS('TRADING JOURNAL'!C:C,'TRADING JOURNAL'!B:B,"&lt;="&amp;A162,'TRADING JOURNAL'!R:R,"&gt;="&amp;A162)</f>
        <v>0</v>
      </c>
      <c r="D162" s="132"/>
      <c r="E162" s="133"/>
      <c r="F162" s="134"/>
      <c r="G162" s="134"/>
    </row>
    <row r="163">
      <c r="A163" s="127">
        <v>44448.0</v>
      </c>
      <c r="B163" s="128">
        <f>SUMIFS('TRADING JOURNAL'!C:C,'TRADING JOURNAL'!B:B,"&lt;="&amp;A163,'TRADING JOURNAL'!R:R,"&gt;="&amp;A163)+SUMIFS('TRADING JOURNAL'!C:C,'TRADING JOURNAL'!B:B,"&lt;="&amp;A163,'TRADING JOURNAL'!R:R,"")</f>
        <v>0</v>
      </c>
      <c r="C163" s="128">
        <f>SUMIFS('TRADING JOURNAL'!C:C,'TRADING JOURNAL'!B:B,"&lt;="&amp;A163,'TRADING JOURNAL'!R:R,"&gt;="&amp;A163)</f>
        <v>0</v>
      </c>
      <c r="D163" s="132"/>
      <c r="E163" s="133"/>
      <c r="F163" s="134"/>
      <c r="G163" s="134"/>
    </row>
    <row r="164">
      <c r="A164" s="127">
        <v>44449.0</v>
      </c>
      <c r="B164" s="128">
        <f>SUMIFS('TRADING JOURNAL'!C:C,'TRADING JOURNAL'!B:B,"&lt;="&amp;A164,'TRADING JOURNAL'!R:R,"&gt;="&amp;A164)+SUMIFS('TRADING JOURNAL'!C:C,'TRADING JOURNAL'!B:B,"&lt;="&amp;A164,'TRADING JOURNAL'!R:R,"")</f>
        <v>0</v>
      </c>
      <c r="C164" s="128">
        <f>SUMIFS('TRADING JOURNAL'!C:C,'TRADING JOURNAL'!B:B,"&lt;="&amp;A164,'TRADING JOURNAL'!R:R,"&gt;="&amp;A164)</f>
        <v>0</v>
      </c>
      <c r="D164" s="132"/>
      <c r="E164" s="133"/>
      <c r="F164" s="134"/>
      <c r="G164" s="134"/>
    </row>
    <row r="165">
      <c r="A165" s="127">
        <v>44450.0</v>
      </c>
      <c r="B165" s="128">
        <f>SUMIFS('TRADING JOURNAL'!C:C,'TRADING JOURNAL'!B:B,"&lt;="&amp;A165,'TRADING JOURNAL'!R:R,"&gt;="&amp;A165)+SUMIFS('TRADING JOURNAL'!C:C,'TRADING JOURNAL'!B:B,"&lt;="&amp;A165,'TRADING JOURNAL'!R:R,"")</f>
        <v>0</v>
      </c>
      <c r="C165" s="128">
        <f>SUMIFS('TRADING JOURNAL'!C:C,'TRADING JOURNAL'!B:B,"&lt;="&amp;A165,'TRADING JOURNAL'!R:R,"&gt;="&amp;A165)</f>
        <v>0</v>
      </c>
      <c r="D165" s="132"/>
      <c r="E165" s="133"/>
      <c r="F165" s="134"/>
      <c r="G165" s="134"/>
    </row>
    <row r="166">
      <c r="A166" s="127">
        <v>44451.0</v>
      </c>
      <c r="B166" s="128">
        <f>SUMIFS('TRADING JOURNAL'!C:C,'TRADING JOURNAL'!B:B,"&lt;="&amp;A166,'TRADING JOURNAL'!R:R,"&gt;="&amp;A166)+SUMIFS('TRADING JOURNAL'!C:C,'TRADING JOURNAL'!B:B,"&lt;="&amp;A166,'TRADING JOURNAL'!R:R,"")</f>
        <v>0</v>
      </c>
      <c r="C166" s="128">
        <f>SUMIFS('TRADING JOURNAL'!C:C,'TRADING JOURNAL'!B:B,"&lt;="&amp;A166,'TRADING JOURNAL'!R:R,"&gt;="&amp;A166)</f>
        <v>0</v>
      </c>
      <c r="D166" s="132"/>
      <c r="E166" s="133"/>
      <c r="F166" s="134"/>
      <c r="G166" s="134"/>
    </row>
    <row r="167">
      <c r="A167" s="127">
        <v>44452.0</v>
      </c>
      <c r="B167" s="128">
        <f>SUMIFS('TRADING JOURNAL'!C:C,'TRADING JOURNAL'!B:B,"&lt;="&amp;A167,'TRADING JOURNAL'!R:R,"&gt;="&amp;A167)+SUMIFS('TRADING JOURNAL'!C:C,'TRADING JOURNAL'!B:B,"&lt;="&amp;A167,'TRADING JOURNAL'!R:R,"")</f>
        <v>0</v>
      </c>
      <c r="C167" s="128">
        <f>SUMIFS('TRADING JOURNAL'!C:C,'TRADING JOURNAL'!B:B,"&lt;="&amp;A167,'TRADING JOURNAL'!R:R,"&gt;="&amp;A167)</f>
        <v>0</v>
      </c>
      <c r="D167" s="132"/>
      <c r="E167" s="133"/>
      <c r="F167" s="134"/>
      <c r="G167" s="134"/>
    </row>
    <row r="168">
      <c r="A168" s="127">
        <v>44453.0</v>
      </c>
      <c r="B168" s="128">
        <f>SUMIFS('TRADING JOURNAL'!C:C,'TRADING JOURNAL'!B:B,"&lt;="&amp;A168,'TRADING JOURNAL'!R:R,"&gt;="&amp;A168)+SUMIFS('TRADING JOURNAL'!C:C,'TRADING JOURNAL'!B:B,"&lt;="&amp;A168,'TRADING JOURNAL'!R:R,"")</f>
        <v>0</v>
      </c>
      <c r="C168" s="128">
        <f>SUMIFS('TRADING JOURNAL'!C:C,'TRADING JOURNAL'!B:B,"&lt;="&amp;A168,'TRADING JOURNAL'!R:R,"&gt;="&amp;A168)</f>
        <v>0</v>
      </c>
      <c r="D168" s="132"/>
      <c r="E168" s="133"/>
      <c r="F168" s="134"/>
      <c r="G168" s="134"/>
    </row>
    <row r="169">
      <c r="A169" s="127">
        <v>44454.0</v>
      </c>
      <c r="B169" s="128">
        <f>SUMIFS('TRADING JOURNAL'!C:C,'TRADING JOURNAL'!B:B,"&lt;="&amp;A169,'TRADING JOURNAL'!R:R,"&gt;="&amp;A169)+SUMIFS('TRADING JOURNAL'!C:C,'TRADING JOURNAL'!B:B,"&lt;="&amp;A169,'TRADING JOURNAL'!R:R,"")</f>
        <v>0</v>
      </c>
      <c r="C169" s="128">
        <f>SUMIFS('TRADING JOURNAL'!C:C,'TRADING JOURNAL'!B:B,"&lt;="&amp;A169,'TRADING JOURNAL'!R:R,"&gt;="&amp;A169)</f>
        <v>0</v>
      </c>
      <c r="D169" s="132"/>
      <c r="E169" s="133"/>
      <c r="F169" s="134"/>
      <c r="G169" s="134"/>
    </row>
    <row r="170">
      <c r="A170" s="127">
        <v>44455.0</v>
      </c>
      <c r="B170" s="128">
        <f>SUMIFS('TRADING JOURNAL'!C:C,'TRADING JOURNAL'!B:B,"&lt;="&amp;A170,'TRADING JOURNAL'!R:R,"&gt;="&amp;A170)+SUMIFS('TRADING JOURNAL'!C:C,'TRADING JOURNAL'!B:B,"&lt;="&amp;A170,'TRADING JOURNAL'!R:R,"")</f>
        <v>0</v>
      </c>
      <c r="C170" s="128">
        <f>SUMIFS('TRADING JOURNAL'!C:C,'TRADING JOURNAL'!B:B,"&lt;="&amp;A170,'TRADING JOURNAL'!R:R,"&gt;="&amp;A170)</f>
        <v>0</v>
      </c>
      <c r="D170" s="132"/>
      <c r="E170" s="133"/>
      <c r="F170" s="134"/>
      <c r="G170" s="134"/>
    </row>
    <row r="171">
      <c r="A171" s="127">
        <v>44456.0</v>
      </c>
      <c r="B171" s="128">
        <f>SUMIFS('TRADING JOURNAL'!C:C,'TRADING JOURNAL'!B:B,"&lt;="&amp;A171,'TRADING JOURNAL'!R:R,"&gt;="&amp;A171)+SUMIFS('TRADING JOURNAL'!C:C,'TRADING JOURNAL'!B:B,"&lt;="&amp;A171,'TRADING JOURNAL'!R:R,"")</f>
        <v>0</v>
      </c>
      <c r="C171" s="128">
        <f>SUMIFS('TRADING JOURNAL'!C:C,'TRADING JOURNAL'!B:B,"&lt;="&amp;A171,'TRADING JOURNAL'!R:R,"&gt;="&amp;A171)</f>
        <v>0</v>
      </c>
      <c r="D171" s="132"/>
      <c r="E171" s="133"/>
      <c r="F171" s="134"/>
      <c r="G171" s="134"/>
    </row>
    <row r="172">
      <c r="A172" s="127">
        <v>44457.0</v>
      </c>
      <c r="B172" s="128">
        <f>SUMIFS('TRADING JOURNAL'!C:C,'TRADING JOURNAL'!B:B,"&lt;="&amp;A172,'TRADING JOURNAL'!R:R,"&gt;="&amp;A172)+SUMIFS('TRADING JOURNAL'!C:C,'TRADING JOURNAL'!B:B,"&lt;="&amp;A172,'TRADING JOURNAL'!R:R,"")</f>
        <v>0</v>
      </c>
      <c r="C172" s="128">
        <f>SUMIFS('TRADING JOURNAL'!C:C,'TRADING JOURNAL'!B:B,"&lt;="&amp;A172,'TRADING JOURNAL'!R:R,"&gt;="&amp;A172)</f>
        <v>0</v>
      </c>
      <c r="D172" s="132"/>
      <c r="E172" s="133"/>
      <c r="F172" s="134"/>
      <c r="G172" s="134"/>
    </row>
    <row r="173">
      <c r="A173" s="127">
        <v>44458.0</v>
      </c>
      <c r="B173" s="128">
        <f>SUMIFS('TRADING JOURNAL'!C:C,'TRADING JOURNAL'!B:B,"&lt;="&amp;A173,'TRADING JOURNAL'!R:R,"&gt;="&amp;A173)+SUMIFS('TRADING JOURNAL'!C:C,'TRADING JOURNAL'!B:B,"&lt;="&amp;A173,'TRADING JOURNAL'!R:R,"")</f>
        <v>0</v>
      </c>
      <c r="C173" s="128">
        <f>SUMIFS('TRADING JOURNAL'!C:C,'TRADING JOURNAL'!B:B,"&lt;="&amp;A173,'TRADING JOURNAL'!R:R,"&gt;="&amp;A173)</f>
        <v>0</v>
      </c>
      <c r="D173" s="132"/>
      <c r="E173" s="133"/>
      <c r="F173" s="134"/>
      <c r="G173" s="134"/>
    </row>
    <row r="174">
      <c r="A174" s="127">
        <v>44459.0</v>
      </c>
      <c r="B174" s="128">
        <f>SUMIFS('TRADING JOURNAL'!C:C,'TRADING JOURNAL'!B:B,"&lt;="&amp;A174,'TRADING JOURNAL'!R:R,"&gt;="&amp;A174)+SUMIFS('TRADING JOURNAL'!C:C,'TRADING JOURNAL'!B:B,"&lt;="&amp;A174,'TRADING JOURNAL'!R:R,"")</f>
        <v>0</v>
      </c>
      <c r="C174" s="128">
        <f>SUMIFS('TRADING JOURNAL'!C:C,'TRADING JOURNAL'!B:B,"&lt;="&amp;A174,'TRADING JOURNAL'!R:R,"&gt;="&amp;A174)</f>
        <v>0</v>
      </c>
      <c r="D174" s="132"/>
      <c r="E174" s="133"/>
      <c r="F174" s="134"/>
      <c r="G174" s="134"/>
    </row>
    <row r="175">
      <c r="A175" s="127">
        <v>44460.0</v>
      </c>
      <c r="B175" s="128">
        <f>SUMIFS('TRADING JOURNAL'!C:C,'TRADING JOURNAL'!B:B,"&lt;="&amp;A175,'TRADING JOURNAL'!R:R,"&gt;="&amp;A175)+SUMIFS('TRADING JOURNAL'!C:C,'TRADING JOURNAL'!B:B,"&lt;="&amp;A175,'TRADING JOURNAL'!R:R,"")</f>
        <v>0</v>
      </c>
      <c r="C175" s="128">
        <f>SUMIFS('TRADING JOURNAL'!C:C,'TRADING JOURNAL'!B:B,"&lt;="&amp;A175,'TRADING JOURNAL'!R:R,"&gt;="&amp;A175)</f>
        <v>0</v>
      </c>
      <c r="D175" s="132"/>
      <c r="E175" s="133"/>
      <c r="F175" s="134"/>
      <c r="G175" s="134"/>
    </row>
    <row r="176">
      <c r="A176" s="127">
        <v>44461.0</v>
      </c>
      <c r="B176" s="128">
        <f>SUMIFS('TRADING JOURNAL'!C:C,'TRADING JOURNAL'!B:B,"&lt;="&amp;A176,'TRADING JOURNAL'!R:R,"&gt;="&amp;A176)+SUMIFS('TRADING JOURNAL'!C:C,'TRADING JOURNAL'!B:B,"&lt;="&amp;A176,'TRADING JOURNAL'!R:R,"")</f>
        <v>0</v>
      </c>
      <c r="C176" s="128">
        <f>SUMIFS('TRADING JOURNAL'!C:C,'TRADING JOURNAL'!B:B,"&lt;="&amp;A176,'TRADING JOURNAL'!R:R,"&gt;="&amp;A176)</f>
        <v>0</v>
      </c>
      <c r="D176" s="132"/>
      <c r="E176" s="133"/>
      <c r="F176" s="134"/>
      <c r="G176" s="134"/>
    </row>
    <row r="177">
      <c r="A177" s="127">
        <v>44462.0</v>
      </c>
      <c r="B177" s="128">
        <f>SUMIFS('TRADING JOURNAL'!C:C,'TRADING JOURNAL'!B:B,"&lt;="&amp;A177,'TRADING JOURNAL'!R:R,"&gt;="&amp;A177)+SUMIFS('TRADING JOURNAL'!C:C,'TRADING JOURNAL'!B:B,"&lt;="&amp;A177,'TRADING JOURNAL'!R:R,"")</f>
        <v>0</v>
      </c>
      <c r="C177" s="128">
        <f>SUMIFS('TRADING JOURNAL'!C:C,'TRADING JOURNAL'!B:B,"&lt;="&amp;A177,'TRADING JOURNAL'!R:R,"&gt;="&amp;A177)</f>
        <v>0</v>
      </c>
      <c r="D177" s="132"/>
      <c r="E177" s="133"/>
      <c r="F177" s="134"/>
      <c r="G177" s="134"/>
    </row>
    <row r="178">
      <c r="A178" s="127">
        <v>44463.0</v>
      </c>
      <c r="B178" s="128">
        <f>SUMIFS('TRADING JOURNAL'!C:C,'TRADING JOURNAL'!B:B,"&lt;="&amp;A178,'TRADING JOURNAL'!R:R,"&gt;="&amp;A178)+SUMIFS('TRADING JOURNAL'!C:C,'TRADING JOURNAL'!B:B,"&lt;="&amp;A178,'TRADING JOURNAL'!R:R,"")</f>
        <v>0</v>
      </c>
      <c r="C178" s="128">
        <f>SUMIFS('TRADING JOURNAL'!C:C,'TRADING JOURNAL'!B:B,"&lt;="&amp;A178,'TRADING JOURNAL'!R:R,"&gt;="&amp;A178)</f>
        <v>0</v>
      </c>
      <c r="D178" s="132"/>
      <c r="E178" s="133"/>
      <c r="F178" s="134"/>
      <c r="G178" s="134"/>
    </row>
    <row r="179">
      <c r="A179" s="127">
        <v>44464.0</v>
      </c>
      <c r="B179" s="128">
        <f>SUMIFS('TRADING JOURNAL'!C:C,'TRADING JOURNAL'!B:B,"&lt;="&amp;A179,'TRADING JOURNAL'!R:R,"&gt;="&amp;A179)+SUMIFS('TRADING JOURNAL'!C:C,'TRADING JOURNAL'!B:B,"&lt;="&amp;A179,'TRADING JOURNAL'!R:R,"")</f>
        <v>0</v>
      </c>
      <c r="C179" s="128">
        <f>SUMIFS('TRADING JOURNAL'!C:C,'TRADING JOURNAL'!B:B,"&lt;="&amp;A179,'TRADING JOURNAL'!R:R,"&gt;="&amp;A179)</f>
        <v>0</v>
      </c>
      <c r="D179" s="132"/>
      <c r="E179" s="133"/>
      <c r="F179" s="134"/>
      <c r="G179" s="134"/>
    </row>
    <row r="180">
      <c r="A180" s="127">
        <v>44465.0</v>
      </c>
      <c r="B180" s="128">
        <f>SUMIFS('TRADING JOURNAL'!C:C,'TRADING JOURNAL'!B:B,"&lt;="&amp;A180,'TRADING JOURNAL'!R:R,"&gt;="&amp;A180)+SUMIFS('TRADING JOURNAL'!C:C,'TRADING JOURNAL'!B:B,"&lt;="&amp;A180,'TRADING JOURNAL'!R:R,"")</f>
        <v>0</v>
      </c>
      <c r="C180" s="128">
        <f>SUMIFS('TRADING JOURNAL'!C:C,'TRADING JOURNAL'!B:B,"&lt;="&amp;A180,'TRADING JOURNAL'!R:R,"&gt;="&amp;A180)</f>
        <v>0</v>
      </c>
      <c r="D180" s="132"/>
      <c r="E180" s="133"/>
      <c r="F180" s="134"/>
      <c r="G180" s="134"/>
    </row>
    <row r="181">
      <c r="A181" s="127">
        <v>44466.0</v>
      </c>
      <c r="B181" s="128">
        <f>SUMIFS('TRADING JOURNAL'!C:C,'TRADING JOURNAL'!B:B,"&lt;="&amp;A181,'TRADING JOURNAL'!R:R,"&gt;="&amp;A181)+SUMIFS('TRADING JOURNAL'!C:C,'TRADING JOURNAL'!B:B,"&lt;="&amp;A181,'TRADING JOURNAL'!R:R,"")</f>
        <v>0</v>
      </c>
      <c r="C181" s="128">
        <f>SUMIFS('TRADING JOURNAL'!C:C,'TRADING JOURNAL'!B:B,"&lt;="&amp;A181,'TRADING JOURNAL'!R:R,"&gt;="&amp;A181)</f>
        <v>0</v>
      </c>
      <c r="D181" s="132"/>
      <c r="E181" s="133"/>
      <c r="F181" s="134"/>
      <c r="G181" s="134"/>
    </row>
    <row r="182">
      <c r="A182" s="127">
        <v>44467.0</v>
      </c>
      <c r="B182" s="128">
        <f>SUMIFS('TRADING JOURNAL'!C:C,'TRADING JOURNAL'!B:B,"&lt;="&amp;A182,'TRADING JOURNAL'!R:R,"&gt;="&amp;A182)+SUMIFS('TRADING JOURNAL'!C:C,'TRADING JOURNAL'!B:B,"&lt;="&amp;A182,'TRADING JOURNAL'!R:R,"")</f>
        <v>0</v>
      </c>
      <c r="C182" s="128">
        <f>SUMIFS('TRADING JOURNAL'!C:C,'TRADING JOURNAL'!B:B,"&lt;="&amp;A182,'TRADING JOURNAL'!R:R,"&gt;="&amp;A182)</f>
        <v>0</v>
      </c>
      <c r="D182" s="132"/>
      <c r="E182" s="133"/>
      <c r="F182" s="134"/>
      <c r="G182" s="134"/>
    </row>
    <row r="183">
      <c r="A183" s="127">
        <v>44468.0</v>
      </c>
      <c r="B183" s="128">
        <f>SUMIFS('TRADING JOURNAL'!C:C,'TRADING JOURNAL'!B:B,"&lt;="&amp;A183,'TRADING JOURNAL'!R:R,"&gt;="&amp;A183)+SUMIFS('TRADING JOURNAL'!C:C,'TRADING JOURNAL'!B:B,"&lt;="&amp;A183,'TRADING JOURNAL'!R:R,"")</f>
        <v>0</v>
      </c>
      <c r="C183" s="128">
        <f>SUMIFS('TRADING JOURNAL'!C:C,'TRADING JOURNAL'!B:B,"&lt;="&amp;A183,'TRADING JOURNAL'!R:R,"&gt;="&amp;A183)</f>
        <v>0</v>
      </c>
      <c r="D183" s="132"/>
      <c r="E183" s="133"/>
      <c r="F183" s="134"/>
      <c r="G183" s="134"/>
    </row>
    <row r="184">
      <c r="A184" s="127">
        <v>44469.0</v>
      </c>
      <c r="B184" s="128">
        <f>SUMIFS('TRADING JOURNAL'!C:C,'TRADING JOURNAL'!B:B,"&lt;="&amp;A184,'TRADING JOURNAL'!R:R,"&gt;="&amp;A184)+SUMIFS('TRADING JOURNAL'!C:C,'TRADING JOURNAL'!B:B,"&lt;="&amp;A184,'TRADING JOURNAL'!R:R,"")</f>
        <v>0</v>
      </c>
      <c r="C184" s="128">
        <f>SUMIFS('TRADING JOURNAL'!C:C,'TRADING JOURNAL'!B:B,"&lt;="&amp;A184,'TRADING JOURNAL'!R:R,"&gt;="&amp;A184)</f>
        <v>0</v>
      </c>
      <c r="D184" s="132"/>
      <c r="E184" s="133"/>
      <c r="F184" s="134"/>
      <c r="G184" s="134"/>
    </row>
    <row r="185">
      <c r="A185" s="127">
        <v>44470.0</v>
      </c>
      <c r="B185" s="128">
        <f>SUMIFS('TRADING JOURNAL'!C:C,'TRADING JOURNAL'!B:B,"&lt;="&amp;A185,'TRADING JOURNAL'!R:R,"&gt;="&amp;A185)+SUMIFS('TRADING JOURNAL'!C:C,'TRADING JOURNAL'!B:B,"&lt;="&amp;A185,'TRADING JOURNAL'!R:R,"")</f>
        <v>0</v>
      </c>
      <c r="C185" s="128">
        <f>SUMIFS('TRADING JOURNAL'!C:C,'TRADING JOURNAL'!B:B,"&lt;="&amp;A185,'TRADING JOURNAL'!R:R,"&gt;="&amp;A185)</f>
        <v>0</v>
      </c>
      <c r="D185" s="132"/>
      <c r="E185" s="133"/>
      <c r="F185" s="134"/>
      <c r="G185" s="134"/>
    </row>
    <row r="186">
      <c r="A186" s="127">
        <v>44471.0</v>
      </c>
      <c r="B186" s="128">
        <f>SUMIFS('TRADING JOURNAL'!C:C,'TRADING JOURNAL'!B:B,"&lt;="&amp;A186,'TRADING JOURNAL'!R:R,"&gt;="&amp;A186)+SUMIFS('TRADING JOURNAL'!C:C,'TRADING JOURNAL'!B:B,"&lt;="&amp;A186,'TRADING JOURNAL'!R:R,"")</f>
        <v>0</v>
      </c>
      <c r="C186" s="128">
        <f>SUMIFS('TRADING JOURNAL'!C:C,'TRADING JOURNAL'!B:B,"&lt;="&amp;A186,'TRADING JOURNAL'!R:R,"&gt;="&amp;A186)</f>
        <v>0</v>
      </c>
      <c r="D186" s="132"/>
      <c r="E186" s="133"/>
      <c r="F186" s="134"/>
      <c r="G186" s="134"/>
    </row>
    <row r="187">
      <c r="A187" s="127">
        <v>44472.0</v>
      </c>
      <c r="B187" s="128">
        <f>SUMIFS('TRADING JOURNAL'!C:C,'TRADING JOURNAL'!B:B,"&lt;="&amp;A187,'TRADING JOURNAL'!R:R,"&gt;="&amp;A187)+SUMIFS('TRADING JOURNAL'!C:C,'TRADING JOURNAL'!B:B,"&lt;="&amp;A187,'TRADING JOURNAL'!R:R,"")</f>
        <v>0</v>
      </c>
      <c r="C187" s="128">
        <f>SUMIFS('TRADING JOURNAL'!C:C,'TRADING JOURNAL'!B:B,"&lt;="&amp;A187,'TRADING JOURNAL'!R:R,"&gt;="&amp;A187)</f>
        <v>0</v>
      </c>
      <c r="D187" s="132"/>
      <c r="E187" s="133"/>
      <c r="F187" s="134"/>
      <c r="G187" s="134"/>
    </row>
    <row r="188">
      <c r="A188" s="127">
        <v>44473.0</v>
      </c>
      <c r="B188" s="128">
        <f>SUMIFS('TRADING JOURNAL'!C:C,'TRADING JOURNAL'!B:B,"&lt;="&amp;A188,'TRADING JOURNAL'!R:R,"&gt;="&amp;A188)+SUMIFS('TRADING JOURNAL'!C:C,'TRADING JOURNAL'!B:B,"&lt;="&amp;A188,'TRADING JOURNAL'!R:R,"")</f>
        <v>0</v>
      </c>
      <c r="C188" s="128">
        <f>SUMIFS('TRADING JOURNAL'!C:C,'TRADING JOURNAL'!B:B,"&lt;="&amp;A188,'TRADING JOURNAL'!R:R,"&gt;="&amp;A188)</f>
        <v>0</v>
      </c>
      <c r="D188" s="132"/>
      <c r="E188" s="133"/>
      <c r="F188" s="134"/>
      <c r="G188" s="134"/>
    </row>
    <row r="189">
      <c r="A189" s="127">
        <v>44474.0</v>
      </c>
      <c r="B189" s="128">
        <f>SUMIFS('TRADING JOURNAL'!C:C,'TRADING JOURNAL'!B:B,"&lt;="&amp;A189,'TRADING JOURNAL'!R:R,"&gt;="&amp;A189)+SUMIFS('TRADING JOURNAL'!C:C,'TRADING JOURNAL'!B:B,"&lt;="&amp;A189,'TRADING JOURNAL'!R:R,"")</f>
        <v>0</v>
      </c>
      <c r="C189" s="128">
        <f>SUMIFS('TRADING JOURNAL'!C:C,'TRADING JOURNAL'!B:B,"&lt;="&amp;A189,'TRADING JOURNAL'!R:R,"&gt;="&amp;A189)</f>
        <v>0</v>
      </c>
      <c r="D189" s="132"/>
      <c r="E189" s="133"/>
      <c r="F189" s="134"/>
      <c r="G189" s="134"/>
    </row>
    <row r="190">
      <c r="A190" s="127">
        <v>44475.0</v>
      </c>
      <c r="B190" s="128">
        <f>SUMIFS('TRADING JOURNAL'!C:C,'TRADING JOURNAL'!B:B,"&lt;="&amp;A190,'TRADING JOURNAL'!R:R,"&gt;="&amp;A190)+SUMIFS('TRADING JOURNAL'!C:C,'TRADING JOURNAL'!B:B,"&lt;="&amp;A190,'TRADING JOURNAL'!R:R,"")</f>
        <v>0</v>
      </c>
      <c r="C190" s="128">
        <f>SUMIFS('TRADING JOURNAL'!C:C,'TRADING JOURNAL'!B:B,"&lt;="&amp;A190,'TRADING JOURNAL'!R:R,"&gt;="&amp;A190)</f>
        <v>0</v>
      </c>
      <c r="D190" s="132"/>
      <c r="E190" s="133"/>
      <c r="F190" s="134"/>
      <c r="G190" s="134"/>
    </row>
    <row r="191">
      <c r="A191" s="127">
        <v>44476.0</v>
      </c>
      <c r="B191" s="128">
        <f>SUMIFS('TRADING JOURNAL'!C:C,'TRADING JOURNAL'!B:B,"&lt;="&amp;A191,'TRADING JOURNAL'!R:R,"&gt;="&amp;A191)+SUMIFS('TRADING JOURNAL'!C:C,'TRADING JOURNAL'!B:B,"&lt;="&amp;A191,'TRADING JOURNAL'!R:R,"")</f>
        <v>0</v>
      </c>
      <c r="C191" s="128">
        <f>SUMIFS('TRADING JOURNAL'!C:C,'TRADING JOURNAL'!B:B,"&lt;="&amp;A191,'TRADING JOURNAL'!R:R,"&gt;="&amp;A191)</f>
        <v>0</v>
      </c>
      <c r="D191" s="132"/>
      <c r="E191" s="133"/>
      <c r="F191" s="134"/>
      <c r="G191" s="134"/>
    </row>
    <row r="192">
      <c r="A192" s="127">
        <v>44477.0</v>
      </c>
      <c r="B192" s="128">
        <f>SUMIFS('TRADING JOURNAL'!C:C,'TRADING JOURNAL'!B:B,"&lt;="&amp;A192,'TRADING JOURNAL'!R:R,"&gt;="&amp;A192)+SUMIFS('TRADING JOURNAL'!C:C,'TRADING JOURNAL'!B:B,"&lt;="&amp;A192,'TRADING JOURNAL'!R:R,"")</f>
        <v>0</v>
      </c>
      <c r="C192" s="128">
        <f>SUMIFS('TRADING JOURNAL'!C:C,'TRADING JOURNAL'!B:B,"&lt;="&amp;A192,'TRADING JOURNAL'!R:R,"&gt;="&amp;A192)</f>
        <v>0</v>
      </c>
      <c r="D192" s="132"/>
      <c r="E192" s="133"/>
      <c r="F192" s="134"/>
      <c r="G192" s="134"/>
    </row>
    <row r="193">
      <c r="A193" s="127">
        <v>44478.0</v>
      </c>
      <c r="B193" s="128">
        <f>SUMIFS('TRADING JOURNAL'!C:C,'TRADING JOURNAL'!B:B,"&lt;="&amp;A193,'TRADING JOURNAL'!R:R,"&gt;="&amp;A193)+SUMIFS('TRADING JOURNAL'!C:C,'TRADING JOURNAL'!B:B,"&lt;="&amp;A193,'TRADING JOURNAL'!R:R,"")</f>
        <v>0</v>
      </c>
      <c r="C193" s="128">
        <f>SUMIFS('TRADING JOURNAL'!C:C,'TRADING JOURNAL'!B:B,"&lt;="&amp;A193,'TRADING JOURNAL'!R:R,"&gt;="&amp;A193)</f>
        <v>0</v>
      </c>
      <c r="D193" s="132"/>
      <c r="E193" s="133"/>
      <c r="F193" s="134"/>
      <c r="G193" s="134"/>
    </row>
    <row r="194">
      <c r="A194" s="127">
        <v>44479.0</v>
      </c>
      <c r="B194" s="128">
        <f>SUMIFS('TRADING JOURNAL'!C:C,'TRADING JOURNAL'!B:B,"&lt;="&amp;A194,'TRADING JOURNAL'!R:R,"&gt;="&amp;A194)+SUMIFS('TRADING JOURNAL'!C:C,'TRADING JOURNAL'!B:B,"&lt;="&amp;A194,'TRADING JOURNAL'!R:R,"")</f>
        <v>0</v>
      </c>
      <c r="C194" s="128">
        <f>SUMIFS('TRADING JOURNAL'!C:C,'TRADING JOURNAL'!B:B,"&lt;="&amp;A194,'TRADING JOURNAL'!R:R,"&gt;="&amp;A194)</f>
        <v>0</v>
      </c>
      <c r="D194" s="132"/>
      <c r="E194" s="133"/>
      <c r="F194" s="134"/>
      <c r="G194" s="134"/>
    </row>
    <row r="195">
      <c r="A195" s="127">
        <v>44480.0</v>
      </c>
      <c r="B195" s="128">
        <f>SUMIFS('TRADING JOURNAL'!C:C,'TRADING JOURNAL'!B:B,"&lt;="&amp;A195,'TRADING JOURNAL'!R:R,"&gt;="&amp;A195)+SUMIFS('TRADING JOURNAL'!C:C,'TRADING JOURNAL'!B:B,"&lt;="&amp;A195,'TRADING JOURNAL'!R:R,"")</f>
        <v>0</v>
      </c>
      <c r="C195" s="128">
        <f>SUMIFS('TRADING JOURNAL'!C:C,'TRADING JOURNAL'!B:B,"&lt;="&amp;A195,'TRADING JOURNAL'!R:R,"&gt;="&amp;A195)</f>
        <v>0</v>
      </c>
      <c r="D195" s="132"/>
      <c r="E195" s="133"/>
      <c r="F195" s="134"/>
      <c r="G195" s="134"/>
    </row>
    <row r="196">
      <c r="A196" s="127">
        <v>44481.0</v>
      </c>
      <c r="B196" s="128">
        <f>SUMIFS('TRADING JOURNAL'!C:C,'TRADING JOURNAL'!B:B,"&lt;="&amp;A196,'TRADING JOURNAL'!R:R,"&gt;="&amp;A196)+SUMIFS('TRADING JOURNAL'!C:C,'TRADING JOURNAL'!B:B,"&lt;="&amp;A196,'TRADING JOURNAL'!R:R,"")</f>
        <v>0</v>
      </c>
      <c r="C196" s="128">
        <f>SUMIFS('TRADING JOURNAL'!C:C,'TRADING JOURNAL'!B:B,"&lt;="&amp;A196,'TRADING JOURNAL'!R:R,"&gt;="&amp;A196)</f>
        <v>0</v>
      </c>
      <c r="D196" s="132"/>
      <c r="E196" s="133"/>
      <c r="F196" s="134"/>
      <c r="G196" s="134"/>
    </row>
    <row r="197">
      <c r="A197" s="127">
        <v>44482.0</v>
      </c>
      <c r="B197" s="128">
        <f>SUMIFS('TRADING JOURNAL'!C:C,'TRADING JOURNAL'!B:B,"&lt;="&amp;A197,'TRADING JOURNAL'!R:R,"&gt;="&amp;A197)+SUMIFS('TRADING JOURNAL'!C:C,'TRADING JOURNAL'!B:B,"&lt;="&amp;A197,'TRADING JOURNAL'!R:R,"")</f>
        <v>0</v>
      </c>
      <c r="C197" s="128">
        <f>SUMIFS('TRADING JOURNAL'!C:C,'TRADING JOURNAL'!B:B,"&lt;="&amp;A197,'TRADING JOURNAL'!R:R,"&gt;="&amp;A197)</f>
        <v>0</v>
      </c>
      <c r="D197" s="132"/>
      <c r="E197" s="133"/>
      <c r="F197" s="134"/>
      <c r="G197" s="134"/>
    </row>
    <row r="198">
      <c r="A198" s="127">
        <v>44483.0</v>
      </c>
      <c r="B198" s="128">
        <f>SUMIFS('TRADING JOURNAL'!C:C,'TRADING JOURNAL'!B:B,"&lt;="&amp;A198,'TRADING JOURNAL'!R:R,"&gt;="&amp;A198)+SUMIFS('TRADING JOURNAL'!C:C,'TRADING JOURNAL'!B:B,"&lt;="&amp;A198,'TRADING JOURNAL'!R:R,"")</f>
        <v>0</v>
      </c>
      <c r="C198" s="128">
        <f>SUMIFS('TRADING JOURNAL'!C:C,'TRADING JOURNAL'!B:B,"&lt;="&amp;A198,'TRADING JOURNAL'!R:R,"&gt;="&amp;A198)</f>
        <v>0</v>
      </c>
      <c r="D198" s="132"/>
      <c r="E198" s="133"/>
      <c r="F198" s="134"/>
      <c r="G198" s="134"/>
    </row>
    <row r="199">
      <c r="A199" s="127">
        <v>44484.0</v>
      </c>
      <c r="B199" s="128">
        <f>SUMIFS('TRADING JOURNAL'!C:C,'TRADING JOURNAL'!B:B,"&lt;="&amp;A199,'TRADING JOURNAL'!R:R,"&gt;="&amp;A199)+SUMIFS('TRADING JOURNAL'!C:C,'TRADING JOURNAL'!B:B,"&lt;="&amp;A199,'TRADING JOURNAL'!R:R,"")</f>
        <v>0</v>
      </c>
      <c r="C199" s="128">
        <f>SUMIFS('TRADING JOURNAL'!C:C,'TRADING JOURNAL'!B:B,"&lt;="&amp;A199,'TRADING JOURNAL'!R:R,"&gt;="&amp;A199)</f>
        <v>0</v>
      </c>
      <c r="D199" s="132"/>
      <c r="E199" s="133"/>
      <c r="F199" s="134"/>
      <c r="G199" s="134"/>
    </row>
    <row r="200">
      <c r="A200" s="127">
        <v>44485.0</v>
      </c>
      <c r="B200" s="128">
        <f>SUMIFS('TRADING JOURNAL'!C:C,'TRADING JOURNAL'!B:B,"&lt;="&amp;A200,'TRADING JOURNAL'!R:R,"&gt;="&amp;A200)+SUMIFS('TRADING JOURNAL'!C:C,'TRADING JOURNAL'!B:B,"&lt;="&amp;A200,'TRADING JOURNAL'!R:R,"")</f>
        <v>0</v>
      </c>
      <c r="C200" s="128">
        <f>SUMIFS('TRADING JOURNAL'!C:C,'TRADING JOURNAL'!B:B,"&lt;="&amp;A200,'TRADING JOURNAL'!R:R,"&gt;="&amp;A200)</f>
        <v>0</v>
      </c>
      <c r="D200" s="132"/>
      <c r="E200" s="133"/>
      <c r="F200" s="134"/>
      <c r="G200" s="134"/>
    </row>
    <row r="201">
      <c r="A201" s="127">
        <v>44486.0</v>
      </c>
      <c r="B201" s="128">
        <f>SUMIFS('TRADING JOURNAL'!C:C,'TRADING JOURNAL'!B:B,"&lt;="&amp;A201,'TRADING JOURNAL'!R:R,"&gt;="&amp;A201)+SUMIFS('TRADING JOURNAL'!C:C,'TRADING JOURNAL'!B:B,"&lt;="&amp;A201,'TRADING JOURNAL'!R:R,"")</f>
        <v>0</v>
      </c>
      <c r="C201" s="128">
        <f>SUMIFS('TRADING JOURNAL'!C:C,'TRADING JOURNAL'!B:B,"&lt;="&amp;A201,'TRADING JOURNAL'!R:R,"&gt;="&amp;A201)</f>
        <v>0</v>
      </c>
      <c r="D201" s="132"/>
      <c r="E201" s="133"/>
      <c r="F201" s="134"/>
      <c r="G201" s="134"/>
    </row>
    <row r="202">
      <c r="A202" s="127">
        <v>44487.0</v>
      </c>
      <c r="B202" s="128">
        <f>SUMIFS('TRADING JOURNAL'!C:C,'TRADING JOURNAL'!B:B,"&lt;="&amp;A202,'TRADING JOURNAL'!R:R,"&gt;="&amp;A202)+SUMIFS('TRADING JOURNAL'!C:C,'TRADING JOURNAL'!B:B,"&lt;="&amp;A202,'TRADING JOURNAL'!R:R,"")</f>
        <v>0</v>
      </c>
      <c r="C202" s="128">
        <f>SUMIFS('TRADING JOURNAL'!C:C,'TRADING JOURNAL'!B:B,"&lt;="&amp;A202,'TRADING JOURNAL'!R:R,"&gt;="&amp;A202)</f>
        <v>0</v>
      </c>
      <c r="D202" s="132"/>
      <c r="E202" s="133"/>
      <c r="F202" s="134"/>
      <c r="G202" s="134"/>
    </row>
    <row r="203">
      <c r="A203" s="127">
        <v>44488.0</v>
      </c>
      <c r="B203" s="128">
        <f>SUMIFS('TRADING JOURNAL'!C:C,'TRADING JOURNAL'!B:B,"&lt;="&amp;A203,'TRADING JOURNAL'!R:R,"&gt;="&amp;A203)+SUMIFS('TRADING JOURNAL'!C:C,'TRADING JOURNAL'!B:B,"&lt;="&amp;A203,'TRADING JOURNAL'!R:R,"")</f>
        <v>0</v>
      </c>
      <c r="C203" s="128">
        <f>SUMIFS('TRADING JOURNAL'!C:C,'TRADING JOURNAL'!B:B,"&lt;="&amp;A203,'TRADING JOURNAL'!R:R,"&gt;="&amp;A203)</f>
        <v>0</v>
      </c>
      <c r="D203" s="132"/>
      <c r="E203" s="133"/>
      <c r="F203" s="134"/>
      <c r="G203" s="134"/>
    </row>
    <row r="204">
      <c r="A204" s="127">
        <v>44489.0</v>
      </c>
      <c r="B204" s="128">
        <f>SUMIFS('TRADING JOURNAL'!C:C,'TRADING JOURNAL'!B:B,"&lt;="&amp;A204,'TRADING JOURNAL'!R:R,"&gt;="&amp;A204)+SUMIFS('TRADING JOURNAL'!C:C,'TRADING JOURNAL'!B:B,"&lt;="&amp;A204,'TRADING JOURNAL'!R:R,"")</f>
        <v>0</v>
      </c>
      <c r="C204" s="128">
        <f>SUMIFS('TRADING JOURNAL'!C:C,'TRADING JOURNAL'!B:B,"&lt;="&amp;A204,'TRADING JOURNAL'!R:R,"&gt;="&amp;A204)</f>
        <v>0</v>
      </c>
      <c r="D204" s="132"/>
      <c r="E204" s="133"/>
      <c r="F204" s="134"/>
      <c r="G204" s="134"/>
    </row>
    <row r="205">
      <c r="A205" s="127">
        <v>44490.0</v>
      </c>
      <c r="B205" s="128">
        <f>SUMIFS('TRADING JOURNAL'!C:C,'TRADING JOURNAL'!B:B,"&lt;="&amp;A205,'TRADING JOURNAL'!R:R,"&gt;="&amp;A205)+SUMIFS('TRADING JOURNAL'!C:C,'TRADING JOURNAL'!B:B,"&lt;="&amp;A205,'TRADING JOURNAL'!R:R,"")</f>
        <v>0</v>
      </c>
      <c r="C205" s="128">
        <f>SUMIFS('TRADING JOURNAL'!C:C,'TRADING JOURNAL'!B:B,"&lt;="&amp;A205,'TRADING JOURNAL'!R:R,"&gt;="&amp;A205)</f>
        <v>0</v>
      </c>
      <c r="D205" s="132"/>
      <c r="E205" s="133"/>
      <c r="F205" s="134"/>
      <c r="G205" s="134"/>
    </row>
    <row r="206">
      <c r="A206" s="127">
        <v>44491.0</v>
      </c>
      <c r="B206" s="128">
        <f>SUMIFS('TRADING JOURNAL'!C:C,'TRADING JOURNAL'!B:B,"&lt;="&amp;A206,'TRADING JOURNAL'!R:R,"&gt;="&amp;A206)+SUMIFS('TRADING JOURNAL'!C:C,'TRADING JOURNAL'!B:B,"&lt;="&amp;A206,'TRADING JOURNAL'!R:R,"")</f>
        <v>0</v>
      </c>
      <c r="C206" s="128">
        <f>SUMIFS('TRADING JOURNAL'!C:C,'TRADING JOURNAL'!B:B,"&lt;="&amp;A206,'TRADING JOURNAL'!R:R,"&gt;="&amp;A206)</f>
        <v>0</v>
      </c>
      <c r="D206" s="132"/>
      <c r="E206" s="133"/>
      <c r="F206" s="134"/>
      <c r="G206" s="134"/>
    </row>
    <row r="207">
      <c r="A207" s="127">
        <v>44492.0</v>
      </c>
      <c r="B207" s="128">
        <f>SUMIFS('TRADING JOURNAL'!C:C,'TRADING JOURNAL'!B:B,"&lt;="&amp;A207,'TRADING JOURNAL'!R:R,"&gt;="&amp;A207)+SUMIFS('TRADING JOURNAL'!C:C,'TRADING JOURNAL'!B:B,"&lt;="&amp;A207,'TRADING JOURNAL'!R:R,"")</f>
        <v>0</v>
      </c>
      <c r="C207" s="128">
        <f>SUMIFS('TRADING JOURNAL'!C:C,'TRADING JOURNAL'!B:B,"&lt;="&amp;A207,'TRADING JOURNAL'!R:R,"&gt;="&amp;A207)</f>
        <v>0</v>
      </c>
      <c r="D207" s="132"/>
      <c r="E207" s="133"/>
      <c r="F207" s="134"/>
      <c r="G207" s="134"/>
    </row>
    <row r="208">
      <c r="A208" s="127">
        <v>44493.0</v>
      </c>
      <c r="B208" s="128">
        <f>SUMIFS('TRADING JOURNAL'!C:C,'TRADING JOURNAL'!B:B,"&lt;="&amp;A208,'TRADING JOURNAL'!R:R,"&gt;="&amp;A208)+SUMIFS('TRADING JOURNAL'!C:C,'TRADING JOURNAL'!B:B,"&lt;="&amp;A208,'TRADING JOURNAL'!R:R,"")</f>
        <v>0</v>
      </c>
      <c r="C208" s="128">
        <f>SUMIFS('TRADING JOURNAL'!C:C,'TRADING JOURNAL'!B:B,"&lt;="&amp;A208,'TRADING JOURNAL'!R:R,"&gt;="&amp;A208)</f>
        <v>0</v>
      </c>
      <c r="D208" s="132"/>
      <c r="E208" s="133"/>
      <c r="F208" s="134"/>
      <c r="G208" s="134"/>
    </row>
    <row r="209">
      <c r="A209" s="127">
        <v>44494.0</v>
      </c>
      <c r="B209" s="128">
        <f>SUMIFS('TRADING JOURNAL'!C:C,'TRADING JOURNAL'!B:B,"&lt;="&amp;A209,'TRADING JOURNAL'!R:R,"&gt;="&amp;A209)+SUMIFS('TRADING JOURNAL'!C:C,'TRADING JOURNAL'!B:B,"&lt;="&amp;A209,'TRADING JOURNAL'!R:R,"")</f>
        <v>0</v>
      </c>
      <c r="C209" s="128">
        <f>SUMIFS('TRADING JOURNAL'!C:C,'TRADING JOURNAL'!B:B,"&lt;="&amp;A209,'TRADING JOURNAL'!R:R,"&gt;="&amp;A209)</f>
        <v>0</v>
      </c>
      <c r="D209" s="132"/>
      <c r="E209" s="133"/>
      <c r="F209" s="134"/>
      <c r="G209" s="134"/>
    </row>
    <row r="210">
      <c r="A210" s="127">
        <v>44495.0</v>
      </c>
      <c r="B210" s="128">
        <f>SUMIFS('TRADING JOURNAL'!C:C,'TRADING JOURNAL'!B:B,"&lt;="&amp;A210,'TRADING JOURNAL'!R:R,"&gt;="&amp;A210)+SUMIFS('TRADING JOURNAL'!C:C,'TRADING JOURNAL'!B:B,"&lt;="&amp;A210,'TRADING JOURNAL'!R:R,"")</f>
        <v>0</v>
      </c>
      <c r="C210" s="128">
        <f>SUMIFS('TRADING JOURNAL'!C:C,'TRADING JOURNAL'!B:B,"&lt;="&amp;A210,'TRADING JOURNAL'!R:R,"&gt;="&amp;A210)</f>
        <v>0</v>
      </c>
      <c r="D210" s="132"/>
      <c r="E210" s="133"/>
      <c r="F210" s="134"/>
      <c r="G210" s="134"/>
    </row>
    <row r="211">
      <c r="A211" s="127">
        <v>44496.0</v>
      </c>
      <c r="B211" s="128">
        <f>SUMIFS('TRADING JOURNAL'!C:C,'TRADING JOURNAL'!B:B,"&lt;="&amp;A211,'TRADING JOURNAL'!R:R,"&gt;="&amp;A211)+SUMIFS('TRADING JOURNAL'!C:C,'TRADING JOURNAL'!B:B,"&lt;="&amp;A211,'TRADING JOURNAL'!R:R,"")</f>
        <v>0</v>
      </c>
      <c r="C211" s="128">
        <f>SUMIFS('TRADING JOURNAL'!C:C,'TRADING JOURNAL'!B:B,"&lt;="&amp;A211,'TRADING JOURNAL'!R:R,"&gt;="&amp;A211)</f>
        <v>0</v>
      </c>
      <c r="D211" s="132"/>
      <c r="E211" s="133"/>
      <c r="F211" s="134"/>
      <c r="G211" s="134"/>
    </row>
    <row r="212">
      <c r="A212" s="127">
        <v>44497.0</v>
      </c>
      <c r="B212" s="128">
        <f>SUMIFS('TRADING JOURNAL'!C:C,'TRADING JOURNAL'!B:B,"&lt;="&amp;A212,'TRADING JOURNAL'!R:R,"&gt;="&amp;A212)+SUMIFS('TRADING JOURNAL'!C:C,'TRADING JOURNAL'!B:B,"&lt;="&amp;A212,'TRADING JOURNAL'!R:R,"")</f>
        <v>0</v>
      </c>
      <c r="C212" s="128">
        <f>SUMIFS('TRADING JOURNAL'!C:C,'TRADING JOURNAL'!B:B,"&lt;="&amp;A212,'TRADING JOURNAL'!R:R,"&gt;="&amp;A212)</f>
        <v>0</v>
      </c>
      <c r="D212" s="132"/>
      <c r="E212" s="133"/>
      <c r="F212" s="134"/>
      <c r="G212" s="134"/>
    </row>
    <row r="213">
      <c r="A213" s="127">
        <v>44498.0</v>
      </c>
      <c r="B213" s="128">
        <f>SUMIFS('TRADING JOURNAL'!C:C,'TRADING JOURNAL'!B:B,"&lt;="&amp;A213,'TRADING JOURNAL'!R:R,"&gt;="&amp;A213)+SUMIFS('TRADING JOURNAL'!C:C,'TRADING JOURNAL'!B:B,"&lt;="&amp;A213,'TRADING JOURNAL'!R:R,"")</f>
        <v>0</v>
      </c>
      <c r="C213" s="128">
        <f>SUMIFS('TRADING JOURNAL'!C:C,'TRADING JOURNAL'!B:B,"&lt;="&amp;A213,'TRADING JOURNAL'!R:R,"&gt;="&amp;A213)</f>
        <v>0</v>
      </c>
      <c r="D213" s="132"/>
      <c r="E213" s="133"/>
      <c r="F213" s="134"/>
      <c r="G213" s="134"/>
    </row>
    <row r="214">
      <c r="A214" s="127">
        <v>44499.0</v>
      </c>
      <c r="B214" s="128">
        <f>SUMIFS('TRADING JOURNAL'!C:C,'TRADING JOURNAL'!B:B,"&lt;="&amp;A214,'TRADING JOURNAL'!R:R,"&gt;="&amp;A214)+SUMIFS('TRADING JOURNAL'!C:C,'TRADING JOURNAL'!B:B,"&lt;="&amp;A214,'TRADING JOURNAL'!R:R,"")</f>
        <v>0</v>
      </c>
      <c r="C214" s="128">
        <f>SUMIFS('TRADING JOURNAL'!C:C,'TRADING JOURNAL'!B:B,"&lt;="&amp;A214,'TRADING JOURNAL'!R:R,"&gt;="&amp;A214)</f>
        <v>0</v>
      </c>
      <c r="D214" s="132"/>
      <c r="E214" s="133"/>
      <c r="F214" s="134"/>
      <c r="G214" s="134"/>
    </row>
    <row r="215">
      <c r="A215" s="127">
        <v>44500.0</v>
      </c>
      <c r="B215" s="128">
        <f>SUMIFS('TRADING JOURNAL'!C:C,'TRADING JOURNAL'!B:B,"&lt;="&amp;A215,'TRADING JOURNAL'!R:R,"&gt;="&amp;A215)+SUMIFS('TRADING JOURNAL'!C:C,'TRADING JOURNAL'!B:B,"&lt;="&amp;A215,'TRADING JOURNAL'!R:R,"")</f>
        <v>0</v>
      </c>
      <c r="C215" s="128">
        <f>SUMIFS('TRADING JOURNAL'!C:C,'TRADING JOURNAL'!B:B,"&lt;="&amp;A215,'TRADING JOURNAL'!R:R,"&gt;="&amp;A215)</f>
        <v>0</v>
      </c>
      <c r="D215" s="132"/>
      <c r="E215" s="133"/>
      <c r="F215" s="134"/>
      <c r="G215" s="134"/>
    </row>
    <row r="216">
      <c r="A216" s="127">
        <v>44501.0</v>
      </c>
      <c r="B216" s="128">
        <f>SUMIFS('TRADING JOURNAL'!C:C,'TRADING JOURNAL'!B:B,"&lt;="&amp;A216,'TRADING JOURNAL'!R:R,"&gt;="&amp;A216)+SUMIFS('TRADING JOURNAL'!C:C,'TRADING JOURNAL'!B:B,"&lt;="&amp;A216,'TRADING JOURNAL'!R:R,"")</f>
        <v>0</v>
      </c>
      <c r="C216" s="128">
        <f>SUMIFS('TRADING JOURNAL'!C:C,'TRADING JOURNAL'!B:B,"&lt;="&amp;A216,'TRADING JOURNAL'!R:R,"&gt;="&amp;A216)</f>
        <v>0</v>
      </c>
      <c r="D216" s="132"/>
      <c r="E216" s="133"/>
      <c r="F216" s="134"/>
      <c r="G216" s="134"/>
    </row>
    <row r="217">
      <c r="A217" s="127">
        <v>44502.0</v>
      </c>
      <c r="B217" s="128">
        <f>SUMIFS('TRADING JOURNAL'!C:C,'TRADING JOURNAL'!B:B,"&lt;="&amp;A217,'TRADING JOURNAL'!R:R,"&gt;="&amp;A217)+SUMIFS('TRADING JOURNAL'!C:C,'TRADING JOURNAL'!B:B,"&lt;="&amp;A217,'TRADING JOURNAL'!R:R,"")</f>
        <v>0</v>
      </c>
      <c r="C217" s="128">
        <f>SUMIFS('TRADING JOURNAL'!C:C,'TRADING JOURNAL'!B:B,"&lt;="&amp;A217,'TRADING JOURNAL'!R:R,"&gt;="&amp;A217)</f>
        <v>0</v>
      </c>
      <c r="D217" s="132"/>
      <c r="E217" s="133"/>
      <c r="F217" s="134"/>
      <c r="G217" s="134"/>
    </row>
    <row r="218">
      <c r="A218" s="127">
        <v>44503.0</v>
      </c>
      <c r="B218" s="128">
        <f>SUMIFS('TRADING JOURNAL'!C:C,'TRADING JOURNAL'!B:B,"&lt;="&amp;A218,'TRADING JOURNAL'!R:R,"&gt;="&amp;A218)+SUMIFS('TRADING JOURNAL'!C:C,'TRADING JOURNAL'!B:B,"&lt;="&amp;A218,'TRADING JOURNAL'!R:R,"")</f>
        <v>0</v>
      </c>
      <c r="C218" s="128">
        <f>SUMIFS('TRADING JOURNAL'!C:C,'TRADING JOURNAL'!B:B,"&lt;="&amp;A218,'TRADING JOURNAL'!R:R,"&gt;="&amp;A218)</f>
        <v>0</v>
      </c>
      <c r="D218" s="132"/>
      <c r="E218" s="133"/>
      <c r="F218" s="134"/>
      <c r="G218" s="134"/>
    </row>
    <row r="219">
      <c r="A219" s="127">
        <v>44504.0</v>
      </c>
      <c r="B219" s="128">
        <f>SUMIFS('TRADING JOURNAL'!C:C,'TRADING JOURNAL'!B:B,"&lt;="&amp;A219,'TRADING JOURNAL'!R:R,"&gt;="&amp;A219)+SUMIFS('TRADING JOURNAL'!C:C,'TRADING JOURNAL'!B:B,"&lt;="&amp;A219,'TRADING JOURNAL'!R:R,"")</f>
        <v>0</v>
      </c>
      <c r="C219" s="128">
        <f>SUMIFS('TRADING JOURNAL'!C:C,'TRADING JOURNAL'!B:B,"&lt;="&amp;A219,'TRADING JOURNAL'!R:R,"&gt;="&amp;A219)</f>
        <v>0</v>
      </c>
      <c r="D219" s="132"/>
      <c r="E219" s="133"/>
      <c r="F219" s="134"/>
      <c r="G219" s="134"/>
    </row>
    <row r="220">
      <c r="A220" s="127">
        <v>44505.0</v>
      </c>
      <c r="B220" s="128">
        <f>SUMIFS('TRADING JOURNAL'!C:C,'TRADING JOURNAL'!B:B,"&lt;="&amp;A220,'TRADING JOURNAL'!R:R,"&gt;="&amp;A220)+SUMIFS('TRADING JOURNAL'!C:C,'TRADING JOURNAL'!B:B,"&lt;="&amp;A220,'TRADING JOURNAL'!R:R,"")</f>
        <v>0</v>
      </c>
      <c r="C220" s="128">
        <f>SUMIFS('TRADING JOURNAL'!C:C,'TRADING JOURNAL'!B:B,"&lt;="&amp;A220,'TRADING JOURNAL'!R:R,"&gt;="&amp;A220)</f>
        <v>0</v>
      </c>
      <c r="D220" s="132"/>
      <c r="E220" s="133"/>
      <c r="F220" s="134"/>
      <c r="G220" s="134"/>
    </row>
    <row r="221">
      <c r="A221" s="127">
        <v>44506.0</v>
      </c>
      <c r="B221" s="128">
        <f>SUMIFS('TRADING JOURNAL'!C:C,'TRADING JOURNAL'!B:B,"&lt;="&amp;A221,'TRADING JOURNAL'!R:R,"&gt;="&amp;A221)+SUMIFS('TRADING JOURNAL'!C:C,'TRADING JOURNAL'!B:B,"&lt;="&amp;A221,'TRADING JOURNAL'!R:R,"")</f>
        <v>0</v>
      </c>
      <c r="C221" s="128">
        <f>SUMIFS('TRADING JOURNAL'!C:C,'TRADING JOURNAL'!B:B,"&lt;="&amp;A221,'TRADING JOURNAL'!R:R,"&gt;="&amp;A221)</f>
        <v>0</v>
      </c>
      <c r="D221" s="132"/>
      <c r="E221" s="133"/>
      <c r="F221" s="134"/>
      <c r="G221" s="134"/>
    </row>
    <row r="222">
      <c r="A222" s="127">
        <v>44507.0</v>
      </c>
      <c r="B222" s="128">
        <f>SUMIFS('TRADING JOURNAL'!C:C,'TRADING JOURNAL'!B:B,"&lt;="&amp;A222,'TRADING JOURNAL'!R:R,"&gt;="&amp;A222)+SUMIFS('TRADING JOURNAL'!C:C,'TRADING JOURNAL'!B:B,"&lt;="&amp;A222,'TRADING JOURNAL'!R:R,"")</f>
        <v>0</v>
      </c>
      <c r="C222" s="128">
        <f>SUMIFS('TRADING JOURNAL'!C:C,'TRADING JOURNAL'!B:B,"&lt;="&amp;A222,'TRADING JOURNAL'!R:R,"&gt;="&amp;A222)</f>
        <v>0</v>
      </c>
      <c r="D222" s="132"/>
      <c r="E222" s="133"/>
      <c r="F222" s="134"/>
      <c r="G222" s="134"/>
    </row>
    <row r="223">
      <c r="A223" s="127">
        <v>44508.0</v>
      </c>
      <c r="B223" s="128">
        <f>SUMIFS('TRADING JOURNAL'!C:C,'TRADING JOURNAL'!B:B,"&lt;="&amp;A223,'TRADING JOURNAL'!R:R,"&gt;="&amp;A223)+SUMIFS('TRADING JOURNAL'!C:C,'TRADING JOURNAL'!B:B,"&lt;="&amp;A223,'TRADING JOURNAL'!R:R,"")</f>
        <v>0</v>
      </c>
      <c r="C223" s="128">
        <f>SUMIFS('TRADING JOURNAL'!C:C,'TRADING JOURNAL'!B:B,"&lt;="&amp;A223,'TRADING JOURNAL'!R:R,"&gt;="&amp;A223)</f>
        <v>0</v>
      </c>
      <c r="D223" s="132"/>
      <c r="E223" s="133"/>
      <c r="F223" s="134"/>
      <c r="G223" s="134"/>
    </row>
    <row r="224">
      <c r="A224" s="127">
        <v>44509.0</v>
      </c>
      <c r="B224" s="128">
        <f>SUMIFS('TRADING JOURNAL'!C:C,'TRADING JOURNAL'!B:B,"&lt;="&amp;A224,'TRADING JOURNAL'!R:R,"&gt;="&amp;A224)+SUMIFS('TRADING JOURNAL'!C:C,'TRADING JOURNAL'!B:B,"&lt;="&amp;A224,'TRADING JOURNAL'!R:R,"")</f>
        <v>0</v>
      </c>
      <c r="C224" s="128">
        <f>SUMIFS('TRADING JOURNAL'!C:C,'TRADING JOURNAL'!B:B,"&lt;="&amp;A224,'TRADING JOURNAL'!R:R,"&gt;="&amp;A224)</f>
        <v>0</v>
      </c>
      <c r="D224" s="132"/>
      <c r="E224" s="133"/>
      <c r="F224" s="134"/>
      <c r="G224" s="134"/>
    </row>
    <row r="225">
      <c r="A225" s="127">
        <v>44510.0</v>
      </c>
      <c r="B225" s="128">
        <f>SUMIFS('TRADING JOURNAL'!C:C,'TRADING JOURNAL'!B:B,"&lt;="&amp;A225,'TRADING JOURNAL'!R:R,"&gt;="&amp;A225)+SUMIFS('TRADING JOURNAL'!C:C,'TRADING JOURNAL'!B:B,"&lt;="&amp;A225,'TRADING JOURNAL'!R:R,"")</f>
        <v>0</v>
      </c>
      <c r="C225" s="128">
        <f>SUMIFS('TRADING JOURNAL'!C:C,'TRADING JOURNAL'!B:B,"&lt;="&amp;A225,'TRADING JOURNAL'!R:R,"&gt;="&amp;A225)</f>
        <v>0</v>
      </c>
      <c r="D225" s="132"/>
      <c r="E225" s="133"/>
      <c r="F225" s="134"/>
      <c r="G225" s="134"/>
    </row>
    <row r="226">
      <c r="A226" s="127">
        <v>44511.0</v>
      </c>
      <c r="B226" s="128">
        <f>SUMIFS('TRADING JOURNAL'!C:C,'TRADING JOURNAL'!B:B,"&lt;="&amp;A226,'TRADING JOURNAL'!R:R,"&gt;="&amp;A226)+SUMIFS('TRADING JOURNAL'!C:C,'TRADING JOURNAL'!B:B,"&lt;="&amp;A226,'TRADING JOURNAL'!R:R,"")</f>
        <v>0</v>
      </c>
      <c r="C226" s="128">
        <f>SUMIFS('TRADING JOURNAL'!C:C,'TRADING JOURNAL'!B:B,"&lt;="&amp;A226,'TRADING JOURNAL'!R:R,"&gt;="&amp;A226)</f>
        <v>0</v>
      </c>
      <c r="D226" s="132"/>
      <c r="E226" s="133"/>
      <c r="F226" s="134"/>
      <c r="G226" s="134"/>
    </row>
    <row r="227">
      <c r="A227" s="127">
        <v>44512.0</v>
      </c>
      <c r="B227" s="128">
        <f>SUMIFS('TRADING JOURNAL'!C:C,'TRADING JOURNAL'!B:B,"&lt;="&amp;A227,'TRADING JOURNAL'!R:R,"&gt;="&amp;A227)+SUMIFS('TRADING JOURNAL'!C:C,'TRADING JOURNAL'!B:B,"&lt;="&amp;A227,'TRADING JOURNAL'!R:R,"")</f>
        <v>0</v>
      </c>
      <c r="C227" s="128">
        <f>SUMIFS('TRADING JOURNAL'!C:C,'TRADING JOURNAL'!B:B,"&lt;="&amp;A227,'TRADING JOURNAL'!R:R,"&gt;="&amp;A227)</f>
        <v>0</v>
      </c>
      <c r="D227" s="132"/>
      <c r="E227" s="133"/>
      <c r="F227" s="134"/>
      <c r="G227" s="134"/>
    </row>
    <row r="228">
      <c r="A228" s="127">
        <v>44513.0</v>
      </c>
      <c r="B228" s="128">
        <f>SUMIFS('TRADING JOURNAL'!C:C,'TRADING JOURNAL'!B:B,"&lt;="&amp;A228,'TRADING JOURNAL'!R:R,"&gt;="&amp;A228)+SUMIFS('TRADING JOURNAL'!C:C,'TRADING JOURNAL'!B:B,"&lt;="&amp;A228,'TRADING JOURNAL'!R:R,"")</f>
        <v>0</v>
      </c>
      <c r="C228" s="128">
        <f>SUMIFS('TRADING JOURNAL'!C:C,'TRADING JOURNAL'!B:B,"&lt;="&amp;A228,'TRADING JOURNAL'!R:R,"&gt;="&amp;A228)</f>
        <v>0</v>
      </c>
      <c r="D228" s="132"/>
      <c r="E228" s="133"/>
      <c r="F228" s="134"/>
      <c r="G228" s="134"/>
    </row>
    <row r="229">
      <c r="A229" s="127">
        <v>44514.0</v>
      </c>
      <c r="B229" s="128">
        <f>SUMIFS('TRADING JOURNAL'!C:C,'TRADING JOURNAL'!B:B,"&lt;="&amp;A229,'TRADING JOURNAL'!R:R,"&gt;="&amp;A229)+SUMIFS('TRADING JOURNAL'!C:C,'TRADING JOURNAL'!B:B,"&lt;="&amp;A229,'TRADING JOURNAL'!R:R,"")</f>
        <v>0</v>
      </c>
      <c r="C229" s="128">
        <f>SUMIFS('TRADING JOURNAL'!C:C,'TRADING JOURNAL'!B:B,"&lt;="&amp;A229,'TRADING JOURNAL'!R:R,"&gt;="&amp;A229)</f>
        <v>0</v>
      </c>
      <c r="D229" s="132"/>
      <c r="E229" s="133"/>
      <c r="F229" s="134"/>
      <c r="G229" s="134"/>
    </row>
    <row r="230">
      <c r="A230" s="127">
        <v>44515.0</v>
      </c>
      <c r="B230" s="128">
        <f>SUMIFS('TRADING JOURNAL'!C:C,'TRADING JOURNAL'!B:B,"&lt;="&amp;A230,'TRADING JOURNAL'!R:R,"&gt;="&amp;A230)+SUMIFS('TRADING JOURNAL'!C:C,'TRADING JOURNAL'!B:B,"&lt;="&amp;A230,'TRADING JOURNAL'!R:R,"")</f>
        <v>0</v>
      </c>
      <c r="C230" s="128">
        <f>SUMIFS('TRADING JOURNAL'!C:C,'TRADING JOURNAL'!B:B,"&lt;="&amp;A230,'TRADING JOURNAL'!R:R,"&gt;="&amp;A230)</f>
        <v>0</v>
      </c>
      <c r="D230" s="132"/>
      <c r="E230" s="133"/>
      <c r="F230" s="134"/>
      <c r="G230" s="134"/>
    </row>
    <row r="231">
      <c r="A231" s="127">
        <v>44516.0</v>
      </c>
      <c r="B231" s="128">
        <f>SUMIFS('TRADING JOURNAL'!C:C,'TRADING JOURNAL'!B:B,"&lt;="&amp;A231,'TRADING JOURNAL'!R:R,"&gt;="&amp;A231)+SUMIFS('TRADING JOURNAL'!C:C,'TRADING JOURNAL'!B:B,"&lt;="&amp;A231,'TRADING JOURNAL'!R:R,"")</f>
        <v>0</v>
      </c>
      <c r="C231" s="128">
        <f>SUMIFS('TRADING JOURNAL'!C:C,'TRADING JOURNAL'!B:B,"&lt;="&amp;A231,'TRADING JOURNAL'!R:R,"&gt;="&amp;A231)</f>
        <v>0</v>
      </c>
      <c r="D231" s="132"/>
      <c r="E231" s="133"/>
      <c r="F231" s="134"/>
      <c r="G231" s="134"/>
    </row>
    <row r="232">
      <c r="A232" s="127">
        <v>44517.0</v>
      </c>
      <c r="B232" s="128">
        <f>SUMIFS('TRADING JOURNAL'!C:C,'TRADING JOURNAL'!B:B,"&lt;="&amp;A232,'TRADING JOURNAL'!R:R,"&gt;="&amp;A232)+SUMIFS('TRADING JOURNAL'!C:C,'TRADING JOURNAL'!B:B,"&lt;="&amp;A232,'TRADING JOURNAL'!R:R,"")</f>
        <v>0</v>
      </c>
      <c r="C232" s="128">
        <f>SUMIFS('TRADING JOURNAL'!C:C,'TRADING JOURNAL'!B:B,"&lt;="&amp;A232,'TRADING JOURNAL'!R:R,"&gt;="&amp;A232)</f>
        <v>0</v>
      </c>
      <c r="D232" s="132"/>
      <c r="E232" s="133"/>
      <c r="F232" s="134"/>
      <c r="G232" s="134"/>
    </row>
    <row r="233">
      <c r="A233" s="127">
        <v>44518.0</v>
      </c>
      <c r="B233" s="128">
        <f>SUMIFS('TRADING JOURNAL'!C:C,'TRADING JOURNAL'!B:B,"&lt;="&amp;A233,'TRADING JOURNAL'!R:R,"&gt;="&amp;A233)+SUMIFS('TRADING JOURNAL'!C:C,'TRADING JOURNAL'!B:B,"&lt;="&amp;A233,'TRADING JOURNAL'!R:R,"")</f>
        <v>0</v>
      </c>
      <c r="C233" s="128">
        <f>SUMIFS('TRADING JOURNAL'!C:C,'TRADING JOURNAL'!B:B,"&lt;="&amp;A233,'TRADING JOURNAL'!R:R,"&gt;="&amp;A233)</f>
        <v>0</v>
      </c>
      <c r="D233" s="132"/>
      <c r="E233" s="133"/>
      <c r="F233" s="134"/>
      <c r="G233" s="134"/>
    </row>
    <row r="234">
      <c r="A234" s="127">
        <v>44519.0</v>
      </c>
      <c r="B234" s="128">
        <f>SUMIFS('TRADING JOURNAL'!C:C,'TRADING JOURNAL'!B:B,"&lt;="&amp;A234,'TRADING JOURNAL'!R:R,"&gt;="&amp;A234)+SUMIFS('TRADING JOURNAL'!C:C,'TRADING JOURNAL'!B:B,"&lt;="&amp;A234,'TRADING JOURNAL'!R:R,"")</f>
        <v>0</v>
      </c>
      <c r="C234" s="128">
        <f>SUMIFS('TRADING JOURNAL'!C:C,'TRADING JOURNAL'!B:B,"&lt;="&amp;A234,'TRADING JOURNAL'!R:R,"&gt;="&amp;A234)</f>
        <v>0</v>
      </c>
      <c r="D234" s="132"/>
      <c r="E234" s="133"/>
      <c r="F234" s="134"/>
      <c r="G234" s="134"/>
    </row>
    <row r="235">
      <c r="A235" s="127">
        <v>44520.0</v>
      </c>
      <c r="B235" s="128">
        <f>SUMIFS('TRADING JOURNAL'!C:C,'TRADING JOURNAL'!B:B,"&lt;="&amp;A235,'TRADING JOURNAL'!R:R,"&gt;="&amp;A235)+SUMIFS('TRADING JOURNAL'!C:C,'TRADING JOURNAL'!B:B,"&lt;="&amp;A235,'TRADING JOURNAL'!R:R,"")</f>
        <v>0</v>
      </c>
      <c r="C235" s="128">
        <f>SUMIFS('TRADING JOURNAL'!C:C,'TRADING JOURNAL'!B:B,"&lt;="&amp;A235,'TRADING JOURNAL'!R:R,"&gt;="&amp;A235)</f>
        <v>0</v>
      </c>
      <c r="D235" s="132"/>
      <c r="E235" s="133"/>
      <c r="F235" s="134"/>
      <c r="G235" s="134"/>
    </row>
    <row r="236">
      <c r="A236" s="127">
        <v>44521.0</v>
      </c>
      <c r="B236" s="128">
        <f>SUMIFS('TRADING JOURNAL'!C:C,'TRADING JOURNAL'!B:B,"&lt;="&amp;A236,'TRADING JOURNAL'!R:R,"&gt;="&amp;A236)+SUMIFS('TRADING JOURNAL'!C:C,'TRADING JOURNAL'!B:B,"&lt;="&amp;A236,'TRADING JOURNAL'!R:R,"")</f>
        <v>0</v>
      </c>
      <c r="C236" s="128">
        <f>SUMIFS('TRADING JOURNAL'!C:C,'TRADING JOURNAL'!B:B,"&lt;="&amp;A236,'TRADING JOURNAL'!R:R,"&gt;="&amp;A236)</f>
        <v>0</v>
      </c>
      <c r="D236" s="132"/>
      <c r="E236" s="133"/>
      <c r="F236" s="134"/>
      <c r="G236" s="134"/>
    </row>
    <row r="237">
      <c r="A237" s="127">
        <v>44522.0</v>
      </c>
      <c r="B237" s="128">
        <f>SUMIFS('TRADING JOURNAL'!C:C,'TRADING JOURNAL'!B:B,"&lt;="&amp;A237,'TRADING JOURNAL'!R:R,"&gt;="&amp;A237)+SUMIFS('TRADING JOURNAL'!C:C,'TRADING JOURNAL'!B:B,"&lt;="&amp;A237,'TRADING JOURNAL'!R:R,"")</f>
        <v>0</v>
      </c>
      <c r="C237" s="128">
        <f>SUMIFS('TRADING JOURNAL'!C:C,'TRADING JOURNAL'!B:B,"&lt;="&amp;A237,'TRADING JOURNAL'!R:R,"&gt;="&amp;A237)</f>
        <v>0</v>
      </c>
      <c r="D237" s="132"/>
      <c r="E237" s="133"/>
      <c r="F237" s="134"/>
      <c r="G237" s="134"/>
    </row>
    <row r="238">
      <c r="A238" s="127">
        <v>44523.0</v>
      </c>
      <c r="B238" s="128">
        <f>SUMIFS('TRADING JOURNAL'!C:C,'TRADING JOURNAL'!B:B,"&lt;="&amp;A238,'TRADING JOURNAL'!R:R,"&gt;="&amp;A238)+SUMIFS('TRADING JOURNAL'!C:C,'TRADING JOURNAL'!B:B,"&lt;="&amp;A238,'TRADING JOURNAL'!R:R,"")</f>
        <v>0</v>
      </c>
      <c r="C238" s="128">
        <f>SUMIFS('TRADING JOURNAL'!C:C,'TRADING JOURNAL'!B:B,"&lt;="&amp;A238,'TRADING JOURNAL'!R:R,"&gt;="&amp;A238)</f>
        <v>0</v>
      </c>
      <c r="D238" s="132"/>
      <c r="E238" s="133"/>
      <c r="F238" s="134"/>
      <c r="G238" s="134"/>
    </row>
    <row r="239">
      <c r="A239" s="127">
        <v>44524.0</v>
      </c>
      <c r="B239" s="128">
        <f>SUMIFS('TRADING JOURNAL'!C:C,'TRADING JOURNAL'!B:B,"&lt;="&amp;A239,'TRADING JOURNAL'!R:R,"&gt;="&amp;A239)+SUMIFS('TRADING JOURNAL'!C:C,'TRADING JOURNAL'!B:B,"&lt;="&amp;A239,'TRADING JOURNAL'!R:R,"")</f>
        <v>0</v>
      </c>
      <c r="C239" s="128">
        <f>SUMIFS('TRADING JOURNAL'!C:C,'TRADING JOURNAL'!B:B,"&lt;="&amp;A239,'TRADING JOURNAL'!R:R,"&gt;="&amp;A239)</f>
        <v>0</v>
      </c>
      <c r="D239" s="132"/>
      <c r="E239" s="133"/>
      <c r="F239" s="134"/>
      <c r="G239" s="134"/>
    </row>
    <row r="240">
      <c r="A240" s="127">
        <v>44525.0</v>
      </c>
      <c r="B240" s="128">
        <f>SUMIFS('TRADING JOURNAL'!C:C,'TRADING JOURNAL'!B:B,"&lt;="&amp;A240,'TRADING JOURNAL'!R:R,"&gt;="&amp;A240)+SUMIFS('TRADING JOURNAL'!C:C,'TRADING JOURNAL'!B:B,"&lt;="&amp;A240,'TRADING JOURNAL'!R:R,"")</f>
        <v>0</v>
      </c>
      <c r="C240" s="128">
        <f>SUMIFS('TRADING JOURNAL'!C:C,'TRADING JOURNAL'!B:B,"&lt;="&amp;A240,'TRADING JOURNAL'!R:R,"&gt;="&amp;A240)</f>
        <v>0</v>
      </c>
      <c r="D240" s="132"/>
      <c r="E240" s="133"/>
      <c r="F240" s="134"/>
      <c r="G240" s="134"/>
    </row>
    <row r="241">
      <c r="A241" s="127">
        <v>44526.0</v>
      </c>
      <c r="B241" s="128">
        <f>SUMIFS('TRADING JOURNAL'!C:C,'TRADING JOURNAL'!B:B,"&lt;="&amp;A241,'TRADING JOURNAL'!R:R,"&gt;="&amp;A241)+SUMIFS('TRADING JOURNAL'!C:C,'TRADING JOURNAL'!B:B,"&lt;="&amp;A241,'TRADING JOURNAL'!R:R,"")</f>
        <v>0</v>
      </c>
      <c r="C241" s="128">
        <f>SUMIFS('TRADING JOURNAL'!C:C,'TRADING JOURNAL'!B:B,"&lt;="&amp;A241,'TRADING JOURNAL'!R:R,"&gt;="&amp;A241)</f>
        <v>0</v>
      </c>
      <c r="D241" s="132"/>
      <c r="E241" s="133"/>
      <c r="F241" s="134"/>
      <c r="G241" s="134"/>
    </row>
    <row r="242">
      <c r="A242" s="127">
        <v>44527.0</v>
      </c>
      <c r="B242" s="128">
        <f>SUMIFS('TRADING JOURNAL'!C:C,'TRADING JOURNAL'!B:B,"&lt;="&amp;A242,'TRADING JOURNAL'!R:R,"&gt;="&amp;A242)+SUMIFS('TRADING JOURNAL'!C:C,'TRADING JOURNAL'!B:B,"&lt;="&amp;A242,'TRADING JOURNAL'!R:R,"")</f>
        <v>0</v>
      </c>
      <c r="C242" s="128">
        <f>SUMIFS('TRADING JOURNAL'!C:C,'TRADING JOURNAL'!B:B,"&lt;="&amp;A242,'TRADING JOURNAL'!R:R,"&gt;="&amp;A242)</f>
        <v>0</v>
      </c>
      <c r="D242" s="132"/>
      <c r="E242" s="133"/>
      <c r="F242" s="134"/>
      <c r="G242" s="134"/>
    </row>
    <row r="243">
      <c r="A243" s="127">
        <v>44528.0</v>
      </c>
      <c r="B243" s="128">
        <f>SUMIFS('TRADING JOURNAL'!C:C,'TRADING JOURNAL'!B:B,"&lt;="&amp;A243,'TRADING JOURNAL'!R:R,"&gt;="&amp;A243)+SUMIFS('TRADING JOURNAL'!C:C,'TRADING JOURNAL'!B:B,"&lt;="&amp;A243,'TRADING JOURNAL'!R:R,"")</f>
        <v>0</v>
      </c>
      <c r="C243" s="128">
        <f>SUMIFS('TRADING JOURNAL'!C:C,'TRADING JOURNAL'!B:B,"&lt;="&amp;A243,'TRADING JOURNAL'!R:R,"&gt;="&amp;A243)</f>
        <v>0</v>
      </c>
      <c r="D243" s="132"/>
      <c r="E243" s="133"/>
      <c r="F243" s="134"/>
      <c r="G243" s="134"/>
    </row>
    <row r="244">
      <c r="A244" s="127">
        <v>44529.0</v>
      </c>
      <c r="B244" s="128">
        <f>SUMIFS('TRADING JOURNAL'!C:C,'TRADING JOURNAL'!B:B,"&lt;="&amp;A244,'TRADING JOURNAL'!R:R,"&gt;="&amp;A244)+SUMIFS('TRADING JOURNAL'!C:C,'TRADING JOURNAL'!B:B,"&lt;="&amp;A244,'TRADING JOURNAL'!R:R,"")</f>
        <v>0</v>
      </c>
      <c r="C244" s="128">
        <f>SUMIFS('TRADING JOURNAL'!C:C,'TRADING JOURNAL'!B:B,"&lt;="&amp;A244,'TRADING JOURNAL'!R:R,"&gt;="&amp;A244)</f>
        <v>0</v>
      </c>
      <c r="D244" s="132"/>
      <c r="E244" s="133"/>
      <c r="F244" s="134"/>
      <c r="G244" s="134"/>
    </row>
    <row r="245">
      <c r="A245" s="127">
        <v>44530.0</v>
      </c>
      <c r="B245" s="128">
        <f>SUMIFS('TRADING JOURNAL'!C:C,'TRADING JOURNAL'!B:B,"&lt;="&amp;A245,'TRADING JOURNAL'!R:R,"&gt;="&amp;A245)+SUMIFS('TRADING JOURNAL'!C:C,'TRADING JOURNAL'!B:B,"&lt;="&amp;A245,'TRADING JOURNAL'!R:R,"")</f>
        <v>0</v>
      </c>
      <c r="C245" s="128">
        <f>SUMIFS('TRADING JOURNAL'!C:C,'TRADING JOURNAL'!B:B,"&lt;="&amp;A245,'TRADING JOURNAL'!R:R,"&gt;="&amp;A245)</f>
        <v>0</v>
      </c>
      <c r="D245" s="132"/>
      <c r="E245" s="133"/>
      <c r="F245" s="134"/>
      <c r="G245" s="134"/>
    </row>
    <row r="246">
      <c r="A246" s="127">
        <v>44531.0</v>
      </c>
      <c r="B246" s="128">
        <f>SUMIFS('TRADING JOURNAL'!C:C,'TRADING JOURNAL'!B:B,"&lt;="&amp;A246,'TRADING JOURNAL'!R:R,"&gt;="&amp;A246)+SUMIFS('TRADING JOURNAL'!C:C,'TRADING JOURNAL'!B:B,"&lt;="&amp;A246,'TRADING JOURNAL'!R:R,"")</f>
        <v>0</v>
      </c>
      <c r="C246" s="128">
        <f>SUMIFS('TRADING JOURNAL'!C:C,'TRADING JOURNAL'!B:B,"&lt;="&amp;A246,'TRADING JOURNAL'!R:R,"&gt;="&amp;A246)</f>
        <v>0</v>
      </c>
      <c r="D246" s="132"/>
      <c r="E246" s="133"/>
      <c r="F246" s="134"/>
      <c r="G246" s="134"/>
    </row>
    <row r="247">
      <c r="A247" s="127">
        <v>44532.0</v>
      </c>
      <c r="B247" s="128">
        <f>SUMIFS('TRADING JOURNAL'!C:C,'TRADING JOURNAL'!B:B,"&lt;="&amp;A247,'TRADING JOURNAL'!R:R,"&gt;="&amp;A247)+SUMIFS('TRADING JOURNAL'!C:C,'TRADING JOURNAL'!B:B,"&lt;="&amp;A247,'TRADING JOURNAL'!R:R,"")</f>
        <v>0</v>
      </c>
      <c r="C247" s="128">
        <f>SUMIFS('TRADING JOURNAL'!C:C,'TRADING JOURNAL'!B:B,"&lt;="&amp;A247,'TRADING JOURNAL'!R:R,"&gt;="&amp;A247)</f>
        <v>0</v>
      </c>
      <c r="D247" s="132"/>
      <c r="E247" s="133"/>
      <c r="F247" s="134"/>
      <c r="G247" s="134"/>
    </row>
    <row r="248">
      <c r="A248" s="127">
        <v>44533.0</v>
      </c>
      <c r="B248" s="128">
        <f>SUMIFS('TRADING JOURNAL'!C:C,'TRADING JOURNAL'!B:B,"&lt;="&amp;A248,'TRADING JOURNAL'!R:R,"&gt;="&amp;A248)+SUMIFS('TRADING JOURNAL'!C:C,'TRADING JOURNAL'!B:B,"&lt;="&amp;A248,'TRADING JOURNAL'!R:R,"")</f>
        <v>0</v>
      </c>
      <c r="C248" s="128">
        <f>SUMIFS('TRADING JOURNAL'!C:C,'TRADING JOURNAL'!B:B,"&lt;="&amp;A248,'TRADING JOURNAL'!R:R,"&gt;="&amp;A248)</f>
        <v>0</v>
      </c>
      <c r="D248" s="132"/>
      <c r="E248" s="133"/>
      <c r="F248" s="134"/>
      <c r="G248" s="134"/>
    </row>
    <row r="249">
      <c r="A249" s="127">
        <v>44534.0</v>
      </c>
      <c r="B249" s="128">
        <f>SUMIFS('TRADING JOURNAL'!C:C,'TRADING JOURNAL'!B:B,"&lt;="&amp;A249,'TRADING JOURNAL'!R:R,"&gt;="&amp;A249)+SUMIFS('TRADING JOURNAL'!C:C,'TRADING JOURNAL'!B:B,"&lt;="&amp;A249,'TRADING JOURNAL'!R:R,"")</f>
        <v>0</v>
      </c>
      <c r="C249" s="128">
        <f>SUMIFS('TRADING JOURNAL'!C:C,'TRADING JOURNAL'!B:B,"&lt;="&amp;A249,'TRADING JOURNAL'!R:R,"&gt;="&amp;A249)</f>
        <v>0</v>
      </c>
      <c r="D249" s="132"/>
      <c r="E249" s="133"/>
      <c r="F249" s="134"/>
      <c r="G249" s="134"/>
    </row>
    <row r="250">
      <c r="A250" s="127">
        <v>44535.0</v>
      </c>
      <c r="B250" s="128">
        <f>SUMIFS('TRADING JOURNAL'!C:C,'TRADING JOURNAL'!B:B,"&lt;="&amp;A250,'TRADING JOURNAL'!R:R,"&gt;="&amp;A250)+SUMIFS('TRADING JOURNAL'!C:C,'TRADING JOURNAL'!B:B,"&lt;="&amp;A250,'TRADING JOURNAL'!R:R,"")</f>
        <v>0</v>
      </c>
      <c r="C250" s="128">
        <f>SUMIFS('TRADING JOURNAL'!C:C,'TRADING JOURNAL'!B:B,"&lt;="&amp;A250,'TRADING JOURNAL'!R:R,"&gt;="&amp;A250)</f>
        <v>0</v>
      </c>
      <c r="D250" s="132"/>
      <c r="E250" s="133"/>
      <c r="F250" s="134"/>
      <c r="G250" s="134"/>
    </row>
    <row r="251">
      <c r="A251" s="127">
        <v>44536.0</v>
      </c>
      <c r="B251" s="128">
        <f>SUMIFS('TRADING JOURNAL'!C:C,'TRADING JOURNAL'!B:B,"&lt;="&amp;A251,'TRADING JOURNAL'!R:R,"&gt;="&amp;A251)+SUMIFS('TRADING JOURNAL'!C:C,'TRADING JOURNAL'!B:B,"&lt;="&amp;A251,'TRADING JOURNAL'!R:R,"")</f>
        <v>0</v>
      </c>
      <c r="C251" s="128">
        <f>SUMIFS('TRADING JOURNAL'!C:C,'TRADING JOURNAL'!B:B,"&lt;="&amp;A251,'TRADING JOURNAL'!R:R,"&gt;="&amp;A251)</f>
        <v>0</v>
      </c>
      <c r="D251" s="132"/>
      <c r="E251" s="133"/>
      <c r="F251" s="134"/>
      <c r="G251" s="134"/>
    </row>
    <row r="252">
      <c r="A252" s="127">
        <v>44537.0</v>
      </c>
      <c r="B252" s="128">
        <f>SUMIFS('TRADING JOURNAL'!C:C,'TRADING JOURNAL'!B:B,"&lt;="&amp;A252,'TRADING JOURNAL'!R:R,"&gt;="&amp;A252)+SUMIFS('TRADING JOURNAL'!C:C,'TRADING JOURNAL'!B:B,"&lt;="&amp;A252,'TRADING JOURNAL'!R:R,"")</f>
        <v>0</v>
      </c>
      <c r="C252" s="128">
        <f>SUMIFS('TRADING JOURNAL'!C:C,'TRADING JOURNAL'!B:B,"&lt;="&amp;A252,'TRADING JOURNAL'!R:R,"&gt;="&amp;A252)</f>
        <v>0</v>
      </c>
      <c r="D252" s="132"/>
      <c r="E252" s="133"/>
      <c r="F252" s="134"/>
      <c r="G252" s="134"/>
    </row>
    <row r="253">
      <c r="A253" s="127">
        <v>44538.0</v>
      </c>
      <c r="B253" s="128">
        <f>SUMIFS('TRADING JOURNAL'!C:C,'TRADING JOURNAL'!B:B,"&lt;="&amp;A253,'TRADING JOURNAL'!R:R,"&gt;="&amp;A253)+SUMIFS('TRADING JOURNAL'!C:C,'TRADING JOURNAL'!B:B,"&lt;="&amp;A253,'TRADING JOURNAL'!R:R,"")</f>
        <v>0</v>
      </c>
      <c r="C253" s="128">
        <f>SUMIFS('TRADING JOURNAL'!C:C,'TRADING JOURNAL'!B:B,"&lt;="&amp;A253,'TRADING JOURNAL'!R:R,"&gt;="&amp;A253)</f>
        <v>0</v>
      </c>
      <c r="D253" s="132"/>
      <c r="E253" s="133"/>
      <c r="F253" s="134"/>
      <c r="G253" s="134"/>
    </row>
    <row r="254">
      <c r="A254" s="127">
        <v>44539.0</v>
      </c>
      <c r="B254" s="128">
        <f>SUMIFS('TRADING JOURNAL'!C:C,'TRADING JOURNAL'!B:B,"&lt;="&amp;A254,'TRADING JOURNAL'!R:R,"&gt;="&amp;A254)+SUMIFS('TRADING JOURNAL'!C:C,'TRADING JOURNAL'!B:B,"&lt;="&amp;A254,'TRADING JOURNAL'!R:R,"")</f>
        <v>0</v>
      </c>
      <c r="C254" s="128">
        <f>SUMIFS('TRADING JOURNAL'!C:C,'TRADING JOURNAL'!B:B,"&lt;="&amp;A254,'TRADING JOURNAL'!R:R,"&gt;="&amp;A254)</f>
        <v>0</v>
      </c>
      <c r="D254" s="132"/>
      <c r="E254" s="133"/>
      <c r="F254" s="134"/>
      <c r="G254" s="134"/>
    </row>
    <row r="255">
      <c r="A255" s="127">
        <v>44540.0</v>
      </c>
      <c r="B255" s="128">
        <f>SUMIFS('TRADING JOURNAL'!C:C,'TRADING JOURNAL'!B:B,"&lt;="&amp;A255,'TRADING JOURNAL'!R:R,"&gt;="&amp;A255)+SUMIFS('TRADING JOURNAL'!C:C,'TRADING JOURNAL'!B:B,"&lt;="&amp;A255,'TRADING JOURNAL'!R:R,"")</f>
        <v>0</v>
      </c>
      <c r="C255" s="128">
        <f>SUMIFS('TRADING JOURNAL'!C:C,'TRADING JOURNAL'!B:B,"&lt;="&amp;A255,'TRADING JOURNAL'!R:R,"&gt;="&amp;A255)</f>
        <v>0</v>
      </c>
      <c r="D255" s="132"/>
      <c r="E255" s="133"/>
      <c r="F255" s="134"/>
      <c r="G255" s="134"/>
    </row>
    <row r="256">
      <c r="A256" s="127">
        <v>44541.0</v>
      </c>
      <c r="B256" s="128">
        <f>SUMIFS('TRADING JOURNAL'!C:C,'TRADING JOURNAL'!B:B,"&lt;="&amp;A256,'TRADING JOURNAL'!R:R,"&gt;="&amp;A256)+SUMIFS('TRADING JOURNAL'!C:C,'TRADING JOURNAL'!B:B,"&lt;="&amp;A256,'TRADING JOURNAL'!R:R,"")</f>
        <v>0</v>
      </c>
      <c r="C256" s="128">
        <f>SUMIFS('TRADING JOURNAL'!C:C,'TRADING JOURNAL'!B:B,"&lt;="&amp;A256,'TRADING JOURNAL'!R:R,"&gt;="&amp;A256)</f>
        <v>0</v>
      </c>
      <c r="D256" s="132"/>
      <c r="E256" s="133"/>
      <c r="F256" s="134"/>
      <c r="G256" s="134"/>
    </row>
    <row r="257">
      <c r="A257" s="127">
        <v>44542.0</v>
      </c>
      <c r="B257" s="128">
        <f>SUMIFS('TRADING JOURNAL'!C:C,'TRADING JOURNAL'!B:B,"&lt;="&amp;A257,'TRADING JOURNAL'!R:R,"&gt;="&amp;A257)+SUMIFS('TRADING JOURNAL'!C:C,'TRADING JOURNAL'!B:B,"&lt;="&amp;A257,'TRADING JOURNAL'!R:R,"")</f>
        <v>0</v>
      </c>
      <c r="C257" s="128">
        <f>SUMIFS('TRADING JOURNAL'!C:C,'TRADING JOURNAL'!B:B,"&lt;="&amp;A257,'TRADING JOURNAL'!R:R,"&gt;="&amp;A257)</f>
        <v>0</v>
      </c>
      <c r="D257" s="132"/>
      <c r="E257" s="133"/>
      <c r="F257" s="134"/>
      <c r="G257" s="134"/>
    </row>
    <row r="258">
      <c r="A258" s="127">
        <v>44543.0</v>
      </c>
      <c r="B258" s="128">
        <f>SUMIFS('TRADING JOURNAL'!C:C,'TRADING JOURNAL'!B:B,"&lt;="&amp;A258,'TRADING JOURNAL'!R:R,"&gt;="&amp;A258)+SUMIFS('TRADING JOURNAL'!C:C,'TRADING JOURNAL'!B:B,"&lt;="&amp;A258,'TRADING JOURNAL'!R:R,"")</f>
        <v>0</v>
      </c>
      <c r="C258" s="128">
        <f>SUMIFS('TRADING JOURNAL'!C:C,'TRADING JOURNAL'!B:B,"&lt;="&amp;A258,'TRADING JOURNAL'!R:R,"&gt;="&amp;A258)</f>
        <v>0</v>
      </c>
      <c r="D258" s="132"/>
      <c r="E258" s="133"/>
      <c r="F258" s="134"/>
      <c r="G258" s="134"/>
    </row>
    <row r="259">
      <c r="A259" s="127">
        <v>44544.0</v>
      </c>
      <c r="B259" s="128">
        <f>SUMIFS('TRADING JOURNAL'!C:C,'TRADING JOURNAL'!B:B,"&lt;="&amp;A259,'TRADING JOURNAL'!R:R,"&gt;="&amp;A259)+SUMIFS('TRADING JOURNAL'!C:C,'TRADING JOURNAL'!B:B,"&lt;="&amp;A259,'TRADING JOURNAL'!R:R,"")</f>
        <v>0</v>
      </c>
      <c r="C259" s="128">
        <f>SUMIFS('TRADING JOURNAL'!C:C,'TRADING JOURNAL'!B:B,"&lt;="&amp;A259,'TRADING JOURNAL'!R:R,"&gt;="&amp;A259)</f>
        <v>0</v>
      </c>
      <c r="D259" s="132"/>
      <c r="E259" s="133"/>
      <c r="F259" s="134"/>
      <c r="G259" s="134"/>
    </row>
    <row r="260">
      <c r="A260" s="127">
        <v>44545.0</v>
      </c>
      <c r="B260" s="128">
        <f>SUMIFS('TRADING JOURNAL'!C:C,'TRADING JOURNAL'!B:B,"&lt;="&amp;A260,'TRADING JOURNAL'!R:R,"&gt;="&amp;A260)+SUMIFS('TRADING JOURNAL'!C:C,'TRADING JOURNAL'!B:B,"&lt;="&amp;A260,'TRADING JOURNAL'!R:R,"")</f>
        <v>0</v>
      </c>
      <c r="C260" s="128">
        <f>SUMIFS('TRADING JOURNAL'!C:C,'TRADING JOURNAL'!B:B,"&lt;="&amp;A260,'TRADING JOURNAL'!R:R,"&gt;="&amp;A260)</f>
        <v>0</v>
      </c>
      <c r="D260" s="132"/>
      <c r="E260" s="133"/>
      <c r="F260" s="134"/>
      <c r="G260" s="134"/>
    </row>
    <row r="261">
      <c r="A261" s="127">
        <v>44546.0</v>
      </c>
      <c r="B261" s="128">
        <f>SUMIFS('TRADING JOURNAL'!C:C,'TRADING JOURNAL'!B:B,"&lt;="&amp;A261,'TRADING JOURNAL'!R:R,"&gt;="&amp;A261)+SUMIFS('TRADING JOURNAL'!C:C,'TRADING JOURNAL'!B:B,"&lt;="&amp;A261,'TRADING JOURNAL'!R:R,"")</f>
        <v>0</v>
      </c>
      <c r="C261" s="128">
        <f>SUMIFS('TRADING JOURNAL'!C:C,'TRADING JOURNAL'!B:B,"&lt;="&amp;A261,'TRADING JOURNAL'!R:R,"&gt;="&amp;A261)</f>
        <v>0</v>
      </c>
      <c r="D261" s="132"/>
      <c r="E261" s="133"/>
      <c r="F261" s="134"/>
      <c r="G261" s="134"/>
    </row>
    <row r="262">
      <c r="A262" s="127">
        <v>44547.0</v>
      </c>
      <c r="B262" s="128">
        <f>SUMIFS('TRADING JOURNAL'!C:C,'TRADING JOURNAL'!B:B,"&lt;="&amp;A262,'TRADING JOURNAL'!R:R,"&gt;="&amp;A262)+SUMIFS('TRADING JOURNAL'!C:C,'TRADING JOURNAL'!B:B,"&lt;="&amp;A262,'TRADING JOURNAL'!R:R,"")</f>
        <v>0</v>
      </c>
      <c r="C262" s="128">
        <f>SUMIFS('TRADING JOURNAL'!C:C,'TRADING JOURNAL'!B:B,"&lt;="&amp;A262,'TRADING JOURNAL'!R:R,"&gt;="&amp;A262)</f>
        <v>0</v>
      </c>
      <c r="D262" s="132"/>
      <c r="E262" s="133"/>
      <c r="F262" s="134"/>
      <c r="G262" s="134"/>
    </row>
    <row r="263">
      <c r="A263" s="127">
        <v>44548.0</v>
      </c>
      <c r="B263" s="128">
        <f>SUMIFS('TRADING JOURNAL'!C:C,'TRADING JOURNAL'!B:B,"&lt;="&amp;A263,'TRADING JOURNAL'!R:R,"&gt;="&amp;A263)+SUMIFS('TRADING JOURNAL'!C:C,'TRADING JOURNAL'!B:B,"&lt;="&amp;A263,'TRADING JOURNAL'!R:R,"")</f>
        <v>0</v>
      </c>
      <c r="C263" s="128">
        <f>SUMIFS('TRADING JOURNAL'!C:C,'TRADING JOURNAL'!B:B,"&lt;="&amp;A263,'TRADING JOURNAL'!R:R,"&gt;="&amp;A263)</f>
        <v>0</v>
      </c>
      <c r="D263" s="132"/>
      <c r="E263" s="133"/>
      <c r="F263" s="134"/>
      <c r="G263" s="134"/>
    </row>
    <row r="264">
      <c r="A264" s="127">
        <v>44549.0</v>
      </c>
      <c r="B264" s="128">
        <f>SUMIFS('TRADING JOURNAL'!C:C,'TRADING JOURNAL'!B:B,"&lt;="&amp;A264,'TRADING JOURNAL'!R:R,"&gt;="&amp;A264)+SUMIFS('TRADING JOURNAL'!C:C,'TRADING JOURNAL'!B:B,"&lt;="&amp;A264,'TRADING JOURNAL'!R:R,"")</f>
        <v>0</v>
      </c>
      <c r="C264" s="128">
        <f>SUMIFS('TRADING JOURNAL'!C:C,'TRADING JOURNAL'!B:B,"&lt;="&amp;A264,'TRADING JOURNAL'!R:R,"&gt;="&amp;A264)</f>
        <v>0</v>
      </c>
      <c r="D264" s="132"/>
      <c r="E264" s="133"/>
      <c r="F264" s="134"/>
      <c r="G264" s="134"/>
    </row>
    <row r="265">
      <c r="A265" s="127">
        <v>44550.0</v>
      </c>
      <c r="B265" s="128">
        <f>SUMIFS('TRADING JOURNAL'!C:C,'TRADING JOURNAL'!B:B,"&lt;="&amp;A265,'TRADING JOURNAL'!R:R,"&gt;="&amp;A265)+SUMIFS('TRADING JOURNAL'!C:C,'TRADING JOURNAL'!B:B,"&lt;="&amp;A265,'TRADING JOURNAL'!R:R,"")</f>
        <v>0</v>
      </c>
      <c r="C265" s="128">
        <f>SUMIFS('TRADING JOURNAL'!C:C,'TRADING JOURNAL'!B:B,"&lt;="&amp;A265,'TRADING JOURNAL'!R:R,"&gt;="&amp;A265)</f>
        <v>0</v>
      </c>
      <c r="D265" s="132"/>
      <c r="E265" s="133"/>
      <c r="F265" s="134"/>
      <c r="G265" s="134"/>
    </row>
    <row r="266">
      <c r="A266" s="127">
        <v>44551.0</v>
      </c>
      <c r="B266" s="128">
        <f>SUMIFS('TRADING JOURNAL'!C:C,'TRADING JOURNAL'!B:B,"&lt;="&amp;A266,'TRADING JOURNAL'!R:R,"&gt;="&amp;A266)+SUMIFS('TRADING JOURNAL'!C:C,'TRADING JOURNAL'!B:B,"&lt;="&amp;A266,'TRADING JOURNAL'!R:R,"")</f>
        <v>0</v>
      </c>
      <c r="C266" s="128">
        <f>SUMIFS('TRADING JOURNAL'!C:C,'TRADING JOURNAL'!B:B,"&lt;="&amp;A266,'TRADING JOURNAL'!R:R,"&gt;="&amp;A266)</f>
        <v>0</v>
      </c>
      <c r="D266" s="132"/>
      <c r="E266" s="133"/>
      <c r="F266" s="134"/>
      <c r="G266" s="134"/>
    </row>
    <row r="267">
      <c r="A267" s="127">
        <v>44552.0</v>
      </c>
      <c r="B267" s="128">
        <f>SUMIFS('TRADING JOURNAL'!C:C,'TRADING JOURNAL'!B:B,"&lt;="&amp;A267,'TRADING JOURNAL'!R:R,"&gt;="&amp;A267)+SUMIFS('TRADING JOURNAL'!C:C,'TRADING JOURNAL'!B:B,"&lt;="&amp;A267,'TRADING JOURNAL'!R:R,"")</f>
        <v>0</v>
      </c>
      <c r="C267" s="128">
        <f>SUMIFS('TRADING JOURNAL'!C:C,'TRADING JOURNAL'!B:B,"&lt;="&amp;A267,'TRADING JOURNAL'!R:R,"&gt;="&amp;A267)</f>
        <v>0</v>
      </c>
      <c r="D267" s="132"/>
      <c r="E267" s="133"/>
      <c r="F267" s="134"/>
      <c r="G267" s="134"/>
    </row>
    <row r="268">
      <c r="A268" s="127">
        <v>44553.0</v>
      </c>
      <c r="B268" s="128">
        <f>SUMIFS('TRADING JOURNAL'!C:C,'TRADING JOURNAL'!B:B,"&lt;="&amp;A268,'TRADING JOURNAL'!R:R,"&gt;="&amp;A268)+SUMIFS('TRADING JOURNAL'!C:C,'TRADING JOURNAL'!B:B,"&lt;="&amp;A268,'TRADING JOURNAL'!R:R,"")</f>
        <v>0</v>
      </c>
      <c r="C268" s="128">
        <f>SUMIFS('TRADING JOURNAL'!C:C,'TRADING JOURNAL'!B:B,"&lt;="&amp;A268,'TRADING JOURNAL'!R:R,"&gt;="&amp;A268)</f>
        <v>0</v>
      </c>
      <c r="D268" s="132"/>
      <c r="E268" s="133"/>
      <c r="F268" s="134"/>
      <c r="G268" s="134"/>
    </row>
    <row r="269">
      <c r="A269" s="127">
        <v>44554.0</v>
      </c>
      <c r="B269" s="128">
        <f>SUMIFS('TRADING JOURNAL'!C:C,'TRADING JOURNAL'!B:B,"&lt;="&amp;A269,'TRADING JOURNAL'!R:R,"&gt;="&amp;A269)+SUMIFS('TRADING JOURNAL'!C:C,'TRADING JOURNAL'!B:B,"&lt;="&amp;A269,'TRADING JOURNAL'!R:R,"")</f>
        <v>0</v>
      </c>
      <c r="C269" s="128">
        <f>SUMIFS('TRADING JOURNAL'!C:C,'TRADING JOURNAL'!B:B,"&lt;="&amp;A269,'TRADING JOURNAL'!R:R,"&gt;="&amp;A269)</f>
        <v>0</v>
      </c>
      <c r="D269" s="132"/>
      <c r="E269" s="133"/>
      <c r="F269" s="134"/>
      <c r="G269" s="134"/>
    </row>
    <row r="270">
      <c r="A270" s="127">
        <v>44555.0</v>
      </c>
      <c r="B270" s="128">
        <f>SUMIFS('TRADING JOURNAL'!C:C,'TRADING JOURNAL'!B:B,"&lt;="&amp;A270,'TRADING JOURNAL'!R:R,"&gt;="&amp;A270)+SUMIFS('TRADING JOURNAL'!C:C,'TRADING JOURNAL'!B:B,"&lt;="&amp;A270,'TRADING JOURNAL'!R:R,"")</f>
        <v>0</v>
      </c>
      <c r="C270" s="128">
        <f>SUMIFS('TRADING JOURNAL'!C:C,'TRADING JOURNAL'!B:B,"&lt;="&amp;A270,'TRADING JOURNAL'!R:R,"&gt;="&amp;A270)</f>
        <v>0</v>
      </c>
      <c r="D270" s="132"/>
      <c r="E270" s="133"/>
      <c r="F270" s="134"/>
      <c r="G270" s="134"/>
    </row>
    <row r="271">
      <c r="A271" s="127">
        <v>44556.0</v>
      </c>
      <c r="B271" s="128">
        <f>SUMIFS('TRADING JOURNAL'!C:C,'TRADING JOURNAL'!B:B,"&lt;="&amp;A271,'TRADING JOURNAL'!R:R,"&gt;="&amp;A271)+SUMIFS('TRADING JOURNAL'!C:C,'TRADING JOURNAL'!B:B,"&lt;="&amp;A271,'TRADING JOURNAL'!R:R,"")</f>
        <v>0</v>
      </c>
      <c r="C271" s="128">
        <f>SUMIFS('TRADING JOURNAL'!C:C,'TRADING JOURNAL'!B:B,"&lt;="&amp;A271,'TRADING JOURNAL'!R:R,"&gt;="&amp;A271)</f>
        <v>0</v>
      </c>
      <c r="D271" s="132"/>
      <c r="E271" s="133"/>
      <c r="F271" s="134"/>
      <c r="G271" s="134"/>
    </row>
    <row r="272">
      <c r="A272" s="127">
        <v>44557.0</v>
      </c>
      <c r="B272" s="128">
        <f>SUMIFS('TRADING JOURNAL'!C:C,'TRADING JOURNAL'!B:B,"&lt;="&amp;A272,'TRADING JOURNAL'!R:R,"&gt;="&amp;A272)+SUMIFS('TRADING JOURNAL'!C:C,'TRADING JOURNAL'!B:B,"&lt;="&amp;A272,'TRADING JOURNAL'!R:R,"")</f>
        <v>0</v>
      </c>
      <c r="C272" s="128">
        <f>SUMIFS('TRADING JOURNAL'!C:C,'TRADING JOURNAL'!B:B,"&lt;="&amp;A272,'TRADING JOURNAL'!R:R,"&gt;="&amp;A272)</f>
        <v>0</v>
      </c>
      <c r="D272" s="132"/>
      <c r="E272" s="133"/>
      <c r="F272" s="134"/>
      <c r="G272" s="134"/>
    </row>
    <row r="273">
      <c r="A273" s="127">
        <v>44558.0</v>
      </c>
      <c r="B273" s="128">
        <f>SUMIFS('TRADING JOURNAL'!C:C,'TRADING JOURNAL'!B:B,"&lt;="&amp;A273,'TRADING JOURNAL'!R:R,"&gt;="&amp;A273)+SUMIFS('TRADING JOURNAL'!C:C,'TRADING JOURNAL'!B:B,"&lt;="&amp;A273,'TRADING JOURNAL'!R:R,"")</f>
        <v>0</v>
      </c>
      <c r="C273" s="128">
        <f>SUMIFS('TRADING JOURNAL'!C:C,'TRADING JOURNAL'!B:B,"&lt;="&amp;A273,'TRADING JOURNAL'!R:R,"&gt;="&amp;A273)</f>
        <v>0</v>
      </c>
      <c r="D273" s="132"/>
      <c r="E273" s="133"/>
      <c r="F273" s="134"/>
      <c r="G273" s="134"/>
    </row>
    <row r="274">
      <c r="A274" s="127">
        <v>44559.0</v>
      </c>
      <c r="B274" s="128">
        <f>SUMIFS('TRADING JOURNAL'!C:C,'TRADING JOURNAL'!B:B,"&lt;="&amp;A274,'TRADING JOURNAL'!R:R,"&gt;="&amp;A274)+SUMIFS('TRADING JOURNAL'!C:C,'TRADING JOURNAL'!B:B,"&lt;="&amp;A274,'TRADING JOURNAL'!R:R,"")</f>
        <v>0</v>
      </c>
      <c r="C274" s="128">
        <f>SUMIFS('TRADING JOURNAL'!C:C,'TRADING JOURNAL'!B:B,"&lt;="&amp;A274,'TRADING JOURNAL'!R:R,"&gt;="&amp;A274)</f>
        <v>0</v>
      </c>
      <c r="D274" s="132"/>
      <c r="E274" s="133"/>
      <c r="F274" s="134"/>
      <c r="G274" s="134"/>
    </row>
    <row r="275">
      <c r="A275" s="127">
        <v>44560.0</v>
      </c>
      <c r="B275" s="128">
        <f>SUMIFS('TRADING JOURNAL'!C:C,'TRADING JOURNAL'!B:B,"&lt;="&amp;A275,'TRADING JOURNAL'!R:R,"&gt;="&amp;A275)+SUMIFS('TRADING JOURNAL'!C:C,'TRADING JOURNAL'!B:B,"&lt;="&amp;A275,'TRADING JOURNAL'!R:R,"")</f>
        <v>0</v>
      </c>
      <c r="C275" s="128">
        <f>SUMIFS('TRADING JOURNAL'!C:C,'TRADING JOURNAL'!B:B,"&lt;="&amp;A275,'TRADING JOURNAL'!R:R,"&gt;="&amp;A275)</f>
        <v>0</v>
      </c>
      <c r="D275" s="132"/>
      <c r="E275" s="133"/>
      <c r="F275" s="134"/>
      <c r="G275" s="134"/>
    </row>
    <row r="276">
      <c r="A276" s="127">
        <v>44561.0</v>
      </c>
      <c r="B276" s="128">
        <f>SUMIFS('TRADING JOURNAL'!C:C,'TRADING JOURNAL'!B:B,"&lt;="&amp;A276,'TRADING JOURNAL'!R:R,"&gt;="&amp;A276)+SUMIFS('TRADING JOURNAL'!C:C,'TRADING JOURNAL'!B:B,"&lt;="&amp;A276,'TRADING JOURNAL'!R:R,"")</f>
        <v>0</v>
      </c>
      <c r="C276" s="128">
        <f>SUMIFS('TRADING JOURNAL'!C:C,'TRADING JOURNAL'!B:B,"&lt;="&amp;A276,'TRADING JOURNAL'!R:R,"&gt;="&amp;A276)</f>
        <v>0</v>
      </c>
      <c r="D276" s="132"/>
      <c r="E276" s="133"/>
      <c r="F276" s="134"/>
      <c r="G276" s="134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5" width="23.0"/>
  </cols>
  <sheetData>
    <row r="1" ht="17.25" customHeight="1">
      <c r="A1" s="135" t="s">
        <v>115</v>
      </c>
      <c r="C1" s="110"/>
      <c r="D1" s="135" t="s">
        <v>115</v>
      </c>
    </row>
    <row r="2" ht="17.25" customHeight="1">
      <c r="A2" s="135" t="s">
        <v>116</v>
      </c>
      <c r="C2" s="136"/>
      <c r="D2" s="135" t="s">
        <v>117</v>
      </c>
    </row>
    <row r="3" ht="17.25" customHeight="1">
      <c r="A3" s="137" t="s">
        <v>40</v>
      </c>
      <c r="B3" s="138">
        <v>1000.0</v>
      </c>
      <c r="C3" s="110"/>
      <c r="D3" s="137" t="s">
        <v>40</v>
      </c>
      <c r="E3" s="139">
        <v>1000.0</v>
      </c>
    </row>
    <row r="4" ht="17.25" customHeight="1">
      <c r="A4" s="137" t="s">
        <v>118</v>
      </c>
      <c r="B4" s="140">
        <v>100.0</v>
      </c>
      <c r="C4" s="110"/>
      <c r="D4" s="137" t="s">
        <v>118</v>
      </c>
      <c r="E4" s="141">
        <v>100.0</v>
      </c>
    </row>
    <row r="5" ht="17.25" customHeight="1">
      <c r="A5" s="137" t="s">
        <v>116</v>
      </c>
      <c r="B5" s="140">
        <v>90.0</v>
      </c>
      <c r="C5" s="110"/>
      <c r="D5" s="137" t="s">
        <v>119</v>
      </c>
      <c r="E5" s="142">
        <v>0.1</v>
      </c>
    </row>
    <row r="6" ht="17.25" customHeight="1">
      <c r="A6" s="137" t="s">
        <v>120</v>
      </c>
      <c r="B6" s="143">
        <f>B3/(1-(B5/B4))</f>
        <v>10000</v>
      </c>
      <c r="C6" s="110"/>
      <c r="D6" s="137" t="s">
        <v>120</v>
      </c>
      <c r="E6" s="143">
        <f>E3/E5</f>
        <v>10000</v>
      </c>
    </row>
    <row r="7" ht="17.25" customHeight="1">
      <c r="A7" s="144"/>
      <c r="B7" s="145"/>
      <c r="C7" s="110"/>
      <c r="D7" s="144"/>
      <c r="E7" s="145"/>
    </row>
    <row r="8" ht="17.25" customHeight="1">
      <c r="A8" s="137" t="s">
        <v>121</v>
      </c>
      <c r="B8" s="137">
        <f>ROUNDDOWN(B6/B4,0)</f>
        <v>100</v>
      </c>
      <c r="C8" s="110"/>
      <c r="D8" s="137" t="s">
        <v>121</v>
      </c>
      <c r="E8" s="137">
        <f>ROUNDDOWN(E6/E4,0)</f>
        <v>100</v>
      </c>
    </row>
  </sheetData>
  <mergeCells count="4">
    <mergeCell ref="A1:B1"/>
    <mergeCell ref="D1:E1"/>
    <mergeCell ref="A2:B2"/>
    <mergeCell ref="D2:E2"/>
  </mergeCells>
  <drawing r:id="rId1"/>
</worksheet>
</file>