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Vishal Choudhary\Downloads\"/>
    </mc:Choice>
  </mc:AlternateContent>
  <xr:revisionPtr revIDLastSave="0" documentId="13_ncr:1_{D84C37D7-0CD5-4EB1-9A7B-9DAC7F3AA18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tudent Data" sheetId="6" r:id="rId1"/>
    <sheet name="Dashboard" sheetId="1" r:id="rId2"/>
    <sheet name="Dashboard (2)" sheetId="18" state="hidden" r:id="rId3"/>
    <sheet name="Jan" sheetId="3" r:id="rId4"/>
    <sheet name="Feb" sheetId="7" r:id="rId5"/>
    <sheet name="Mar" sheetId="10" r:id="rId6"/>
    <sheet name="Apr" sheetId="11" r:id="rId7"/>
    <sheet name="May" sheetId="12" r:id="rId8"/>
    <sheet name="Jun" sheetId="13" r:id="rId9"/>
    <sheet name="Jul" sheetId="8" r:id="rId10"/>
    <sheet name="Aug" sheetId="9" r:id="rId11"/>
    <sheet name="Sep" sheetId="14" r:id="rId12"/>
    <sheet name="Oct" sheetId="15" r:id="rId13"/>
    <sheet name="Nov" sheetId="16" r:id="rId14"/>
    <sheet name="Dec" sheetId="17" r:id="rId15"/>
  </sheets>
  <definedNames>
    <definedName name="picture">INDEX('Student Data'!$O$2:$O$21,IFERROR(MATCH(Dashboard!$X$3,'Student Data'!$B$2:$B$21,0),MATCH(Dashboard!$X$3,'Student Data'!$A$2:$A$21,0)))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7" l="1"/>
  <c r="BA7" i="3"/>
  <c r="AZ26" i="17"/>
  <c r="BA26" i="17" s="1"/>
  <c r="AZ25" i="17"/>
  <c r="BA25" i="17" s="1"/>
  <c r="AZ24" i="17"/>
  <c r="BA24" i="17" s="1"/>
  <c r="AZ23" i="17"/>
  <c r="BA23" i="17" s="1"/>
  <c r="AZ22" i="17"/>
  <c r="BA22" i="17" s="1"/>
  <c r="AZ21" i="17"/>
  <c r="BA21" i="17" s="1"/>
  <c r="AZ20" i="17"/>
  <c r="BA20" i="17" s="1"/>
  <c r="AZ19" i="17"/>
  <c r="BA19" i="17" s="1"/>
  <c r="AZ18" i="17"/>
  <c r="BA18" i="17" s="1"/>
  <c r="AZ17" i="17"/>
  <c r="BA17" i="17" s="1"/>
  <c r="AZ16" i="17"/>
  <c r="BA16" i="17" s="1"/>
  <c r="AZ15" i="17"/>
  <c r="BA15" i="17" s="1"/>
  <c r="AZ14" i="17"/>
  <c r="BA14" i="17" s="1"/>
  <c r="AZ13" i="17"/>
  <c r="BA13" i="17" s="1"/>
  <c r="AZ12" i="17"/>
  <c r="BA12" i="17" s="1"/>
  <c r="AZ11" i="17"/>
  <c r="BA11" i="17" s="1"/>
  <c r="AZ10" i="17"/>
  <c r="BA10" i="17" s="1"/>
  <c r="AZ9" i="17"/>
  <c r="BA9" i="17" s="1"/>
  <c r="AZ8" i="17"/>
  <c r="BA8" i="17" s="1"/>
  <c r="AZ7" i="17"/>
  <c r="BA7" i="17" s="1"/>
  <c r="AZ26" i="16"/>
  <c r="BA26" i="16" s="1"/>
  <c r="AZ25" i="16"/>
  <c r="BA25" i="16" s="1"/>
  <c r="AZ24" i="16"/>
  <c r="BA24" i="16" s="1"/>
  <c r="AZ23" i="16"/>
  <c r="BA23" i="16" s="1"/>
  <c r="AZ22" i="16"/>
  <c r="BA22" i="16" s="1"/>
  <c r="AZ21" i="16"/>
  <c r="BA21" i="16" s="1"/>
  <c r="AZ20" i="16"/>
  <c r="BA20" i="16" s="1"/>
  <c r="AZ19" i="16"/>
  <c r="BA19" i="16" s="1"/>
  <c r="AZ18" i="16"/>
  <c r="BA18" i="16" s="1"/>
  <c r="AZ17" i="16"/>
  <c r="BA17" i="16" s="1"/>
  <c r="AZ16" i="16"/>
  <c r="BA16" i="16" s="1"/>
  <c r="AZ15" i="16"/>
  <c r="BA15" i="16" s="1"/>
  <c r="AZ14" i="16"/>
  <c r="BA14" i="16" s="1"/>
  <c r="AZ13" i="16"/>
  <c r="BA13" i="16" s="1"/>
  <c r="AZ12" i="16"/>
  <c r="BA12" i="16" s="1"/>
  <c r="AZ11" i="16"/>
  <c r="BA11" i="16" s="1"/>
  <c r="AZ10" i="16"/>
  <c r="BA10" i="16" s="1"/>
  <c r="AZ9" i="16"/>
  <c r="BA9" i="16" s="1"/>
  <c r="AZ8" i="16"/>
  <c r="BA8" i="16" s="1"/>
  <c r="AZ7" i="16"/>
  <c r="BA7" i="16" s="1"/>
  <c r="AZ26" i="15"/>
  <c r="BA26" i="15" s="1"/>
  <c r="BA25" i="15"/>
  <c r="AZ25" i="15"/>
  <c r="AZ24" i="15"/>
  <c r="BA24" i="15" s="1"/>
  <c r="AZ23" i="15"/>
  <c r="BA23" i="15" s="1"/>
  <c r="AZ22" i="15"/>
  <c r="BA22" i="15" s="1"/>
  <c r="AZ21" i="15"/>
  <c r="BA21" i="15" s="1"/>
  <c r="AZ20" i="15"/>
  <c r="BA20" i="15" s="1"/>
  <c r="AZ19" i="15"/>
  <c r="BA19" i="15" s="1"/>
  <c r="AZ18" i="15"/>
  <c r="BA18" i="15" s="1"/>
  <c r="AZ17" i="15"/>
  <c r="BA17" i="15" s="1"/>
  <c r="AZ16" i="15"/>
  <c r="BA16" i="15" s="1"/>
  <c r="AZ15" i="15"/>
  <c r="BA15" i="15" s="1"/>
  <c r="AZ14" i="15"/>
  <c r="BA14" i="15" s="1"/>
  <c r="AZ13" i="15"/>
  <c r="BA13" i="15" s="1"/>
  <c r="AZ12" i="15"/>
  <c r="BA12" i="15" s="1"/>
  <c r="AZ11" i="15"/>
  <c r="BA11" i="15" s="1"/>
  <c r="AZ10" i="15"/>
  <c r="BA10" i="15" s="1"/>
  <c r="AZ9" i="15"/>
  <c r="BA9" i="15" s="1"/>
  <c r="AZ8" i="15"/>
  <c r="BA8" i="15" s="1"/>
  <c r="AZ7" i="15"/>
  <c r="BA7" i="15" s="1"/>
  <c r="AZ26" i="14"/>
  <c r="BA26" i="14" s="1"/>
  <c r="AZ25" i="14"/>
  <c r="BA25" i="14" s="1"/>
  <c r="AZ24" i="14"/>
  <c r="BA24" i="14" s="1"/>
  <c r="AZ23" i="14"/>
  <c r="BA23" i="14" s="1"/>
  <c r="AZ22" i="14"/>
  <c r="BA22" i="14" s="1"/>
  <c r="AZ21" i="14"/>
  <c r="BA21" i="14" s="1"/>
  <c r="AZ20" i="14"/>
  <c r="BA20" i="14" s="1"/>
  <c r="AZ19" i="14"/>
  <c r="BA19" i="14" s="1"/>
  <c r="AZ18" i="14"/>
  <c r="BA18" i="14" s="1"/>
  <c r="AZ17" i="14"/>
  <c r="BA17" i="14" s="1"/>
  <c r="AZ16" i="14"/>
  <c r="BA16" i="14" s="1"/>
  <c r="AZ15" i="14"/>
  <c r="BA15" i="14" s="1"/>
  <c r="AZ14" i="14"/>
  <c r="BA14" i="14" s="1"/>
  <c r="AZ13" i="14"/>
  <c r="BA13" i="14" s="1"/>
  <c r="AZ12" i="14"/>
  <c r="BA12" i="14" s="1"/>
  <c r="AZ11" i="14"/>
  <c r="BA11" i="14" s="1"/>
  <c r="AZ10" i="14"/>
  <c r="BA10" i="14" s="1"/>
  <c r="AZ9" i="14"/>
  <c r="BA9" i="14" s="1"/>
  <c r="AZ8" i="14"/>
  <c r="BA8" i="14" s="1"/>
  <c r="AZ7" i="14"/>
  <c r="BA7" i="14" s="1"/>
  <c r="AZ26" i="9"/>
  <c r="BA26" i="9" s="1"/>
  <c r="AZ25" i="9"/>
  <c r="BA25" i="9" s="1"/>
  <c r="AZ24" i="9"/>
  <c r="BA24" i="9" s="1"/>
  <c r="AZ23" i="9"/>
  <c r="BA23" i="9" s="1"/>
  <c r="AZ22" i="9"/>
  <c r="BA22" i="9" s="1"/>
  <c r="AZ21" i="9"/>
  <c r="BA21" i="9" s="1"/>
  <c r="AZ20" i="9"/>
  <c r="BA20" i="9" s="1"/>
  <c r="AZ19" i="9"/>
  <c r="BA19" i="9" s="1"/>
  <c r="AZ18" i="9"/>
  <c r="BA18" i="9" s="1"/>
  <c r="AZ17" i="9"/>
  <c r="BA17" i="9" s="1"/>
  <c r="AZ16" i="9"/>
  <c r="BA16" i="9" s="1"/>
  <c r="AZ15" i="9"/>
  <c r="BA15" i="9" s="1"/>
  <c r="AZ14" i="9"/>
  <c r="BA14" i="9" s="1"/>
  <c r="AZ13" i="9"/>
  <c r="BA13" i="9" s="1"/>
  <c r="AZ12" i="9"/>
  <c r="BA12" i="9" s="1"/>
  <c r="AZ11" i="9"/>
  <c r="BA11" i="9" s="1"/>
  <c r="AZ10" i="9"/>
  <c r="BA10" i="9" s="1"/>
  <c r="AZ9" i="9"/>
  <c r="BA9" i="9" s="1"/>
  <c r="AZ8" i="9"/>
  <c r="BA8" i="9" s="1"/>
  <c r="AZ7" i="9"/>
  <c r="BA7" i="9" s="1"/>
  <c r="BA26" i="8"/>
  <c r="AZ26" i="8"/>
  <c r="AZ25" i="8"/>
  <c r="BA25" i="8" s="1"/>
  <c r="BA24" i="8"/>
  <c r="AZ24" i="8"/>
  <c r="AZ23" i="8"/>
  <c r="BA23" i="8" s="1"/>
  <c r="BA22" i="8"/>
  <c r="AZ22" i="8"/>
  <c r="AZ21" i="8"/>
  <c r="BA21" i="8" s="1"/>
  <c r="BA20" i="8"/>
  <c r="AZ20" i="8"/>
  <c r="AZ19" i="8"/>
  <c r="BA19" i="8" s="1"/>
  <c r="BA18" i="8"/>
  <c r="AZ18" i="8"/>
  <c r="AZ17" i="8"/>
  <c r="BA17" i="8" s="1"/>
  <c r="BA16" i="8"/>
  <c r="AZ16" i="8"/>
  <c r="AZ15" i="8"/>
  <c r="BA15" i="8" s="1"/>
  <c r="BA14" i="8"/>
  <c r="AZ14" i="8"/>
  <c r="AZ13" i="8"/>
  <c r="BA13" i="8" s="1"/>
  <c r="BA12" i="8"/>
  <c r="AZ12" i="8"/>
  <c r="AZ11" i="8"/>
  <c r="BA11" i="8" s="1"/>
  <c r="BA10" i="8"/>
  <c r="AZ10" i="8"/>
  <c r="AZ9" i="8"/>
  <c r="BA9" i="8" s="1"/>
  <c r="BA8" i="8"/>
  <c r="AZ8" i="8"/>
  <c r="AZ7" i="8"/>
  <c r="BA7" i="8" s="1"/>
  <c r="BA26" i="13"/>
  <c r="AZ26" i="13"/>
  <c r="AZ25" i="13"/>
  <c r="BA25" i="13" s="1"/>
  <c r="BA24" i="13"/>
  <c r="AZ24" i="13"/>
  <c r="AZ23" i="13"/>
  <c r="BA23" i="13" s="1"/>
  <c r="BA22" i="13"/>
  <c r="AZ22" i="13"/>
  <c r="AZ21" i="13"/>
  <c r="BA21" i="13" s="1"/>
  <c r="BA20" i="13"/>
  <c r="AZ20" i="13"/>
  <c r="AZ19" i="13"/>
  <c r="BA19" i="13" s="1"/>
  <c r="BA18" i="13"/>
  <c r="AZ18" i="13"/>
  <c r="AZ17" i="13"/>
  <c r="BA17" i="13" s="1"/>
  <c r="BA16" i="13"/>
  <c r="AZ16" i="13"/>
  <c r="AZ15" i="13"/>
  <c r="BA15" i="13" s="1"/>
  <c r="BA14" i="13"/>
  <c r="AZ14" i="13"/>
  <c r="AZ13" i="13"/>
  <c r="BA13" i="13" s="1"/>
  <c r="BA12" i="13"/>
  <c r="AZ12" i="13"/>
  <c r="AZ11" i="13"/>
  <c r="BA11" i="13" s="1"/>
  <c r="BA10" i="13"/>
  <c r="AZ10" i="13"/>
  <c r="AZ9" i="13"/>
  <c r="BA9" i="13" s="1"/>
  <c r="BA8" i="13"/>
  <c r="AZ8" i="13"/>
  <c r="AZ7" i="13"/>
  <c r="BA7" i="13" s="1"/>
  <c r="BA26" i="12"/>
  <c r="AZ26" i="12"/>
  <c r="AZ25" i="12"/>
  <c r="BA25" i="12" s="1"/>
  <c r="BA24" i="12"/>
  <c r="AZ24" i="12"/>
  <c r="AZ23" i="12"/>
  <c r="BA23" i="12" s="1"/>
  <c r="BA22" i="12"/>
  <c r="AZ22" i="12"/>
  <c r="AZ21" i="12"/>
  <c r="BA21" i="12" s="1"/>
  <c r="BA20" i="12"/>
  <c r="AZ20" i="12"/>
  <c r="AZ19" i="12"/>
  <c r="BA19" i="12" s="1"/>
  <c r="BA18" i="12"/>
  <c r="AZ18" i="12"/>
  <c r="AZ17" i="12"/>
  <c r="BA17" i="12" s="1"/>
  <c r="BA16" i="12"/>
  <c r="AZ16" i="12"/>
  <c r="AZ15" i="12"/>
  <c r="BA15" i="12" s="1"/>
  <c r="BA14" i="12"/>
  <c r="AZ14" i="12"/>
  <c r="AZ13" i="12"/>
  <c r="BA13" i="12" s="1"/>
  <c r="BA12" i="12"/>
  <c r="AZ12" i="12"/>
  <c r="AZ11" i="12"/>
  <c r="BA11" i="12" s="1"/>
  <c r="BA10" i="12"/>
  <c r="AZ10" i="12"/>
  <c r="AZ9" i="12"/>
  <c r="BA9" i="12" s="1"/>
  <c r="BA8" i="12"/>
  <c r="AZ8" i="12"/>
  <c r="AZ7" i="12"/>
  <c r="BA7" i="12" s="1"/>
  <c r="AZ26" i="11"/>
  <c r="BA26" i="11" s="1"/>
  <c r="AZ25" i="11"/>
  <c r="BA25" i="11" s="1"/>
  <c r="AZ24" i="11"/>
  <c r="BA24" i="11" s="1"/>
  <c r="AZ23" i="11"/>
  <c r="BA23" i="11" s="1"/>
  <c r="AZ22" i="11"/>
  <c r="BA22" i="11" s="1"/>
  <c r="AZ21" i="11"/>
  <c r="BA21" i="11" s="1"/>
  <c r="AZ20" i="11"/>
  <c r="BA20" i="11" s="1"/>
  <c r="AZ19" i="11"/>
  <c r="BA19" i="11" s="1"/>
  <c r="AZ18" i="11"/>
  <c r="BA18" i="11" s="1"/>
  <c r="AZ17" i="11"/>
  <c r="BA17" i="11" s="1"/>
  <c r="AZ16" i="11"/>
  <c r="BA16" i="11" s="1"/>
  <c r="AZ15" i="11"/>
  <c r="BA15" i="11" s="1"/>
  <c r="AZ14" i="11"/>
  <c r="BA14" i="11" s="1"/>
  <c r="AZ13" i="11"/>
  <c r="BA13" i="11" s="1"/>
  <c r="AZ12" i="11"/>
  <c r="BA12" i="11" s="1"/>
  <c r="AZ11" i="11"/>
  <c r="BA11" i="11" s="1"/>
  <c r="AZ10" i="11"/>
  <c r="BA10" i="11" s="1"/>
  <c r="AZ9" i="11"/>
  <c r="BA9" i="11" s="1"/>
  <c r="AZ8" i="11"/>
  <c r="BA8" i="11" s="1"/>
  <c r="AZ7" i="11"/>
  <c r="BA7" i="11" s="1"/>
  <c r="AZ26" i="10"/>
  <c r="BA26" i="10" s="1"/>
  <c r="AZ25" i="10"/>
  <c r="BA25" i="10" s="1"/>
  <c r="AZ24" i="10"/>
  <c r="BA24" i="10" s="1"/>
  <c r="AZ23" i="10"/>
  <c r="BA23" i="10" s="1"/>
  <c r="AZ22" i="10"/>
  <c r="BA22" i="10" s="1"/>
  <c r="AZ21" i="10"/>
  <c r="BA21" i="10" s="1"/>
  <c r="AZ20" i="10"/>
  <c r="BA20" i="10" s="1"/>
  <c r="AZ19" i="10"/>
  <c r="BA19" i="10" s="1"/>
  <c r="AZ18" i="10"/>
  <c r="BA18" i="10" s="1"/>
  <c r="AZ17" i="10"/>
  <c r="BA17" i="10" s="1"/>
  <c r="AZ16" i="10"/>
  <c r="BA16" i="10" s="1"/>
  <c r="AZ15" i="10"/>
  <c r="BA15" i="10" s="1"/>
  <c r="AZ14" i="10"/>
  <c r="BA14" i="10" s="1"/>
  <c r="AZ13" i="10"/>
  <c r="BA13" i="10" s="1"/>
  <c r="AZ12" i="10"/>
  <c r="BA12" i="10" s="1"/>
  <c r="AZ11" i="10"/>
  <c r="BA11" i="10" s="1"/>
  <c r="AZ10" i="10"/>
  <c r="BA10" i="10" s="1"/>
  <c r="AZ9" i="10"/>
  <c r="BA9" i="10" s="1"/>
  <c r="AZ8" i="10"/>
  <c r="BA8" i="10" s="1"/>
  <c r="AZ7" i="10"/>
  <c r="BA7" i="10" s="1"/>
  <c r="AZ7" i="7"/>
  <c r="BA26" i="7"/>
  <c r="AZ26" i="7"/>
  <c r="AZ25" i="7"/>
  <c r="BA25" i="7" s="1"/>
  <c r="BA24" i="7"/>
  <c r="AZ24" i="7"/>
  <c r="AZ23" i="7"/>
  <c r="BA23" i="7" s="1"/>
  <c r="BA22" i="7"/>
  <c r="AZ22" i="7"/>
  <c r="AZ21" i="7"/>
  <c r="BA21" i="7" s="1"/>
  <c r="BA20" i="7"/>
  <c r="AZ20" i="7"/>
  <c r="AZ19" i="7"/>
  <c r="BA19" i="7" s="1"/>
  <c r="BA18" i="7"/>
  <c r="AZ18" i="7"/>
  <c r="AZ17" i="7"/>
  <c r="BA17" i="7" s="1"/>
  <c r="BA16" i="7"/>
  <c r="AZ16" i="7"/>
  <c r="AZ15" i="7"/>
  <c r="BA15" i="7" s="1"/>
  <c r="BA14" i="7"/>
  <c r="AZ14" i="7"/>
  <c r="AZ13" i="7"/>
  <c r="BA13" i="7" s="1"/>
  <c r="BA12" i="7"/>
  <c r="AZ12" i="7"/>
  <c r="AZ11" i="7"/>
  <c r="BA11" i="7" s="1"/>
  <c r="BA10" i="7"/>
  <c r="AZ10" i="7"/>
  <c r="AZ9" i="7"/>
  <c r="BA9" i="7" s="1"/>
  <c r="BA8" i="7"/>
  <c r="AZ8" i="7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C27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66" i="6"/>
  <c r="L2" i="6"/>
  <c r="C39" i="6" l="1"/>
  <c r="C30" i="6"/>
  <c r="C31" i="6"/>
  <c r="C32" i="6"/>
  <c r="C33" i="6"/>
  <c r="C29" i="6"/>
  <c r="C28" i="6"/>
  <c r="K1" i="6" l="1"/>
  <c r="C26" i="6" s="1"/>
  <c r="B57" i="18" l="1"/>
  <c r="B56" i="18"/>
  <c r="B55" i="18"/>
  <c r="B54" i="18"/>
  <c r="B53" i="18"/>
  <c r="B52" i="18"/>
  <c r="B51" i="18"/>
  <c r="H17" i="6"/>
  <c r="H9" i="6"/>
  <c r="H15" i="6"/>
  <c r="H4" i="6"/>
  <c r="H13" i="6"/>
  <c r="H11" i="6"/>
  <c r="H16" i="6"/>
  <c r="H3" i="6"/>
  <c r="H7" i="6"/>
  <c r="H12" i="6"/>
  <c r="H8" i="6"/>
  <c r="H20" i="6"/>
  <c r="H19" i="6"/>
  <c r="H14" i="6"/>
  <c r="H10" i="6"/>
  <c r="H18" i="6"/>
  <c r="H2" i="6"/>
  <c r="H21" i="6"/>
  <c r="H5" i="6"/>
  <c r="H6" i="6"/>
  <c r="C34" i="6" l="1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I5" i="17"/>
  <c r="I6" i="17" s="1"/>
  <c r="AC4" i="17"/>
  <c r="J5" i="17" s="1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X10" i="16"/>
  <c r="AX9" i="16"/>
  <c r="AX8" i="16"/>
  <c r="AX7" i="16"/>
  <c r="I5" i="16"/>
  <c r="I6" i="16" s="1"/>
  <c r="AC4" i="16"/>
  <c r="AX26" i="15"/>
  <c r="AX25" i="15"/>
  <c r="AX24" i="15"/>
  <c r="AX23" i="15"/>
  <c r="AX22" i="15"/>
  <c r="AX21" i="15"/>
  <c r="AX20" i="15"/>
  <c r="AX19" i="15"/>
  <c r="AX18" i="15"/>
  <c r="AX17" i="15"/>
  <c r="AX16" i="15"/>
  <c r="AX15" i="15"/>
  <c r="AX14" i="15"/>
  <c r="AX13" i="15"/>
  <c r="AX12" i="15"/>
  <c r="AX11" i="15"/>
  <c r="AX10" i="15"/>
  <c r="AX9" i="15"/>
  <c r="AX8" i="15"/>
  <c r="AX7" i="15"/>
  <c r="I6" i="15"/>
  <c r="I5" i="15"/>
  <c r="AC4" i="15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X10" i="14"/>
  <c r="AX9" i="14"/>
  <c r="AX8" i="14"/>
  <c r="AX7" i="14"/>
  <c r="I5" i="14"/>
  <c r="I6" i="14" s="1"/>
  <c r="AC4" i="14"/>
  <c r="AX26" i="13"/>
  <c r="AX25" i="13"/>
  <c r="AX24" i="13"/>
  <c r="AX23" i="13"/>
  <c r="AX22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9" i="13"/>
  <c r="AX8" i="13"/>
  <c r="AX7" i="13"/>
  <c r="I5" i="13"/>
  <c r="I6" i="13" s="1"/>
  <c r="AC4" i="13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I5" i="12"/>
  <c r="I6" i="12" s="1"/>
  <c r="AC4" i="12"/>
  <c r="AX26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I5" i="11"/>
  <c r="AC4" i="11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2" i="10"/>
  <c r="AX11" i="10"/>
  <c r="AX10" i="10"/>
  <c r="AX9" i="10"/>
  <c r="AX8" i="10"/>
  <c r="AX7" i="10"/>
  <c r="I5" i="10"/>
  <c r="I6" i="10" s="1"/>
  <c r="AC4" i="10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I5" i="9"/>
  <c r="I6" i="9" s="1"/>
  <c r="AC4" i="9"/>
  <c r="J5" i="9" s="1"/>
  <c r="J6" i="9" s="1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I5" i="8"/>
  <c r="I6" i="8" s="1"/>
  <c r="AC4" i="8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I5" i="7"/>
  <c r="I6" i="7" s="1"/>
  <c r="AC4" i="7"/>
  <c r="J5" i="7" s="1"/>
  <c r="J6" i="7" s="1"/>
  <c r="I11" i="16" l="1"/>
  <c r="I15" i="16"/>
  <c r="I19" i="16"/>
  <c r="I23" i="16"/>
  <c r="I7" i="16"/>
  <c r="I10" i="16"/>
  <c r="I22" i="16"/>
  <c r="I8" i="16"/>
  <c r="I12" i="16"/>
  <c r="I16" i="16"/>
  <c r="I20" i="16"/>
  <c r="I24" i="16"/>
  <c r="I18" i="16"/>
  <c r="I9" i="16"/>
  <c r="I13" i="16"/>
  <c r="I17" i="16"/>
  <c r="I21" i="16"/>
  <c r="I25" i="16"/>
  <c r="I14" i="16"/>
  <c r="I26" i="16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7" i="13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J5" i="12"/>
  <c r="K5" i="12" s="1"/>
  <c r="I7" i="15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10" i="10"/>
  <c r="I14" i="10"/>
  <c r="I18" i="10"/>
  <c r="I22" i="10"/>
  <c r="I26" i="10"/>
  <c r="I13" i="10"/>
  <c r="I25" i="10"/>
  <c r="I11" i="10"/>
  <c r="I15" i="10"/>
  <c r="I19" i="10"/>
  <c r="I23" i="10"/>
  <c r="I9" i="10"/>
  <c r="I21" i="10"/>
  <c r="I8" i="10"/>
  <c r="I12" i="10"/>
  <c r="I16" i="10"/>
  <c r="I20" i="10"/>
  <c r="I24" i="10"/>
  <c r="I7" i="10"/>
  <c r="I17" i="10"/>
  <c r="I7" i="12"/>
  <c r="I9" i="12" s="1"/>
  <c r="I10" i="12" s="1"/>
  <c r="I11" i="12" s="1"/>
  <c r="I12" i="12" s="1"/>
  <c r="I13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J5" i="16"/>
  <c r="J6" i="16" s="1"/>
  <c r="I7" i="17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J9" i="7"/>
  <c r="J11" i="7"/>
  <c r="J21" i="7"/>
  <c r="J22" i="7"/>
  <c r="J23" i="7"/>
  <c r="J24" i="7"/>
  <c r="J8" i="7"/>
  <c r="J12" i="7"/>
  <c r="J13" i="7"/>
  <c r="J14" i="7"/>
  <c r="J15" i="7"/>
  <c r="J16" i="7"/>
  <c r="J17" i="7"/>
  <c r="J18" i="7"/>
  <c r="J19" i="7"/>
  <c r="J26" i="7"/>
  <c r="J20" i="7"/>
  <c r="J7" i="7"/>
  <c r="J10" i="7"/>
  <c r="J25" i="7"/>
  <c r="J14" i="9"/>
  <c r="J15" i="9"/>
  <c r="J16" i="9"/>
  <c r="J8" i="9"/>
  <c r="J10" i="9"/>
  <c r="J11" i="9"/>
  <c r="J12" i="9"/>
  <c r="J13" i="9"/>
  <c r="J17" i="9"/>
  <c r="J18" i="9"/>
  <c r="J21" i="9"/>
  <c r="J23" i="9"/>
  <c r="J20" i="9"/>
  <c r="J25" i="9"/>
  <c r="J9" i="9"/>
  <c r="J22" i="9"/>
  <c r="J24" i="9"/>
  <c r="J26" i="9"/>
  <c r="J7" i="9"/>
  <c r="J19" i="9"/>
  <c r="J5" i="14"/>
  <c r="J6" i="14" s="1"/>
  <c r="K5" i="9"/>
  <c r="J5" i="13"/>
  <c r="J6" i="13" s="1"/>
  <c r="J5" i="10"/>
  <c r="K5" i="7"/>
  <c r="L5" i="7" s="1"/>
  <c r="K5" i="17"/>
  <c r="J6" i="17"/>
  <c r="K5" i="16"/>
  <c r="J5" i="15"/>
  <c r="I6" i="11"/>
  <c r="J5" i="11"/>
  <c r="J6" i="12"/>
  <c r="J5" i="8"/>
  <c r="K6" i="7" l="1"/>
  <c r="K5" i="14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J7" i="17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7" i="13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K5" i="13"/>
  <c r="L5" i="13" s="1"/>
  <c r="J7" i="12"/>
  <c r="J8" i="12" s="1"/>
  <c r="J9" i="12" s="1"/>
  <c r="J10" i="12" s="1"/>
  <c r="J11" i="12" s="1"/>
  <c r="J12" i="12" s="1"/>
  <c r="J13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K7" i="7"/>
  <c r="K8" i="7" s="1"/>
  <c r="K9" i="7" s="1"/>
  <c r="K10" i="7" s="1"/>
  <c r="K11" i="7" s="1"/>
  <c r="K12" i="7" s="1"/>
  <c r="K13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J7" i="16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L5" i="9"/>
  <c r="K6" i="9"/>
  <c r="J6" i="10"/>
  <c r="K5" i="10"/>
  <c r="L5" i="17"/>
  <c r="K6" i="17"/>
  <c r="L5" i="16"/>
  <c r="K6" i="16"/>
  <c r="K5" i="15"/>
  <c r="J6" i="15"/>
  <c r="L5" i="14"/>
  <c r="K6" i="14"/>
  <c r="K6" i="13"/>
  <c r="K6" i="12"/>
  <c r="L5" i="12"/>
  <c r="K5" i="11"/>
  <c r="J6" i="11"/>
  <c r="K5" i="8"/>
  <c r="J6" i="8"/>
  <c r="M5" i="7"/>
  <c r="L6" i="7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K7" i="13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K7" i="14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K7" i="17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10" i="12"/>
  <c r="K12" i="12"/>
  <c r="K15" i="12"/>
  <c r="K17" i="12"/>
  <c r="K19" i="12"/>
  <c r="K20" i="12"/>
  <c r="K23" i="12"/>
  <c r="K11" i="12"/>
  <c r="K14" i="12"/>
  <c r="K16" i="12"/>
  <c r="K22" i="12"/>
  <c r="K9" i="12"/>
  <c r="K13" i="12"/>
  <c r="K18" i="12"/>
  <c r="K21" i="12"/>
  <c r="K25" i="12"/>
  <c r="K26" i="12"/>
  <c r="K8" i="12"/>
  <c r="K24" i="12"/>
  <c r="K7" i="12"/>
  <c r="J7" i="10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7" i="15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L6" i="9"/>
  <c r="M5" i="9"/>
  <c r="L5" i="10"/>
  <c r="K6" i="10"/>
  <c r="L6" i="17"/>
  <c r="M5" i="17"/>
  <c r="M5" i="16"/>
  <c r="L6" i="16"/>
  <c r="K6" i="15"/>
  <c r="L5" i="15"/>
  <c r="M5" i="14"/>
  <c r="L6" i="14"/>
  <c r="L5" i="11"/>
  <c r="K6" i="11"/>
  <c r="M5" i="13"/>
  <c r="L6" i="13"/>
  <c r="L6" i="12"/>
  <c r="M5" i="12"/>
  <c r="L5" i="8"/>
  <c r="K6" i="8"/>
  <c r="N5" i="7"/>
  <c r="M6" i="7"/>
  <c r="L7" i="14" l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M7" i="7"/>
  <c r="M8" i="7" s="1"/>
  <c r="M9" i="7" s="1"/>
  <c r="M11" i="7" s="1"/>
  <c r="M12" i="7" s="1"/>
  <c r="M13" i="7" s="1"/>
  <c r="M14" i="7" s="1"/>
  <c r="M15" i="7" s="1"/>
  <c r="M16" i="7" s="1"/>
  <c r="M17" i="7" s="1"/>
  <c r="M19" i="7" s="1"/>
  <c r="M20" i="7" s="1"/>
  <c r="M21" i="7" s="1"/>
  <c r="M22" i="7" s="1"/>
  <c r="M23" i="7" s="1"/>
  <c r="M24" i="7" s="1"/>
  <c r="M25" i="7" s="1"/>
  <c r="M26" i="7" s="1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7" i="16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K10" i="10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7" i="10"/>
  <c r="K8" i="10" s="1"/>
  <c r="K7" i="1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7" i="12"/>
  <c r="L8" i="12" s="1"/>
  <c r="L9" i="12" s="1"/>
  <c r="L10" i="12" s="1"/>
  <c r="L11" i="12" s="1"/>
  <c r="L12" i="12" s="1"/>
  <c r="L13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K7" i="15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L7" i="17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M6" i="9"/>
  <c r="N5" i="9"/>
  <c r="M5" i="10"/>
  <c r="L6" i="10"/>
  <c r="N5" i="17"/>
  <c r="M6" i="17"/>
  <c r="M6" i="16"/>
  <c r="N5" i="16"/>
  <c r="L6" i="15"/>
  <c r="M5" i="15"/>
  <c r="M6" i="14"/>
  <c r="N5" i="14"/>
  <c r="N5" i="12"/>
  <c r="M6" i="12"/>
  <c r="M6" i="13"/>
  <c r="N5" i="13"/>
  <c r="L6" i="11"/>
  <c r="M5" i="11"/>
  <c r="L6" i="8"/>
  <c r="M5" i="8"/>
  <c r="N6" i="7"/>
  <c r="O5" i="7"/>
  <c r="M7" i="12" l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L13" i="15"/>
  <c r="L19" i="15"/>
  <c r="L23" i="15"/>
  <c r="L26" i="15"/>
  <c r="L8" i="15"/>
  <c r="L12" i="15"/>
  <c r="L14" i="15"/>
  <c r="L18" i="15"/>
  <c r="L22" i="15"/>
  <c r="L10" i="15"/>
  <c r="L21" i="15"/>
  <c r="L25" i="15"/>
  <c r="L17" i="15"/>
  <c r="L24" i="15"/>
  <c r="L15" i="15"/>
  <c r="L20" i="15"/>
  <c r="L9" i="15"/>
  <c r="L16" i="15"/>
  <c r="L7" i="15"/>
  <c r="L11" i="15"/>
  <c r="L7" i="10"/>
  <c r="L8" i="10" s="1"/>
  <c r="L9" i="10" s="1"/>
  <c r="L10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M7" i="17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M7" i="13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7" i="14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7" i="16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N6" i="9"/>
  <c r="O5" i="9"/>
  <c r="N5" i="10"/>
  <c r="M6" i="10"/>
  <c r="O5" i="17"/>
  <c r="N6" i="17"/>
  <c r="N6" i="16"/>
  <c r="O5" i="16"/>
  <c r="N5" i="15"/>
  <c r="M6" i="15"/>
  <c r="N6" i="14"/>
  <c r="O5" i="14"/>
  <c r="O5" i="12"/>
  <c r="N6" i="12"/>
  <c r="N6" i="13"/>
  <c r="O5" i="13"/>
  <c r="M6" i="11"/>
  <c r="N5" i="11"/>
  <c r="M6" i="8"/>
  <c r="N5" i="8"/>
  <c r="O6" i="7"/>
  <c r="P5" i="7"/>
  <c r="N20" i="14" l="1"/>
  <c r="N22" i="14"/>
  <c r="N25" i="14"/>
  <c r="N26" i="14"/>
  <c r="N12" i="14"/>
  <c r="N15" i="14"/>
  <c r="N16" i="14"/>
  <c r="N18" i="14"/>
  <c r="N24" i="14"/>
  <c r="N11" i="14"/>
  <c r="N13" i="14"/>
  <c r="N14" i="14"/>
  <c r="N17" i="14"/>
  <c r="N23" i="14"/>
  <c r="N9" i="14"/>
  <c r="N8" i="14"/>
  <c r="N10" i="14"/>
  <c r="N19" i="14"/>
  <c r="N21" i="14"/>
  <c r="N7" i="14"/>
  <c r="N7" i="12"/>
  <c r="N8" i="12" s="1"/>
  <c r="N9" i="12" s="1"/>
  <c r="N10" i="12" s="1"/>
  <c r="N11" i="12" s="1"/>
  <c r="N12" i="12" s="1"/>
  <c r="N13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9" i="17"/>
  <c r="N25" i="17"/>
  <c r="N11" i="17"/>
  <c r="N15" i="17"/>
  <c r="N19" i="17"/>
  <c r="N23" i="17"/>
  <c r="N26" i="17"/>
  <c r="N7" i="17"/>
  <c r="N12" i="17"/>
  <c r="N16" i="17"/>
  <c r="N20" i="17"/>
  <c r="N24" i="17"/>
  <c r="N13" i="17"/>
  <c r="N17" i="17"/>
  <c r="N21" i="17"/>
  <c r="N8" i="17"/>
  <c r="N10" i="17"/>
  <c r="N14" i="17"/>
  <c r="N18" i="17"/>
  <c r="N22" i="17"/>
  <c r="N7" i="13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7" i="16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M7" i="15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O7" i="7"/>
  <c r="O8" i="7" s="1"/>
  <c r="O9" i="7" s="1"/>
  <c r="O10" i="7" s="1"/>
  <c r="O11" i="7" s="1"/>
  <c r="O12" i="7" s="1"/>
  <c r="O13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M8" i="11"/>
  <c r="M11" i="11"/>
  <c r="M22" i="11"/>
  <c r="M24" i="11"/>
  <c r="M9" i="11"/>
  <c r="M16" i="11"/>
  <c r="M23" i="11"/>
  <c r="M10" i="11"/>
  <c r="M17" i="11"/>
  <c r="M19" i="11"/>
  <c r="M25" i="11"/>
  <c r="M14" i="11"/>
  <c r="M12" i="11"/>
  <c r="M20" i="11"/>
  <c r="M26" i="11"/>
  <c r="M18" i="11"/>
  <c r="M21" i="11"/>
  <c r="M13" i="11"/>
  <c r="M15" i="11"/>
  <c r="M7" i="11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M8" i="8"/>
  <c r="M13" i="8"/>
  <c r="M25" i="8"/>
  <c r="M26" i="8"/>
  <c r="M10" i="8"/>
  <c r="M12" i="8"/>
  <c r="M11" i="8"/>
  <c r="M17" i="8"/>
  <c r="M18" i="8"/>
  <c r="M19" i="8"/>
  <c r="M21" i="8"/>
  <c r="M9" i="8"/>
  <c r="M16" i="8"/>
  <c r="M22" i="8"/>
  <c r="M14" i="8"/>
  <c r="M20" i="8"/>
  <c r="M23" i="8"/>
  <c r="M15" i="8"/>
  <c r="M24" i="8"/>
  <c r="M7" i="8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P5" i="9"/>
  <c r="O6" i="9"/>
  <c r="O5" i="10"/>
  <c r="N6" i="10"/>
  <c r="O6" i="17"/>
  <c r="P5" i="17"/>
  <c r="P5" i="16"/>
  <c r="O6" i="16"/>
  <c r="O5" i="15"/>
  <c r="N6" i="15"/>
  <c r="P5" i="14"/>
  <c r="O6" i="14"/>
  <c r="O6" i="12"/>
  <c r="P5" i="12"/>
  <c r="O5" i="11"/>
  <c r="N6" i="11"/>
  <c r="P5" i="13"/>
  <c r="O6" i="13"/>
  <c r="O5" i="8"/>
  <c r="N6" i="8"/>
  <c r="Q5" i="7"/>
  <c r="P6" i="7"/>
  <c r="N7" i="8" l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7" i="1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7" i="15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O7" i="14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7" i="16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O9" i="13"/>
  <c r="O12" i="13"/>
  <c r="O16" i="13"/>
  <c r="O8" i="13"/>
  <c r="O11" i="13"/>
  <c r="O18" i="13"/>
  <c r="O19" i="13"/>
  <c r="O20" i="13"/>
  <c r="O10" i="13"/>
  <c r="O15" i="13"/>
  <c r="O23" i="13"/>
  <c r="O25" i="13"/>
  <c r="O26" i="13"/>
  <c r="O22" i="13"/>
  <c r="O14" i="13"/>
  <c r="O17" i="13"/>
  <c r="O21" i="13"/>
  <c r="O24" i="13"/>
  <c r="O13" i="13"/>
  <c r="O7" i="13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7" i="17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6" i="17" s="1"/>
  <c r="Q5" i="9"/>
  <c r="P6" i="9"/>
  <c r="O6" i="10"/>
  <c r="P5" i="10"/>
  <c r="P6" i="17"/>
  <c r="Q5" i="17"/>
  <c r="Q5" i="16"/>
  <c r="P6" i="16"/>
  <c r="O6" i="15"/>
  <c r="P5" i="15"/>
  <c r="Q5" i="14"/>
  <c r="P6" i="14"/>
  <c r="Q5" i="13"/>
  <c r="P6" i="13"/>
  <c r="P5" i="11"/>
  <c r="O6" i="11"/>
  <c r="P6" i="12"/>
  <c r="Q5" i="12"/>
  <c r="P5" i="8"/>
  <c r="O6" i="8"/>
  <c r="R5" i="7"/>
  <c r="Q6" i="7"/>
  <c r="O7" i="11" l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P7" i="14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Q10" i="7"/>
  <c r="Q20" i="7"/>
  <c r="Q25" i="7"/>
  <c r="Q26" i="7"/>
  <c r="Q8" i="7"/>
  <c r="Q9" i="7"/>
  <c r="Q21" i="7"/>
  <c r="Q23" i="7"/>
  <c r="Q7" i="7"/>
  <c r="Q12" i="7"/>
  <c r="Q16" i="7"/>
  <c r="Q13" i="7"/>
  <c r="Q17" i="7"/>
  <c r="Q24" i="7"/>
  <c r="Q11" i="7"/>
  <c r="Q14" i="7"/>
  <c r="Q18" i="7"/>
  <c r="Q22" i="7"/>
  <c r="Q15" i="7"/>
  <c r="Q19" i="7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7" i="9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10" i="16"/>
  <c r="P11" i="16"/>
  <c r="P14" i="16"/>
  <c r="P8" i="16"/>
  <c r="P9" i="16"/>
  <c r="P12" i="16"/>
  <c r="P13" i="16"/>
  <c r="P24" i="16"/>
  <c r="P16" i="16"/>
  <c r="P17" i="16"/>
  <c r="P20" i="16"/>
  <c r="P21" i="16"/>
  <c r="P25" i="16"/>
  <c r="P23" i="16"/>
  <c r="P26" i="16"/>
  <c r="P22" i="16"/>
  <c r="P18" i="16"/>
  <c r="P19" i="16"/>
  <c r="P15" i="16"/>
  <c r="P7" i="16"/>
  <c r="P7" i="12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P7" i="17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R5" i="9"/>
  <c r="Q6" i="9"/>
  <c r="Q5" i="10"/>
  <c r="P6" i="10"/>
  <c r="R5" i="17"/>
  <c r="Q6" i="17"/>
  <c r="Q6" i="16"/>
  <c r="R5" i="16"/>
  <c r="Q5" i="15"/>
  <c r="P6" i="15"/>
  <c r="Q6" i="14"/>
  <c r="R5" i="14"/>
  <c r="R5" i="12"/>
  <c r="Q6" i="12"/>
  <c r="Q6" i="13"/>
  <c r="R5" i="13"/>
  <c r="P6" i="11"/>
  <c r="Q5" i="11"/>
  <c r="P6" i="8"/>
  <c r="Q5" i="8"/>
  <c r="R6" i="7"/>
  <c r="S5" i="7"/>
  <c r="Q7" i="13" l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P7" i="15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7" i="8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Q7" i="14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7" i="16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7" i="12"/>
  <c r="Q8" i="12" s="1"/>
  <c r="Q9" i="12" s="1"/>
  <c r="Q10" i="12" s="1"/>
  <c r="Q11" i="12" s="1"/>
  <c r="Q12" i="12" s="1"/>
  <c r="Q13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8" i="9"/>
  <c r="Q12" i="9"/>
  <c r="Q13" i="9"/>
  <c r="Q9" i="9"/>
  <c r="Q10" i="9"/>
  <c r="Q14" i="9"/>
  <c r="Q15" i="9"/>
  <c r="Q26" i="9"/>
  <c r="Q18" i="9"/>
  <c r="Q19" i="9"/>
  <c r="Q21" i="9"/>
  <c r="Q23" i="9"/>
  <c r="Q11" i="9"/>
  <c r="Q16" i="9"/>
  <c r="Q17" i="9"/>
  <c r="Q25" i="9"/>
  <c r="Q22" i="9"/>
  <c r="Q20" i="9"/>
  <c r="Q24" i="9"/>
  <c r="Q7" i="9"/>
  <c r="R7" i="7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P7" i="1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Q8" i="17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3" i="17" s="1"/>
  <c r="Q24" i="17" s="1"/>
  <c r="Q25" i="17" s="1"/>
  <c r="Q26" i="17" s="1"/>
  <c r="P8" i="10"/>
  <c r="P14" i="10"/>
  <c r="P17" i="10"/>
  <c r="P21" i="10"/>
  <c r="P25" i="10"/>
  <c r="P13" i="10"/>
  <c r="P18" i="10"/>
  <c r="P22" i="10"/>
  <c r="P26" i="10"/>
  <c r="P16" i="10"/>
  <c r="P19" i="10"/>
  <c r="P23" i="10"/>
  <c r="P10" i="10"/>
  <c r="P12" i="10"/>
  <c r="P15" i="10"/>
  <c r="P20" i="10"/>
  <c r="P24" i="10"/>
  <c r="P9" i="10"/>
  <c r="P11" i="10"/>
  <c r="P7" i="10"/>
  <c r="R6" i="9"/>
  <c r="S5" i="9"/>
  <c r="R5" i="10"/>
  <c r="Q6" i="10"/>
  <c r="S5" i="17"/>
  <c r="R6" i="17"/>
  <c r="R6" i="16"/>
  <c r="S5" i="16"/>
  <c r="R5" i="15"/>
  <c r="Q6" i="15"/>
  <c r="R6" i="14"/>
  <c r="S5" i="14"/>
  <c r="Q6" i="11"/>
  <c r="R5" i="11"/>
  <c r="R6" i="13"/>
  <c r="S5" i="13"/>
  <c r="S5" i="12"/>
  <c r="R6" i="12"/>
  <c r="Q6" i="8"/>
  <c r="R5" i="8"/>
  <c r="S6" i="7"/>
  <c r="T5" i="7"/>
  <c r="Q7" i="10" l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Q7" i="1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R7" i="9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R7" i="13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7" i="16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11" i="12"/>
  <c r="R13" i="12"/>
  <c r="R16" i="12"/>
  <c r="R18" i="12"/>
  <c r="R21" i="12"/>
  <c r="R12" i="12"/>
  <c r="R17" i="12"/>
  <c r="R19" i="12"/>
  <c r="R23" i="12"/>
  <c r="R24" i="12"/>
  <c r="R8" i="12"/>
  <c r="R9" i="12"/>
  <c r="R20" i="12"/>
  <c r="R22" i="12"/>
  <c r="R10" i="12"/>
  <c r="R25" i="12"/>
  <c r="R15" i="12"/>
  <c r="R26" i="12"/>
  <c r="R14" i="12"/>
  <c r="R7" i="12"/>
  <c r="Q7" i="15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R7" i="17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T5" i="9"/>
  <c r="S6" i="9"/>
  <c r="S5" i="10"/>
  <c r="R6" i="10"/>
  <c r="T5" i="17"/>
  <c r="S6" i="17"/>
  <c r="T5" i="16"/>
  <c r="S6" i="16"/>
  <c r="R6" i="15"/>
  <c r="S5" i="15"/>
  <c r="T5" i="14"/>
  <c r="S6" i="14"/>
  <c r="S5" i="11"/>
  <c r="R6" i="11"/>
  <c r="S6" i="12"/>
  <c r="T5" i="12"/>
  <c r="T5" i="13"/>
  <c r="S6" i="13"/>
  <c r="S5" i="8"/>
  <c r="R6" i="8"/>
  <c r="U5" i="7"/>
  <c r="T6" i="7"/>
  <c r="R7" i="15" l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7" i="16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S7" i="12"/>
  <c r="S8" i="12" s="1"/>
  <c r="S9" i="12" s="1"/>
  <c r="S10" i="12" s="1"/>
  <c r="S11" i="12" s="1"/>
  <c r="S12" i="12" s="1"/>
  <c r="S13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T8" i="7"/>
  <c r="T9" i="7" s="1"/>
  <c r="T10" i="7" s="1"/>
  <c r="T12" i="7"/>
  <c r="T13" i="7" s="1"/>
  <c r="T14" i="7" s="1"/>
  <c r="T16" i="7" s="1"/>
  <c r="T17" i="7" s="1"/>
  <c r="T19" i="7" s="1"/>
  <c r="T20" i="7" s="1"/>
  <c r="T21" i="7" s="1"/>
  <c r="T22" i="7" s="1"/>
  <c r="T23" i="7" s="1"/>
  <c r="T24" i="7" s="1"/>
  <c r="T25" i="7" s="1"/>
  <c r="T26" i="7" s="1"/>
  <c r="S7" i="13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R7" i="1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S7" i="17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U5" i="9"/>
  <c r="T6" i="9"/>
  <c r="T5" i="10"/>
  <c r="S6" i="10"/>
  <c r="T6" i="17"/>
  <c r="U5" i="17"/>
  <c r="U5" i="16"/>
  <c r="T6" i="16"/>
  <c r="S6" i="15"/>
  <c r="T5" i="15"/>
  <c r="U5" i="14"/>
  <c r="T6" i="14"/>
  <c r="T5" i="11"/>
  <c r="S6" i="11"/>
  <c r="T6" i="12"/>
  <c r="U5" i="12"/>
  <c r="U5" i="13"/>
  <c r="T6" i="13"/>
  <c r="T5" i="8"/>
  <c r="S6" i="8"/>
  <c r="V5" i="7"/>
  <c r="U6" i="7"/>
  <c r="T7" i="9" l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7" i="17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U7" i="7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S7" i="1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8" i="15"/>
  <c r="S10" i="15"/>
  <c r="S16" i="15"/>
  <c r="S17" i="15"/>
  <c r="S21" i="15"/>
  <c r="S24" i="15"/>
  <c r="S25" i="15"/>
  <c r="S12" i="15"/>
  <c r="S15" i="15"/>
  <c r="S19" i="15"/>
  <c r="S20" i="15"/>
  <c r="S11" i="15"/>
  <c r="S18" i="15"/>
  <c r="S22" i="15"/>
  <c r="S23" i="15"/>
  <c r="S26" i="15"/>
  <c r="S7" i="15"/>
  <c r="S13" i="15"/>
  <c r="S9" i="15"/>
  <c r="S14" i="15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7" i="16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7" i="12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U6" i="9"/>
  <c r="V5" i="9"/>
  <c r="U5" i="10"/>
  <c r="T6" i="10"/>
  <c r="U6" i="17"/>
  <c r="V5" i="17"/>
  <c r="U6" i="16"/>
  <c r="V5" i="16"/>
  <c r="U5" i="15"/>
  <c r="T6" i="15"/>
  <c r="U6" i="14"/>
  <c r="V5" i="14"/>
  <c r="V5" i="12"/>
  <c r="U6" i="12"/>
  <c r="U6" i="13"/>
  <c r="V5" i="13"/>
  <c r="T6" i="11"/>
  <c r="U5" i="11"/>
  <c r="T6" i="8"/>
  <c r="U5" i="8"/>
  <c r="V6" i="7"/>
  <c r="W5" i="7"/>
  <c r="U9" i="14" l="1"/>
  <c r="U16" i="14"/>
  <c r="U17" i="14"/>
  <c r="U11" i="14"/>
  <c r="U12" i="14"/>
  <c r="U19" i="14"/>
  <c r="U20" i="14"/>
  <c r="U21" i="14"/>
  <c r="U22" i="14"/>
  <c r="U25" i="14"/>
  <c r="U8" i="14"/>
  <c r="U18" i="14"/>
  <c r="U26" i="14"/>
  <c r="U13" i="14"/>
  <c r="U14" i="14"/>
  <c r="U24" i="14"/>
  <c r="U7" i="14"/>
  <c r="U15" i="14"/>
  <c r="U10" i="14"/>
  <c r="U23" i="14"/>
  <c r="U7" i="12"/>
  <c r="U8" i="12" s="1"/>
  <c r="U9" i="12" s="1"/>
  <c r="U10" i="12" s="1"/>
  <c r="U11" i="12" s="1"/>
  <c r="U12" i="12" s="1"/>
  <c r="U13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T7" i="15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U7" i="13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7" i="16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T12" i="11"/>
  <c r="T14" i="11"/>
  <c r="T18" i="11"/>
  <c r="T20" i="11"/>
  <c r="T25" i="11"/>
  <c r="T26" i="11"/>
  <c r="T9" i="11"/>
  <c r="T13" i="11"/>
  <c r="T15" i="11"/>
  <c r="T21" i="11"/>
  <c r="T22" i="11"/>
  <c r="T24" i="11"/>
  <c r="T10" i="11"/>
  <c r="T11" i="11"/>
  <c r="T16" i="11"/>
  <c r="T19" i="11"/>
  <c r="T17" i="11"/>
  <c r="T23" i="11"/>
  <c r="T8" i="11"/>
  <c r="T7" i="11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6" i="17"/>
  <c r="U25" i="17"/>
  <c r="U8" i="17"/>
  <c r="U7" i="17"/>
  <c r="U7" i="9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T8" i="8"/>
  <c r="T14" i="8"/>
  <c r="T22" i="8"/>
  <c r="T23" i="8"/>
  <c r="T24" i="8"/>
  <c r="T9" i="8"/>
  <c r="T11" i="8"/>
  <c r="T12" i="8"/>
  <c r="T16" i="8"/>
  <c r="T20" i="8"/>
  <c r="T25" i="8"/>
  <c r="T26" i="8"/>
  <c r="T13" i="8"/>
  <c r="T15" i="8"/>
  <c r="T10" i="8"/>
  <c r="T19" i="8"/>
  <c r="T17" i="8"/>
  <c r="T18" i="8"/>
  <c r="T21" i="8"/>
  <c r="T7" i="8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W5" i="9"/>
  <c r="V6" i="9"/>
  <c r="U6" i="10"/>
  <c r="V5" i="10"/>
  <c r="W5" i="17"/>
  <c r="V6" i="17"/>
  <c r="V6" i="16"/>
  <c r="W5" i="16"/>
  <c r="V5" i="15"/>
  <c r="U6" i="15"/>
  <c r="V6" i="14"/>
  <c r="W5" i="14"/>
  <c r="V6" i="13"/>
  <c r="W5" i="13"/>
  <c r="U6" i="11"/>
  <c r="V5" i="11"/>
  <c r="W5" i="12"/>
  <c r="V6" i="12"/>
  <c r="U6" i="8"/>
  <c r="V5" i="8"/>
  <c r="W6" i="7"/>
  <c r="X5" i="7"/>
  <c r="U7" i="11" l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V7" i="14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U7" i="15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V7" i="17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8" i="13"/>
  <c r="V9" i="13"/>
  <c r="V15" i="13"/>
  <c r="V16" i="13"/>
  <c r="V10" i="13"/>
  <c r="V13" i="13"/>
  <c r="V14" i="13"/>
  <c r="V18" i="13"/>
  <c r="V19" i="13"/>
  <c r="V21" i="13"/>
  <c r="V22" i="13"/>
  <c r="V24" i="13"/>
  <c r="V12" i="13"/>
  <c r="V23" i="13"/>
  <c r="V26" i="13"/>
  <c r="V11" i="13"/>
  <c r="V17" i="13"/>
  <c r="V20" i="13"/>
  <c r="V25" i="13"/>
  <c r="V7" i="13"/>
  <c r="V7" i="12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W7" i="7"/>
  <c r="W8" i="7" s="1"/>
  <c r="W9" i="7" s="1"/>
  <c r="W10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6" i="9"/>
  <c r="X5" i="9"/>
  <c r="V6" i="10"/>
  <c r="W5" i="10"/>
  <c r="W6" i="17"/>
  <c r="X5" i="17"/>
  <c r="X5" i="16"/>
  <c r="W6" i="16"/>
  <c r="W5" i="15"/>
  <c r="V6" i="15"/>
  <c r="X5" i="14"/>
  <c r="W6" i="14"/>
  <c r="W6" i="12"/>
  <c r="X5" i="12"/>
  <c r="W5" i="11"/>
  <c r="V6" i="11"/>
  <c r="X5" i="13"/>
  <c r="W6" i="13"/>
  <c r="W5" i="8"/>
  <c r="V6" i="8"/>
  <c r="Y5" i="7"/>
  <c r="X6" i="7"/>
  <c r="W7" i="12" l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7" i="14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10" i="16"/>
  <c r="W11" i="16"/>
  <c r="W14" i="16"/>
  <c r="W8" i="16"/>
  <c r="W9" i="16"/>
  <c r="W12" i="16"/>
  <c r="W13" i="16"/>
  <c r="W22" i="16"/>
  <c r="W23" i="16"/>
  <c r="W16" i="16"/>
  <c r="W17" i="16"/>
  <c r="W20" i="16"/>
  <c r="W21" i="16"/>
  <c r="W24" i="16"/>
  <c r="W25" i="16"/>
  <c r="W15" i="16"/>
  <c r="W26" i="16"/>
  <c r="W7" i="16"/>
  <c r="W18" i="16"/>
  <c r="W19" i="16"/>
  <c r="W7" i="9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7" i="1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7" i="10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W7" i="17"/>
  <c r="W8" i="17" s="1"/>
  <c r="W9" i="17" s="1"/>
  <c r="W10" i="17" s="1"/>
  <c r="W11" i="17" s="1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X8" i="7"/>
  <c r="X9" i="7"/>
  <c r="X10" i="7"/>
  <c r="X12" i="7"/>
  <c r="X13" i="7"/>
  <c r="X14" i="7"/>
  <c r="X15" i="7"/>
  <c r="X16" i="7"/>
  <c r="X17" i="7"/>
  <c r="X18" i="7"/>
  <c r="X19" i="7"/>
  <c r="X23" i="7"/>
  <c r="X24" i="7"/>
  <c r="X11" i="7"/>
  <c r="X20" i="7"/>
  <c r="X21" i="7"/>
  <c r="X25" i="7"/>
  <c r="X26" i="7"/>
  <c r="X7" i="7"/>
  <c r="X22" i="7"/>
  <c r="W7" i="13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V7" i="15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Y5" i="9"/>
  <c r="X6" i="9"/>
  <c r="W6" i="10"/>
  <c r="X5" i="10"/>
  <c r="X6" i="17"/>
  <c r="Y5" i="17"/>
  <c r="Y5" i="16"/>
  <c r="X6" i="16"/>
  <c r="W6" i="15"/>
  <c r="X5" i="15"/>
  <c r="Y5" i="14"/>
  <c r="X6" i="14"/>
  <c r="X6" i="12"/>
  <c r="Y5" i="12"/>
  <c r="Y5" i="13"/>
  <c r="X6" i="13"/>
  <c r="X5" i="11"/>
  <c r="W6" i="11"/>
  <c r="X5" i="8"/>
  <c r="W6" i="8"/>
  <c r="Z5" i="7"/>
  <c r="Y6" i="7"/>
  <c r="X7" i="17" l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20" i="17" s="1"/>
  <c r="X21" i="17" s="1"/>
  <c r="X22" i="17" s="1"/>
  <c r="X23" i="17" s="1"/>
  <c r="X24" i="17" s="1"/>
  <c r="X25" i="17" s="1"/>
  <c r="X26" i="17" s="1"/>
  <c r="W7" i="1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7" i="15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7" i="8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Y8" i="7"/>
  <c r="Y9" i="7" s="1"/>
  <c r="Y10" i="7" s="1"/>
  <c r="Y11" i="7" s="1"/>
  <c r="Y12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X14" i="9"/>
  <c r="X10" i="9"/>
  <c r="X16" i="9"/>
  <c r="X22" i="9"/>
  <c r="X24" i="9"/>
  <c r="X9" i="9"/>
  <c r="X12" i="9"/>
  <c r="X20" i="9"/>
  <c r="X8" i="9"/>
  <c r="X19" i="9"/>
  <c r="X23" i="9"/>
  <c r="X26" i="9"/>
  <c r="X11" i="9"/>
  <c r="X17" i="9"/>
  <c r="X15" i="9"/>
  <c r="X25" i="9"/>
  <c r="X18" i="9"/>
  <c r="X13" i="9"/>
  <c r="X7" i="9"/>
  <c r="X21" i="9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7" i="13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W11" i="10"/>
  <c r="W13" i="10"/>
  <c r="W15" i="10"/>
  <c r="W20" i="10"/>
  <c r="W24" i="10"/>
  <c r="W10" i="10"/>
  <c r="W17" i="10"/>
  <c r="W21" i="10"/>
  <c r="W25" i="10"/>
  <c r="W12" i="10"/>
  <c r="W14" i="10"/>
  <c r="W18" i="10"/>
  <c r="W22" i="10"/>
  <c r="W26" i="10"/>
  <c r="W9" i="10"/>
  <c r="W19" i="10"/>
  <c r="W23" i="10"/>
  <c r="W16" i="10"/>
  <c r="W8" i="10"/>
  <c r="W7" i="10"/>
  <c r="Y6" i="9"/>
  <c r="Z5" i="9"/>
  <c r="X6" i="10"/>
  <c r="Y5" i="10"/>
  <c r="Y6" i="17"/>
  <c r="Z5" i="17"/>
  <c r="Y6" i="16"/>
  <c r="Z5" i="16"/>
  <c r="X6" i="15"/>
  <c r="Y5" i="15"/>
  <c r="Y6" i="14"/>
  <c r="Z5" i="14"/>
  <c r="Y6" i="13"/>
  <c r="Z5" i="13"/>
  <c r="Z5" i="12"/>
  <c r="Y6" i="12"/>
  <c r="X6" i="11"/>
  <c r="Y5" i="11"/>
  <c r="X6" i="8"/>
  <c r="Y5" i="8"/>
  <c r="Z6" i="7"/>
  <c r="AA5" i="7"/>
  <c r="Y7" i="14" l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Y7" i="16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12" i="12"/>
  <c r="Y20" i="12"/>
  <c r="Y8" i="12"/>
  <c r="Y15" i="12"/>
  <c r="Y21" i="12"/>
  <c r="Y11" i="12"/>
  <c r="Y14" i="12"/>
  <c r="Y16" i="12"/>
  <c r="Y17" i="12"/>
  <c r="Y18" i="12"/>
  <c r="Y19" i="12"/>
  <c r="Y23" i="12"/>
  <c r="Y24" i="12"/>
  <c r="Y9" i="12"/>
  <c r="Y10" i="12"/>
  <c r="Y13" i="12"/>
  <c r="Y22" i="12"/>
  <c r="Y25" i="12"/>
  <c r="Y26" i="12"/>
  <c r="Y7" i="12"/>
  <c r="Z8" i="7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5" i="7" s="1"/>
  <c r="Z26" i="7" s="1"/>
  <c r="X7" i="1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Y7" i="13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Y8" i="17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7" i="9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AA5" i="9"/>
  <c r="Z6" i="9"/>
  <c r="Z5" i="10"/>
  <c r="Y6" i="10"/>
  <c r="AA5" i="17"/>
  <c r="Z6" i="17"/>
  <c r="Z6" i="16"/>
  <c r="AA5" i="16"/>
  <c r="Z5" i="15"/>
  <c r="Y6" i="15"/>
  <c r="Z6" i="14"/>
  <c r="AA5" i="14"/>
  <c r="Y6" i="11"/>
  <c r="Z5" i="11"/>
  <c r="Z6" i="13"/>
  <c r="AA5" i="13"/>
  <c r="AA5" i="12"/>
  <c r="Z6" i="12"/>
  <c r="Y6" i="8"/>
  <c r="Z5" i="8"/>
  <c r="AA6" i="7"/>
  <c r="AB5" i="7"/>
  <c r="Y7" i="11" l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7" i="10"/>
  <c r="Y8" i="10" s="1"/>
  <c r="Y9" i="10" s="1"/>
  <c r="Y11" i="10" s="1"/>
  <c r="Y12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7" i="8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AA8" i="7"/>
  <c r="AA10" i="7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7" i="14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7" i="16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Y7" i="15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Z7" i="17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7" i="9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AB5" i="9"/>
  <c r="AA6" i="9"/>
  <c r="AA5" i="10"/>
  <c r="Z6" i="10"/>
  <c r="AB5" i="17"/>
  <c r="AA6" i="17"/>
  <c r="AB5" i="16"/>
  <c r="AA6" i="16"/>
  <c r="AA5" i="15"/>
  <c r="Z6" i="15"/>
  <c r="AB5" i="14"/>
  <c r="AA6" i="14"/>
  <c r="AB5" i="13"/>
  <c r="AA6" i="13"/>
  <c r="AA5" i="11"/>
  <c r="Z6" i="11"/>
  <c r="AA6" i="12"/>
  <c r="AB5" i="12"/>
  <c r="AA5" i="8"/>
  <c r="Z6" i="8"/>
  <c r="AC5" i="7"/>
  <c r="AB6" i="7"/>
  <c r="AA7" i="14" l="1"/>
  <c r="AA8" i="14" s="1"/>
  <c r="AA9" i="14" s="1"/>
  <c r="AA10" i="14" s="1"/>
  <c r="AA11" i="14" s="1"/>
  <c r="AA12" i="14" s="1"/>
  <c r="AA13" i="14" s="1"/>
  <c r="AA14" i="14" s="1"/>
  <c r="AA15" i="14" s="1"/>
  <c r="AA16" i="14" s="1"/>
  <c r="AA17" i="14" s="1"/>
  <c r="AA18" i="14" s="1"/>
  <c r="AA19" i="14" s="1"/>
  <c r="AA20" i="14" s="1"/>
  <c r="AA21" i="14" s="1"/>
  <c r="AA22" i="14" s="1"/>
  <c r="AA23" i="14" s="1"/>
  <c r="AA24" i="14" s="1"/>
  <c r="AA25" i="14" s="1"/>
  <c r="AA26" i="14" s="1"/>
  <c r="Z7" i="1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7" i="10"/>
  <c r="Z8" i="10" s="1"/>
  <c r="Z9" i="10" s="1"/>
  <c r="Z10" i="10" s="1"/>
  <c r="Z11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AA7" i="17"/>
  <c r="AA8" i="17" s="1"/>
  <c r="AA9" i="17" s="1"/>
  <c r="AA10" i="17" s="1"/>
  <c r="AA11" i="17" s="1"/>
  <c r="AA12" i="17" s="1"/>
  <c r="AA13" i="17" s="1"/>
  <c r="AA14" i="17" s="1"/>
  <c r="AA15" i="17" s="1"/>
  <c r="AA16" i="17" s="1"/>
  <c r="AA17" i="17" s="1"/>
  <c r="AA18" i="17" s="1"/>
  <c r="AA19" i="17" s="1"/>
  <c r="AA20" i="17" s="1"/>
  <c r="AA21" i="17" s="1"/>
  <c r="AA22" i="17" s="1"/>
  <c r="AA23" i="17" s="1"/>
  <c r="AA24" i="17" s="1"/>
  <c r="AA25" i="17" s="1"/>
  <c r="AA26" i="17" s="1"/>
  <c r="Z7" i="8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AA7" i="16"/>
  <c r="AA8" i="16" s="1"/>
  <c r="AA9" i="16" s="1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B7" i="7"/>
  <c r="AB8" i="7" s="1"/>
  <c r="AB9" i="7" s="1"/>
  <c r="AB10" i="7" s="1"/>
  <c r="AB11" i="7" s="1"/>
  <c r="AB12" i="7" s="1"/>
  <c r="AB13" i="7" s="1"/>
  <c r="AB14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A7" i="13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Z12" i="15"/>
  <c r="Z22" i="15"/>
  <c r="Z23" i="15"/>
  <c r="Z26" i="15"/>
  <c r="Z14" i="15"/>
  <c r="Z16" i="15"/>
  <c r="Z25" i="15"/>
  <c r="Z11" i="15"/>
  <c r="Z13" i="15"/>
  <c r="Z17" i="15"/>
  <c r="Z20" i="15"/>
  <c r="Z21" i="15"/>
  <c r="Z24" i="15"/>
  <c r="Z9" i="15"/>
  <c r="Z10" i="15"/>
  <c r="Z19" i="15"/>
  <c r="Z8" i="15"/>
  <c r="Z15" i="15"/>
  <c r="Z18" i="15"/>
  <c r="Z7" i="15"/>
  <c r="AA7" i="9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7" i="12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B6" i="9"/>
  <c r="AC5" i="9"/>
  <c r="AA6" i="10"/>
  <c r="AB5" i="10"/>
  <c r="AB6" i="17"/>
  <c r="AC5" i="17"/>
  <c r="AC5" i="16"/>
  <c r="AB6" i="16"/>
  <c r="AA6" i="15"/>
  <c r="AB5" i="15"/>
  <c r="AB6" i="14"/>
  <c r="AC5" i="14"/>
  <c r="AB5" i="11"/>
  <c r="AA6" i="11"/>
  <c r="AB6" i="12"/>
  <c r="AC5" i="12"/>
  <c r="AC5" i="13"/>
  <c r="AB6" i="13"/>
  <c r="AB5" i="8"/>
  <c r="AA6" i="8"/>
  <c r="AD5" i="7"/>
  <c r="AC6" i="7"/>
  <c r="AB7" i="9" l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A8" i="8"/>
  <c r="AA11" i="8"/>
  <c r="AA15" i="8"/>
  <c r="AA17" i="8"/>
  <c r="AA18" i="8"/>
  <c r="AA21" i="8"/>
  <c r="AA9" i="8"/>
  <c r="AA10" i="8"/>
  <c r="AA14" i="8"/>
  <c r="AA19" i="8"/>
  <c r="AA22" i="8"/>
  <c r="AA23" i="8"/>
  <c r="AA24" i="8"/>
  <c r="AA25" i="8"/>
  <c r="AA26" i="8"/>
  <c r="AA13" i="8"/>
  <c r="AA16" i="8"/>
  <c r="AA12" i="8"/>
  <c r="AA20" i="8"/>
  <c r="AA7" i="8"/>
  <c r="AB7" i="16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A7" i="15"/>
  <c r="AA8" i="15" s="1"/>
  <c r="AA9" i="15" s="1"/>
  <c r="AA10" i="15" s="1"/>
  <c r="AA11" i="15" s="1"/>
  <c r="AA12" i="15" s="1"/>
  <c r="AA13" i="15" s="1"/>
  <c r="AA14" i="15" s="1"/>
  <c r="AA15" i="15" s="1"/>
  <c r="AA16" i="15" s="1"/>
  <c r="AA17" i="15" s="1"/>
  <c r="AA18" i="15" s="1"/>
  <c r="AA19" i="15" s="1"/>
  <c r="AA20" i="15" s="1"/>
  <c r="AA21" i="15" s="1"/>
  <c r="AA22" i="15" s="1"/>
  <c r="AA23" i="15" s="1"/>
  <c r="AA24" i="15" s="1"/>
  <c r="AA25" i="15" s="1"/>
  <c r="AA26" i="15" s="1"/>
  <c r="AB11" i="14"/>
  <c r="AB18" i="14"/>
  <c r="AB26" i="14"/>
  <c r="AB8" i="14"/>
  <c r="AB9" i="14"/>
  <c r="AB12" i="14"/>
  <c r="AB14" i="14"/>
  <c r="AB23" i="14"/>
  <c r="AB24" i="14"/>
  <c r="AB13" i="14"/>
  <c r="AB15" i="14"/>
  <c r="AB22" i="14"/>
  <c r="AB25" i="14"/>
  <c r="AB10" i="14"/>
  <c r="AB17" i="14"/>
  <c r="AB20" i="14"/>
  <c r="AB16" i="14"/>
  <c r="AB21" i="14"/>
  <c r="AB7" i="14"/>
  <c r="AB19" i="14"/>
  <c r="AB9" i="17"/>
  <c r="AB8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6" i="17"/>
  <c r="AB7" i="17"/>
  <c r="AB25" i="17"/>
  <c r="AB7" i="12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A11" i="10"/>
  <c r="AA12" i="10" s="1"/>
  <c r="AA13" i="10" s="1"/>
  <c r="AA14" i="10" s="1"/>
  <c r="AA15" i="10" s="1"/>
  <c r="AA16" i="10" s="1"/>
  <c r="AA17" i="10" s="1"/>
  <c r="AA18" i="10" s="1"/>
  <c r="AA19" i="10" s="1"/>
  <c r="AA20" i="10" s="1"/>
  <c r="AA22" i="10" s="1"/>
  <c r="AA23" i="10" s="1"/>
  <c r="AA24" i="10" s="1"/>
  <c r="AA25" i="10" s="1"/>
  <c r="AA26" i="10" s="1"/>
  <c r="AA7" i="10"/>
  <c r="AA8" i="10" s="1"/>
  <c r="AA9" i="10" s="1"/>
  <c r="AC7" i="7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B7" i="13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A11" i="11"/>
  <c r="AA17" i="11"/>
  <c r="AA19" i="11"/>
  <c r="AA23" i="11"/>
  <c r="AA12" i="11"/>
  <c r="AA20" i="11"/>
  <c r="AA25" i="11"/>
  <c r="AA26" i="11"/>
  <c r="AA8" i="11"/>
  <c r="AA9" i="11"/>
  <c r="AA10" i="11"/>
  <c r="AA14" i="11"/>
  <c r="AA18" i="11"/>
  <c r="AA21" i="11"/>
  <c r="AA24" i="11"/>
  <c r="AA13" i="11"/>
  <c r="AA15" i="11"/>
  <c r="AA16" i="11"/>
  <c r="AA22" i="11"/>
  <c r="AA7" i="11"/>
  <c r="AD5" i="9"/>
  <c r="AC6" i="9"/>
  <c r="AC5" i="10"/>
  <c r="AB6" i="10"/>
  <c r="AD5" i="17"/>
  <c r="AC6" i="17"/>
  <c r="AC6" i="16"/>
  <c r="AD5" i="16"/>
  <c r="AB6" i="15"/>
  <c r="AC5" i="15"/>
  <c r="AC6" i="14"/>
  <c r="AD5" i="14"/>
  <c r="AC6" i="13"/>
  <c r="AD5" i="13"/>
  <c r="AB6" i="11"/>
  <c r="AC5" i="11"/>
  <c r="AD5" i="12"/>
  <c r="AC6" i="12"/>
  <c r="AB6" i="8"/>
  <c r="AC5" i="8"/>
  <c r="AD6" i="7"/>
  <c r="AE5" i="7"/>
  <c r="AB7" i="11" l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C7" i="16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1" i="16" s="1"/>
  <c r="AC22" i="16" s="1"/>
  <c r="AC23" i="16" s="1"/>
  <c r="AC24" i="16" s="1"/>
  <c r="AC25" i="16" s="1"/>
  <c r="AC26" i="16" s="1"/>
  <c r="AC7" i="12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7" i="17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7" i="9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B7" i="8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C7" i="14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AC22" i="14" s="1"/>
  <c r="AC23" i="14" s="1"/>
  <c r="AC24" i="14" s="1"/>
  <c r="AC25" i="14" s="1"/>
  <c r="AC26" i="14" s="1"/>
  <c r="AC9" i="13"/>
  <c r="AC14" i="13"/>
  <c r="AC23" i="13"/>
  <c r="AC26" i="13"/>
  <c r="AC10" i="13"/>
  <c r="AC11" i="13"/>
  <c r="AC12" i="13"/>
  <c r="AC16" i="13"/>
  <c r="AC13" i="13"/>
  <c r="AC8" i="13"/>
  <c r="AC24" i="13"/>
  <c r="AC15" i="13"/>
  <c r="AC22" i="13"/>
  <c r="AC19" i="13"/>
  <c r="AC20" i="13"/>
  <c r="AC25" i="13"/>
  <c r="AC17" i="13"/>
  <c r="AC21" i="13"/>
  <c r="AC18" i="13"/>
  <c r="AC7" i="13"/>
  <c r="AB7" i="15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D8" i="7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B11" i="10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7" i="10"/>
  <c r="AB8" i="10" s="1"/>
  <c r="AB9" i="10" s="1"/>
  <c r="AD6" i="9"/>
  <c r="AE5" i="9"/>
  <c r="AC6" i="10"/>
  <c r="AD5" i="10"/>
  <c r="AE5" i="17"/>
  <c r="AD6" i="17"/>
  <c r="AD6" i="16"/>
  <c r="AE5" i="16"/>
  <c r="AD5" i="15"/>
  <c r="AC6" i="15"/>
  <c r="AD6" i="14"/>
  <c r="AE5" i="14"/>
  <c r="AC6" i="11"/>
  <c r="AD5" i="11"/>
  <c r="AD6" i="13"/>
  <c r="AE5" i="13"/>
  <c r="AE5" i="12"/>
  <c r="AD6" i="12"/>
  <c r="AC6" i="8"/>
  <c r="AD5" i="8"/>
  <c r="AE6" i="7"/>
  <c r="AF5" i="7"/>
  <c r="AD7" i="12" l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C7" i="15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E9" i="7"/>
  <c r="AE21" i="7"/>
  <c r="AE22" i="7"/>
  <c r="AE7" i="7"/>
  <c r="AE12" i="7"/>
  <c r="AE13" i="7"/>
  <c r="AE14" i="7"/>
  <c r="AE15" i="7"/>
  <c r="AE16" i="7"/>
  <c r="AE17" i="7"/>
  <c r="AE18" i="7"/>
  <c r="AE19" i="7"/>
  <c r="AE24" i="7"/>
  <c r="AE8" i="7"/>
  <c r="AE20" i="7"/>
  <c r="AE23" i="7"/>
  <c r="AE25" i="7"/>
  <c r="AE26" i="7"/>
  <c r="AE10" i="7"/>
  <c r="AE11" i="7"/>
  <c r="AD7" i="9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C7" i="1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D7" i="17"/>
  <c r="AD8" i="17" s="1"/>
  <c r="AD9" i="17" s="1"/>
  <c r="AD10" i="17" s="1"/>
  <c r="AD11" i="17" s="1"/>
  <c r="AD12" i="17" s="1"/>
  <c r="AD13" i="17" s="1"/>
  <c r="AD14" i="17" s="1"/>
  <c r="AD15" i="17" s="1"/>
  <c r="AD16" i="17" s="1"/>
  <c r="AD17" i="17" s="1"/>
  <c r="AD18" i="17" s="1"/>
  <c r="AD19" i="17" s="1"/>
  <c r="AD20" i="17" s="1"/>
  <c r="AD22" i="17" s="1"/>
  <c r="AD23" i="17" s="1"/>
  <c r="AD24" i="17" s="1"/>
  <c r="AD25" i="17" s="1"/>
  <c r="AD26" i="17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D7" i="13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7" i="14"/>
  <c r="AD8" i="14" s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8" i="16"/>
  <c r="AD11" i="16"/>
  <c r="AD12" i="16"/>
  <c r="AD9" i="16"/>
  <c r="AD13" i="16"/>
  <c r="AD16" i="16"/>
  <c r="AD20" i="16"/>
  <c r="AD22" i="16"/>
  <c r="AD26" i="16"/>
  <c r="AD17" i="16"/>
  <c r="AD21" i="16"/>
  <c r="AD23" i="16"/>
  <c r="AD10" i="16"/>
  <c r="AD14" i="16"/>
  <c r="AD18" i="16"/>
  <c r="AD24" i="16"/>
  <c r="AD19" i="16"/>
  <c r="AD15" i="16"/>
  <c r="AD7" i="16"/>
  <c r="AD25" i="16"/>
  <c r="AC7" i="10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E6" i="9"/>
  <c r="AF5" i="9"/>
  <c r="AE5" i="10"/>
  <c r="AD6" i="10"/>
  <c r="AE6" i="17"/>
  <c r="AF5" i="17"/>
  <c r="AE6" i="16"/>
  <c r="AF5" i="16"/>
  <c r="AE5" i="15"/>
  <c r="AD6" i="15"/>
  <c r="AE6" i="14"/>
  <c r="AF5" i="14"/>
  <c r="AE6" i="12"/>
  <c r="AF5" i="12"/>
  <c r="AE5" i="11"/>
  <c r="AD6" i="11"/>
  <c r="AF5" i="13"/>
  <c r="AE6" i="13"/>
  <c r="AE5" i="8"/>
  <c r="AD6" i="8"/>
  <c r="AG5" i="7"/>
  <c r="AF6" i="7"/>
  <c r="AD7" i="11" l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12" i="10"/>
  <c r="AD16" i="10"/>
  <c r="AD19" i="10"/>
  <c r="AD23" i="10"/>
  <c r="AD13" i="10"/>
  <c r="AD15" i="10"/>
  <c r="AD20" i="10"/>
  <c r="AD24" i="10"/>
  <c r="AD8" i="10"/>
  <c r="AD11" i="10"/>
  <c r="AD17" i="10"/>
  <c r="AD21" i="10"/>
  <c r="AD25" i="10"/>
  <c r="AD14" i="10"/>
  <c r="AD9" i="10"/>
  <c r="AD10" i="10"/>
  <c r="AD7" i="10"/>
  <c r="AD18" i="10"/>
  <c r="AD22" i="10"/>
  <c r="AD26" i="10"/>
  <c r="AE7" i="14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7" i="16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D7" i="8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F8" i="7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E7" i="13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D7" i="15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AD23" i="15" s="1"/>
  <c r="AD24" i="15" s="1"/>
  <c r="AD25" i="15" s="1"/>
  <c r="AD26" i="15" s="1"/>
  <c r="AE7" i="12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7" i="17"/>
  <c r="AE8" i="17" s="1"/>
  <c r="AE9" i="17" s="1"/>
  <c r="AE10" i="17" s="1"/>
  <c r="AE11" i="17" s="1"/>
  <c r="AE12" i="17" s="1"/>
  <c r="AE13" i="17" s="1"/>
  <c r="AE14" i="17" s="1"/>
  <c r="AE15" i="17" s="1"/>
  <c r="AE16" i="17" s="1"/>
  <c r="AE17" i="17" s="1"/>
  <c r="AE18" i="17" s="1"/>
  <c r="AE19" i="17" s="1"/>
  <c r="AE20" i="17" s="1"/>
  <c r="AE21" i="17" s="1"/>
  <c r="AE22" i="17" s="1"/>
  <c r="AE23" i="17" s="1"/>
  <c r="AE24" i="17" s="1"/>
  <c r="AE25" i="17" s="1"/>
  <c r="AE26" i="17" s="1"/>
  <c r="AE10" i="9"/>
  <c r="AE8" i="9"/>
  <c r="AE9" i="9"/>
  <c r="AE11" i="9"/>
  <c r="AE12" i="9"/>
  <c r="AE13" i="9"/>
  <c r="AE14" i="9"/>
  <c r="AE15" i="9"/>
  <c r="AE16" i="9"/>
  <c r="AE21" i="9"/>
  <c r="AE23" i="9"/>
  <c r="AE26" i="9"/>
  <c r="AE17" i="9"/>
  <c r="AE18" i="9"/>
  <c r="AE22" i="9"/>
  <c r="AE25" i="9"/>
  <c r="AE20" i="9"/>
  <c r="AE24" i="9"/>
  <c r="AE19" i="9"/>
  <c r="AE7" i="9"/>
  <c r="AF6" i="9"/>
  <c r="AG5" i="9"/>
  <c r="AE6" i="10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F5" i="10"/>
  <c r="AF6" i="17"/>
  <c r="AF7" i="17" s="1"/>
  <c r="AG5" i="17"/>
  <c r="AG5" i="16"/>
  <c r="AF6" i="16"/>
  <c r="AE6" i="15"/>
  <c r="AF5" i="15"/>
  <c r="AF6" i="14"/>
  <c r="AG5" i="14"/>
  <c r="AF6" i="12"/>
  <c r="AG5" i="12"/>
  <c r="AF5" i="11"/>
  <c r="AE6" i="11"/>
  <c r="AG5" i="13"/>
  <c r="AF6" i="13"/>
  <c r="AF5" i="8"/>
  <c r="AE6" i="8"/>
  <c r="AH5" i="7"/>
  <c r="AG6" i="7"/>
  <c r="AF7" i="16" l="1"/>
  <c r="AF8" i="16" s="1"/>
  <c r="AF9" i="16" s="1"/>
  <c r="AF10" i="16" s="1"/>
  <c r="AF11" i="16" s="1"/>
  <c r="AF12" i="16" s="1"/>
  <c r="AF13" i="16" s="1"/>
  <c r="AF14" i="16" s="1"/>
  <c r="AF15" i="16" s="1"/>
  <c r="AF16" i="16" s="1"/>
  <c r="AF17" i="16" s="1"/>
  <c r="AF18" i="16" s="1"/>
  <c r="AF19" i="16" s="1"/>
  <c r="AF20" i="16" s="1"/>
  <c r="AF21" i="16" s="1"/>
  <c r="AF22" i="16" s="1"/>
  <c r="AF23" i="16" s="1"/>
  <c r="AF24" i="16" s="1"/>
  <c r="AF25" i="16" s="1"/>
  <c r="AF26" i="16" s="1"/>
  <c r="AE7" i="1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E7" i="8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F7" i="14"/>
  <c r="AF8" i="14" s="1"/>
  <c r="AF9" i="14" s="1"/>
  <c r="AF10" i="14" s="1"/>
  <c r="AF11" i="14" s="1"/>
  <c r="AF12" i="14" s="1"/>
  <c r="AF13" i="14" s="1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7" i="13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8" i="12"/>
  <c r="AF11" i="12"/>
  <c r="AF18" i="12"/>
  <c r="AF19" i="12"/>
  <c r="AF23" i="12"/>
  <c r="AF9" i="12"/>
  <c r="AF10" i="12"/>
  <c r="AF14" i="12"/>
  <c r="AF20" i="12"/>
  <c r="AF22" i="12"/>
  <c r="AF12" i="12"/>
  <c r="AF13" i="12"/>
  <c r="AF15" i="12"/>
  <c r="AF17" i="12"/>
  <c r="AF21" i="12"/>
  <c r="AF25" i="12"/>
  <c r="AF26" i="12"/>
  <c r="AF16" i="12"/>
  <c r="AF24" i="12"/>
  <c r="AF7" i="12"/>
  <c r="AE7" i="15"/>
  <c r="AE8" i="15" s="1"/>
  <c r="AE9" i="15" s="1"/>
  <c r="AE10" i="15" s="1"/>
  <c r="AE11" i="15" s="1"/>
  <c r="AE12" i="15" s="1"/>
  <c r="AE13" i="15" s="1"/>
  <c r="AE14" i="15" s="1"/>
  <c r="AE15" i="15" s="1"/>
  <c r="AE16" i="15" s="1"/>
  <c r="AE17" i="15" s="1"/>
  <c r="AE18" i="15" s="1"/>
  <c r="AE19" i="15" s="1"/>
  <c r="AE20" i="15" s="1"/>
  <c r="AE21" i="15" s="1"/>
  <c r="AE22" i="15" s="1"/>
  <c r="AE23" i="15" s="1"/>
  <c r="AE24" i="15" s="1"/>
  <c r="AE25" i="15" s="1"/>
  <c r="AE26" i="15" s="1"/>
  <c r="AF8" i="17"/>
  <c r="AF9" i="17" s="1"/>
  <c r="AF10" i="17" s="1"/>
  <c r="AF11" i="17" s="1"/>
  <c r="AF12" i="17" s="1"/>
  <c r="AF13" i="17" s="1"/>
  <c r="AF14" i="17" s="1"/>
  <c r="AF15" i="17" s="1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7" i="9"/>
  <c r="AF8" i="9" s="1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H5" i="9"/>
  <c r="AG6" i="9"/>
  <c r="AF6" i="10"/>
  <c r="AG5" i="10"/>
  <c r="AH5" i="17"/>
  <c r="AG6" i="17"/>
  <c r="AG6" i="16"/>
  <c r="AH5" i="16"/>
  <c r="AG5" i="15"/>
  <c r="AF6" i="15"/>
  <c r="AG6" i="14"/>
  <c r="AH5" i="14"/>
  <c r="AG6" i="13"/>
  <c r="AH5" i="13"/>
  <c r="AF6" i="11"/>
  <c r="AG5" i="11"/>
  <c r="AH5" i="12"/>
  <c r="AG6" i="12"/>
  <c r="AF6" i="8"/>
  <c r="AG5" i="8"/>
  <c r="AH6" i="7"/>
  <c r="AI5" i="7"/>
  <c r="AG7" i="13" l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7" i="16"/>
  <c r="AG8" i="16" s="1"/>
  <c r="AG9" i="16" s="1"/>
  <c r="AG10" i="16" s="1"/>
  <c r="AG11" i="16" s="1"/>
  <c r="AG12" i="16" s="1"/>
  <c r="AG13" i="16" s="1"/>
  <c r="AG14" i="16" s="1"/>
  <c r="AG15" i="16" s="1"/>
  <c r="AG16" i="16" s="1"/>
  <c r="AG17" i="16" s="1"/>
  <c r="AG18" i="16" s="1"/>
  <c r="AG19" i="16" s="1"/>
  <c r="AG20" i="16" s="1"/>
  <c r="AG21" i="16" s="1"/>
  <c r="AG22" i="16" s="1"/>
  <c r="AG23" i="16" s="1"/>
  <c r="AG24" i="16" s="1"/>
  <c r="AG25" i="16" s="1"/>
  <c r="AG26" i="16" s="1"/>
  <c r="AH8" i="7"/>
  <c r="AH9" i="7" s="1"/>
  <c r="AH11" i="7" s="1"/>
  <c r="AH12" i="7" s="1"/>
  <c r="AH14" i="7" s="1"/>
  <c r="AH15" i="7" s="1"/>
  <c r="AH16" i="7" s="1"/>
  <c r="AH17" i="7" s="1"/>
  <c r="AH19" i="7" s="1"/>
  <c r="AH20" i="7" s="1"/>
  <c r="AH21" i="7" s="1"/>
  <c r="AH22" i="7" s="1"/>
  <c r="AH24" i="7" s="1"/>
  <c r="AH25" i="7" s="1"/>
  <c r="AH26" i="7" s="1"/>
  <c r="AF7" i="8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7" i="11"/>
  <c r="AF8" i="11" s="1"/>
  <c r="AF9" i="11" s="1"/>
  <c r="AF10" i="11" s="1"/>
  <c r="AF11" i="11" s="1"/>
  <c r="AF12" i="11" s="1"/>
  <c r="AF13" i="11" s="1"/>
  <c r="AF14" i="11" s="1"/>
  <c r="AF15" i="11" s="1"/>
  <c r="AF16" i="11" s="1"/>
  <c r="AF17" i="11" s="1"/>
  <c r="AF18" i="11" s="1"/>
  <c r="AF19" i="11" s="1"/>
  <c r="AF20" i="11" s="1"/>
  <c r="AF21" i="11" s="1"/>
  <c r="AF22" i="11" s="1"/>
  <c r="AF23" i="11" s="1"/>
  <c r="AF24" i="11" s="1"/>
  <c r="AF25" i="11" s="1"/>
  <c r="AF26" i="11" s="1"/>
  <c r="AG7" i="14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G19" i="14" s="1"/>
  <c r="AG20" i="14" s="1"/>
  <c r="AG21" i="14" s="1"/>
  <c r="AG22" i="14" s="1"/>
  <c r="AG23" i="14" s="1"/>
  <c r="AG24" i="14" s="1"/>
  <c r="AG25" i="14" s="1"/>
  <c r="AG26" i="14" s="1"/>
  <c r="AF9" i="10"/>
  <c r="AF10" i="10" s="1"/>
  <c r="AF11" i="10" s="1"/>
  <c r="AF12" i="10" s="1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7" i="10"/>
  <c r="AG7" i="12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F7" i="15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G7" i="17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7" i="9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I5" i="9"/>
  <c r="AH6" i="9"/>
  <c r="AG6" i="10"/>
  <c r="AG8" i="10" s="1"/>
  <c r="AG9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H5" i="10"/>
  <c r="AI5" i="17"/>
  <c r="AH6" i="17"/>
  <c r="AI5" i="16"/>
  <c r="AH6" i="16"/>
  <c r="AH5" i="15"/>
  <c r="AG6" i="15"/>
  <c r="AH6" i="14"/>
  <c r="AI5" i="14"/>
  <c r="AG6" i="11"/>
  <c r="AH5" i="11"/>
  <c r="AI5" i="12"/>
  <c r="AH6" i="12"/>
  <c r="AH6" i="13"/>
  <c r="AI5" i="13"/>
  <c r="AG6" i="8"/>
  <c r="AH5" i="8"/>
  <c r="AI6" i="7"/>
  <c r="AJ5" i="7"/>
  <c r="AG9" i="15" l="1"/>
  <c r="AG14" i="15"/>
  <c r="AG20" i="15"/>
  <c r="AG24" i="15"/>
  <c r="AG11" i="15"/>
  <c r="AG13" i="15"/>
  <c r="AG15" i="15"/>
  <c r="AG18" i="15"/>
  <c r="AG19" i="15"/>
  <c r="AG23" i="15"/>
  <c r="AG26" i="15"/>
  <c r="AG8" i="15"/>
  <c r="AG10" i="15"/>
  <c r="AG16" i="15"/>
  <c r="AG22" i="15"/>
  <c r="AG21" i="15"/>
  <c r="AG12" i="15"/>
  <c r="AG17" i="15"/>
  <c r="AG25" i="15"/>
  <c r="AG7" i="15"/>
  <c r="AI7" i="7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H7" i="13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G7" i="1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H7" i="9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7" i="16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7" i="17"/>
  <c r="AH8" i="17" s="1"/>
  <c r="AH9" i="17" s="1"/>
  <c r="AH10" i="17" s="1"/>
  <c r="AH11" i="17" s="1"/>
  <c r="AH12" i="17" s="1"/>
  <c r="AH13" i="17" s="1"/>
  <c r="AH14" i="17" s="1"/>
  <c r="AH15" i="17" s="1"/>
  <c r="AH16" i="17" s="1"/>
  <c r="AH17" i="17" s="1"/>
  <c r="AH18" i="17" s="1"/>
  <c r="AH19" i="17" s="1"/>
  <c r="AH20" i="17" s="1"/>
  <c r="AH21" i="17" s="1"/>
  <c r="AH22" i="17" s="1"/>
  <c r="AH23" i="17" s="1"/>
  <c r="AH24" i="17" s="1"/>
  <c r="AH25" i="17" s="1"/>
  <c r="AH26" i="17" s="1"/>
  <c r="AH7" i="12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G7" i="8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H7" i="14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J5" i="9"/>
  <c r="AI6" i="9"/>
  <c r="AI5" i="10"/>
  <c r="AH6" i="10"/>
  <c r="AH8" i="10" s="1"/>
  <c r="AH9" i="10" s="1"/>
  <c r="AH10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J5" i="17"/>
  <c r="AI6" i="17"/>
  <c r="AI6" i="16"/>
  <c r="AJ5" i="16"/>
  <c r="AH6" i="15"/>
  <c r="AI5" i="15"/>
  <c r="AI6" i="14"/>
  <c r="AJ5" i="14"/>
  <c r="AI6" i="12"/>
  <c r="AJ5" i="12"/>
  <c r="AI5" i="11"/>
  <c r="AH6" i="11"/>
  <c r="AJ5" i="13"/>
  <c r="AI6" i="13"/>
  <c r="AI5" i="8"/>
  <c r="AH6" i="8"/>
  <c r="AK5" i="7"/>
  <c r="AJ6" i="7"/>
  <c r="AI8" i="14" l="1"/>
  <c r="AI15" i="14"/>
  <c r="AI16" i="14"/>
  <c r="AI17" i="14"/>
  <c r="AI20" i="14"/>
  <c r="AI9" i="14"/>
  <c r="AI11" i="14"/>
  <c r="AI13" i="14"/>
  <c r="AI21" i="14"/>
  <c r="AI22" i="14"/>
  <c r="AI26" i="14"/>
  <c r="AI10" i="14"/>
  <c r="AI12" i="14"/>
  <c r="AI18" i="14"/>
  <c r="AI19" i="14"/>
  <c r="AI24" i="14"/>
  <c r="AI23" i="14"/>
  <c r="AI14" i="14"/>
  <c r="AI7" i="14"/>
  <c r="AI25" i="14"/>
  <c r="AJ8" i="7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I7" i="13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8" i="17"/>
  <c r="AI9" i="17"/>
  <c r="AI25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7" i="17"/>
  <c r="AI26" i="17"/>
  <c r="AI7" i="9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7" i="16"/>
  <c r="AI8" i="16" s="1"/>
  <c r="AI9" i="16" s="1"/>
  <c r="AI10" i="16" s="1"/>
  <c r="AI11" i="16" s="1"/>
  <c r="AI12" i="16" s="1"/>
  <c r="AI13" i="16" s="1"/>
  <c r="AI14" i="16" s="1"/>
  <c r="AI15" i="16" s="1"/>
  <c r="AI16" i="16" s="1"/>
  <c r="AI17" i="16" s="1"/>
  <c r="AI18" i="16" s="1"/>
  <c r="AI19" i="16" s="1"/>
  <c r="AI20" i="16" s="1"/>
  <c r="AI21" i="16" s="1"/>
  <c r="AI22" i="16" s="1"/>
  <c r="AI23" i="16" s="1"/>
  <c r="AI24" i="16" s="1"/>
  <c r="AI25" i="16" s="1"/>
  <c r="AI26" i="16" s="1"/>
  <c r="AI7" i="12"/>
  <c r="AI8" i="12" s="1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H7" i="15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H23" i="15" s="1"/>
  <c r="AH24" i="15" s="1"/>
  <c r="AH25" i="15" s="1"/>
  <c r="AH26" i="15" s="1"/>
  <c r="AH16" i="8"/>
  <c r="AH20" i="8"/>
  <c r="AH8" i="8"/>
  <c r="AH9" i="8"/>
  <c r="AH12" i="8"/>
  <c r="AH13" i="8"/>
  <c r="AH15" i="8"/>
  <c r="AH17" i="8"/>
  <c r="AH18" i="8"/>
  <c r="AH21" i="8"/>
  <c r="AH11" i="8"/>
  <c r="AH14" i="8"/>
  <c r="AH19" i="8"/>
  <c r="AH22" i="8"/>
  <c r="AH23" i="8"/>
  <c r="AH24" i="8"/>
  <c r="AH25" i="8"/>
  <c r="AH10" i="8"/>
  <c r="AH26" i="8"/>
  <c r="AH7" i="8"/>
  <c r="AH13" i="11"/>
  <c r="AH14" i="11"/>
  <c r="AH15" i="11"/>
  <c r="AH18" i="11"/>
  <c r="AH22" i="11"/>
  <c r="AH24" i="11"/>
  <c r="AH26" i="11"/>
  <c r="AH8" i="11"/>
  <c r="AH10" i="11"/>
  <c r="AH11" i="11"/>
  <c r="AH16" i="11"/>
  <c r="AH17" i="11"/>
  <c r="AH19" i="11"/>
  <c r="AH9" i="11"/>
  <c r="AH12" i="11"/>
  <c r="AH20" i="11"/>
  <c r="AH25" i="11"/>
  <c r="AH21" i="11"/>
  <c r="AH23" i="11"/>
  <c r="AH7" i="11"/>
  <c r="AK5" i="9"/>
  <c r="AJ6" i="9"/>
  <c r="AJ5" i="10"/>
  <c r="AI6" i="10"/>
  <c r="AJ6" i="17"/>
  <c r="AK5" i="17"/>
  <c r="AJ6" i="16"/>
  <c r="AK5" i="16"/>
  <c r="AI6" i="15"/>
  <c r="AJ5" i="15"/>
  <c r="AJ6" i="14"/>
  <c r="AK5" i="14"/>
  <c r="AK5" i="13"/>
  <c r="AJ6" i="13"/>
  <c r="AJ6" i="12"/>
  <c r="AK5" i="12"/>
  <c r="AJ5" i="11"/>
  <c r="AI6" i="11"/>
  <c r="AJ5" i="8"/>
  <c r="AI6" i="8"/>
  <c r="AL5" i="7"/>
  <c r="AK6" i="7"/>
  <c r="AJ8" i="17" l="1"/>
  <c r="AJ9" i="17" s="1"/>
  <c r="AJ10" i="17" s="1"/>
  <c r="AJ11" i="17" s="1"/>
  <c r="AJ12" i="17" s="1"/>
  <c r="AJ13" i="17" s="1"/>
  <c r="AJ14" i="17" s="1"/>
  <c r="AJ15" i="17" s="1"/>
  <c r="AJ16" i="17" s="1"/>
  <c r="AJ17" i="17" s="1"/>
  <c r="AJ18" i="17" s="1"/>
  <c r="AJ19" i="17" s="1"/>
  <c r="AJ20" i="17" s="1"/>
  <c r="AJ21" i="17" s="1"/>
  <c r="AJ22" i="17" s="1"/>
  <c r="AJ23" i="17" s="1"/>
  <c r="AJ24" i="17" s="1"/>
  <c r="AJ25" i="17" s="1"/>
  <c r="AJ26" i="17" s="1"/>
  <c r="AI7" i="8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8" i="10"/>
  <c r="AI9" i="10" s="1"/>
  <c r="AI10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J7" i="16"/>
  <c r="AJ8" i="16" s="1"/>
  <c r="AJ9" i="16" s="1"/>
  <c r="AJ10" i="16" s="1"/>
  <c r="AJ11" i="16" s="1"/>
  <c r="AJ12" i="16" s="1"/>
  <c r="AJ13" i="16" s="1"/>
  <c r="AJ14" i="16" s="1"/>
  <c r="AJ15" i="16" s="1"/>
  <c r="AJ16" i="16" s="1"/>
  <c r="AJ17" i="16" s="1"/>
  <c r="AJ18" i="16" s="1"/>
  <c r="AJ19" i="16" s="1"/>
  <c r="AJ20" i="16" s="1"/>
  <c r="AJ21" i="16" s="1"/>
  <c r="AJ22" i="16" s="1"/>
  <c r="AJ23" i="16" s="1"/>
  <c r="AJ24" i="16" s="1"/>
  <c r="AJ25" i="16" s="1"/>
  <c r="AJ26" i="16" s="1"/>
  <c r="AI7" i="15"/>
  <c r="AI8" i="15" s="1"/>
  <c r="AI9" i="15" s="1"/>
  <c r="AI10" i="15" s="1"/>
  <c r="AI11" i="15" s="1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AJ7" i="14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J19" i="14" s="1"/>
  <c r="AJ20" i="14" s="1"/>
  <c r="AJ21" i="14" s="1"/>
  <c r="AJ22" i="14" s="1"/>
  <c r="AJ23" i="14" s="1"/>
  <c r="AJ24" i="14" s="1"/>
  <c r="AJ25" i="14" s="1"/>
  <c r="AJ26" i="14" s="1"/>
  <c r="AK7" i="7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I7" i="1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I19" i="11" s="1"/>
  <c r="AI20" i="11" s="1"/>
  <c r="AI21" i="11" s="1"/>
  <c r="AI22" i="11" s="1"/>
  <c r="AI23" i="11" s="1"/>
  <c r="AI24" i="11" s="1"/>
  <c r="AI25" i="11" s="1"/>
  <c r="AI26" i="11" s="1"/>
  <c r="AJ12" i="13"/>
  <c r="AJ9" i="13"/>
  <c r="AJ11" i="13"/>
  <c r="AJ13" i="13"/>
  <c r="AJ15" i="13"/>
  <c r="AJ22" i="13"/>
  <c r="AJ24" i="13"/>
  <c r="AJ25" i="13"/>
  <c r="AJ8" i="13"/>
  <c r="AJ10" i="13"/>
  <c r="AJ17" i="13"/>
  <c r="AJ19" i="13"/>
  <c r="AJ20" i="13"/>
  <c r="AJ21" i="13"/>
  <c r="AJ23" i="13"/>
  <c r="AJ26" i="13"/>
  <c r="AJ16" i="13"/>
  <c r="AJ18" i="13"/>
  <c r="AJ14" i="13"/>
  <c r="AJ7" i="13"/>
  <c r="AJ7" i="9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K6" i="9"/>
  <c r="AL5" i="9"/>
  <c r="AK5" i="10"/>
  <c r="AJ6" i="10"/>
  <c r="AK6" i="17"/>
  <c r="AL5" i="17"/>
  <c r="AK6" i="16"/>
  <c r="AL5" i="16"/>
  <c r="AK5" i="15"/>
  <c r="AJ6" i="15"/>
  <c r="AK6" i="14"/>
  <c r="AL5" i="14"/>
  <c r="AJ6" i="11"/>
  <c r="AK5" i="11"/>
  <c r="AK6" i="13"/>
  <c r="AL5" i="13"/>
  <c r="AL5" i="12"/>
  <c r="AK6" i="12"/>
  <c r="AJ6" i="8"/>
  <c r="AK5" i="8"/>
  <c r="AL6" i="7"/>
  <c r="AM5" i="7"/>
  <c r="AM6" i="7" s="1"/>
  <c r="AK8" i="12" l="1"/>
  <c r="AK9" i="12" s="1"/>
  <c r="AK10" i="12" s="1"/>
  <c r="AK11" i="12" s="1"/>
  <c r="AK12" i="12" s="1"/>
  <c r="AK13" i="12" s="1"/>
  <c r="AK14" i="12" s="1"/>
  <c r="AK15" i="12" s="1"/>
  <c r="AK16" i="12" s="1"/>
  <c r="AK17" i="12" s="1"/>
  <c r="AK18" i="12" s="1"/>
  <c r="AK19" i="12" s="1"/>
  <c r="AK20" i="12" s="1"/>
  <c r="AK21" i="12" s="1"/>
  <c r="AK22" i="12" s="1"/>
  <c r="AK23" i="12" s="1"/>
  <c r="AK24" i="12" s="1"/>
  <c r="AK25" i="12" s="1"/>
  <c r="AK26" i="12" s="1"/>
  <c r="AL7" i="7"/>
  <c r="AL8" i="7" s="1"/>
  <c r="AL9" i="7" s="1"/>
  <c r="AL10" i="7" s="1"/>
  <c r="AL11" i="7" s="1"/>
  <c r="AL12" i="7" s="1"/>
  <c r="AL13" i="7" s="1"/>
  <c r="AL14" i="7" s="1"/>
  <c r="AL15" i="7" s="1"/>
  <c r="AJ7" i="1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J18" i="11" s="1"/>
  <c r="AJ19" i="11" s="1"/>
  <c r="AJ20" i="11" s="1"/>
  <c r="AJ21" i="11" s="1"/>
  <c r="AJ22" i="11" s="1"/>
  <c r="AJ23" i="11" s="1"/>
  <c r="AJ24" i="11" s="1"/>
  <c r="AJ25" i="11" s="1"/>
  <c r="AJ26" i="11" s="1"/>
  <c r="AK7" i="17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7" i="9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J7" i="15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AJ23" i="15" s="1"/>
  <c r="AJ24" i="15" s="1"/>
  <c r="AJ25" i="15" s="1"/>
  <c r="AJ26" i="15" s="1"/>
  <c r="AJ7" i="10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M7" i="7"/>
  <c r="AM8" i="7" s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J7" i="8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K7" i="13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7" i="14"/>
  <c r="AK8" i="14" s="1"/>
  <c r="AK9" i="14" s="1"/>
  <c r="AK10" i="14" s="1"/>
  <c r="AK11" i="14" s="1"/>
  <c r="AK12" i="14" s="1"/>
  <c r="AK13" i="14" s="1"/>
  <c r="AK14" i="14" s="1"/>
  <c r="AK15" i="14" s="1"/>
  <c r="AK16" i="14" s="1"/>
  <c r="AK17" i="14" s="1"/>
  <c r="AK18" i="14" s="1"/>
  <c r="AK19" i="14" s="1"/>
  <c r="AK20" i="14" s="1"/>
  <c r="AK21" i="14" s="1"/>
  <c r="AK22" i="14" s="1"/>
  <c r="AK23" i="14" s="1"/>
  <c r="AK24" i="14" s="1"/>
  <c r="AK25" i="14" s="1"/>
  <c r="AK26" i="14" s="1"/>
  <c r="AK11" i="16"/>
  <c r="AK12" i="16"/>
  <c r="AK9" i="16"/>
  <c r="AK10" i="16"/>
  <c r="AK13" i="16"/>
  <c r="AK8" i="16"/>
  <c r="AK25" i="16"/>
  <c r="AK14" i="16"/>
  <c r="AK17" i="16"/>
  <c r="AK18" i="16"/>
  <c r="AK21" i="16"/>
  <c r="AK26" i="16"/>
  <c r="AK23" i="16"/>
  <c r="AK22" i="16"/>
  <c r="AK24" i="16"/>
  <c r="AK7" i="16"/>
  <c r="AK19" i="16"/>
  <c r="AK15" i="16"/>
  <c r="AK20" i="16"/>
  <c r="AK16" i="16"/>
  <c r="AM5" i="9"/>
  <c r="AM6" i="9" s="1"/>
  <c r="AL6" i="9"/>
  <c r="AL5" i="10"/>
  <c r="AK6" i="10"/>
  <c r="AM5" i="17"/>
  <c r="AM6" i="17" s="1"/>
  <c r="AL6" i="17"/>
  <c r="AM5" i="16"/>
  <c r="AM6" i="16" s="1"/>
  <c r="AL6" i="16"/>
  <c r="AL5" i="15"/>
  <c r="AK6" i="15"/>
  <c r="AM5" i="14"/>
  <c r="AM6" i="14" s="1"/>
  <c r="AL6" i="14"/>
  <c r="AL6" i="13"/>
  <c r="AM5" i="13"/>
  <c r="AM6" i="13" s="1"/>
  <c r="AM5" i="12"/>
  <c r="AM6" i="12" s="1"/>
  <c r="AL6" i="12"/>
  <c r="AK6" i="11"/>
  <c r="AL5" i="11"/>
  <c r="AK6" i="8"/>
  <c r="AL5" i="8"/>
  <c r="H12" i="7"/>
  <c r="AQ12" i="7" s="1"/>
  <c r="H25" i="7"/>
  <c r="AQ25" i="7" s="1"/>
  <c r="H13" i="7"/>
  <c r="AQ13" i="7" s="1"/>
  <c r="H19" i="7"/>
  <c r="AQ19" i="7" s="1"/>
  <c r="H11" i="7"/>
  <c r="AQ11" i="7" s="1"/>
  <c r="H14" i="7"/>
  <c r="AQ14" i="7" s="1"/>
  <c r="H20" i="7"/>
  <c r="AQ20" i="7" s="1"/>
  <c r="H15" i="7"/>
  <c r="AQ15" i="7" s="1"/>
  <c r="H26" i="7"/>
  <c r="AQ26" i="7" s="1"/>
  <c r="H24" i="7"/>
  <c r="AQ24" i="7" s="1"/>
  <c r="H16" i="7"/>
  <c r="AQ16" i="7" s="1"/>
  <c r="H8" i="7"/>
  <c r="AQ8" i="7" s="1"/>
  <c r="H17" i="7"/>
  <c r="AQ17" i="7" s="1"/>
  <c r="H18" i="7"/>
  <c r="AQ18" i="7" s="1"/>
  <c r="H9" i="7"/>
  <c r="AQ9" i="7" s="1"/>
  <c r="H21" i="7"/>
  <c r="AQ21" i="7" s="1"/>
  <c r="H23" i="7"/>
  <c r="AQ23" i="7" s="1"/>
  <c r="H10" i="7"/>
  <c r="AQ10" i="7" s="1"/>
  <c r="H22" i="7"/>
  <c r="AQ22" i="7" s="1"/>
  <c r="H7" i="7"/>
  <c r="AQ7" i="7" s="1"/>
  <c r="AL16" i="7" l="1"/>
  <c r="AL17" i="7" s="1"/>
  <c r="AL18" i="7" s="1"/>
  <c r="AL19" i="7" s="1"/>
  <c r="AL20" i="7" s="1"/>
  <c r="AN15" i="7"/>
  <c r="AK7" i="8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M10" i="12"/>
  <c r="AM12" i="12"/>
  <c r="AM13" i="12"/>
  <c r="AM21" i="12"/>
  <c r="AM16" i="12"/>
  <c r="AM17" i="12"/>
  <c r="AM9" i="12"/>
  <c r="AM18" i="12"/>
  <c r="AM20" i="12"/>
  <c r="AM23" i="12"/>
  <c r="AM8" i="12"/>
  <c r="AM11" i="12"/>
  <c r="AM14" i="12"/>
  <c r="AM19" i="12"/>
  <c r="AM26" i="12"/>
  <c r="AM24" i="12"/>
  <c r="AM15" i="12"/>
  <c r="AM25" i="12"/>
  <c r="AM22" i="12"/>
  <c r="AM7" i="12"/>
  <c r="AM7" i="14"/>
  <c r="AM8" i="14" s="1"/>
  <c r="AM9" i="14" s="1"/>
  <c r="AM10" i="14" s="1"/>
  <c r="AM11" i="14" s="1"/>
  <c r="AM12" i="14" s="1"/>
  <c r="AM13" i="14" s="1"/>
  <c r="AM14" i="14" s="1"/>
  <c r="AM15" i="14" s="1"/>
  <c r="AM16" i="14" s="1"/>
  <c r="AM17" i="14" s="1"/>
  <c r="AM18" i="14" s="1"/>
  <c r="AM19" i="14" s="1"/>
  <c r="AM20" i="14" s="1"/>
  <c r="AM21" i="14" s="1"/>
  <c r="AM22" i="14" s="1"/>
  <c r="AM23" i="14" s="1"/>
  <c r="AM24" i="14" s="1"/>
  <c r="AM25" i="14" s="1"/>
  <c r="AM26" i="14" s="1"/>
  <c r="AM7" i="16"/>
  <c r="AM8" i="16" s="1"/>
  <c r="AM9" i="16" s="1"/>
  <c r="AM10" i="16" s="1"/>
  <c r="AM11" i="16" s="1"/>
  <c r="AM12" i="16" s="1"/>
  <c r="AM13" i="16" s="1"/>
  <c r="AM14" i="16" s="1"/>
  <c r="AM15" i="16" s="1"/>
  <c r="AM16" i="16" s="1"/>
  <c r="AM17" i="16" s="1"/>
  <c r="AM18" i="16" s="1"/>
  <c r="AM19" i="16" s="1"/>
  <c r="AM20" i="16" s="1"/>
  <c r="AM21" i="16" s="1"/>
  <c r="AM22" i="16" s="1"/>
  <c r="AM23" i="16" s="1"/>
  <c r="AM24" i="16" s="1"/>
  <c r="AM25" i="16" s="1"/>
  <c r="AM26" i="16" s="1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K7" i="15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L8" i="17"/>
  <c r="AL10" i="9"/>
  <c r="AL8" i="9"/>
  <c r="AL13" i="9"/>
  <c r="AL12" i="9"/>
  <c r="AL19" i="9"/>
  <c r="AL24" i="9"/>
  <c r="AL14" i="9"/>
  <c r="AL15" i="9"/>
  <c r="AL21" i="9"/>
  <c r="AL23" i="9"/>
  <c r="AL26" i="9"/>
  <c r="AL11" i="9"/>
  <c r="AL17" i="9"/>
  <c r="AL18" i="9"/>
  <c r="AL25" i="9"/>
  <c r="AL9" i="9"/>
  <c r="AL22" i="9"/>
  <c r="AL20" i="9"/>
  <c r="AL16" i="9"/>
  <c r="AL7" i="9"/>
  <c r="AK7" i="1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L7" i="13"/>
  <c r="AL8" i="13" s="1"/>
  <c r="AL9" i="13" s="1"/>
  <c r="AL10" i="13" s="1"/>
  <c r="AL11" i="13" s="1"/>
  <c r="AL12" i="13" s="1"/>
  <c r="AL13" i="13" s="1"/>
  <c r="AL14" i="13" s="1"/>
  <c r="AL15" i="13" s="1"/>
  <c r="AM7" i="17"/>
  <c r="AM8" i="17" s="1"/>
  <c r="AM9" i="17" s="1"/>
  <c r="AM10" i="17" s="1"/>
  <c r="AM11" i="17" s="1"/>
  <c r="AM12" i="17" s="1"/>
  <c r="AM13" i="17" s="1"/>
  <c r="AM14" i="17" s="1"/>
  <c r="AM15" i="17" s="1"/>
  <c r="AM16" i="17" s="1"/>
  <c r="AM17" i="17" s="1"/>
  <c r="AM18" i="17" s="1"/>
  <c r="AM19" i="17" s="1"/>
  <c r="AM20" i="17" s="1"/>
  <c r="AM21" i="17" s="1"/>
  <c r="AM22" i="17" s="1"/>
  <c r="AM23" i="17" s="1"/>
  <c r="AM24" i="17" s="1"/>
  <c r="AM25" i="17" s="1"/>
  <c r="AM26" i="17" s="1"/>
  <c r="AM7" i="9"/>
  <c r="AM8" i="9" s="1"/>
  <c r="AL7" i="12"/>
  <c r="AL8" i="12" s="1"/>
  <c r="AL7" i="14"/>
  <c r="AL8" i="14" s="1"/>
  <c r="AL7" i="16"/>
  <c r="AL8" i="16" s="1"/>
  <c r="AK8" i="10"/>
  <c r="AK10" i="10"/>
  <c r="AK11" i="10"/>
  <c r="AK18" i="10"/>
  <c r="AK22" i="10"/>
  <c r="AK26" i="10"/>
  <c r="AK12" i="10"/>
  <c r="AK14" i="10"/>
  <c r="AK16" i="10"/>
  <c r="AK19" i="10"/>
  <c r="AK23" i="10"/>
  <c r="AK9" i="10"/>
  <c r="AK13" i="10"/>
  <c r="AK20" i="10"/>
  <c r="AK24" i="10"/>
  <c r="AK17" i="10"/>
  <c r="AK21" i="10"/>
  <c r="AK25" i="10"/>
  <c r="AK7" i="10"/>
  <c r="AK15" i="10"/>
  <c r="H15" i="9"/>
  <c r="AQ15" i="9" s="1"/>
  <c r="H21" i="9"/>
  <c r="AQ21" i="9" s="1"/>
  <c r="H19" i="9"/>
  <c r="AQ19" i="9" s="1"/>
  <c r="H22" i="9"/>
  <c r="AQ22" i="9" s="1"/>
  <c r="H16" i="9"/>
  <c r="AQ16" i="9" s="1"/>
  <c r="H11" i="9"/>
  <c r="AQ11" i="9" s="1"/>
  <c r="H17" i="9"/>
  <c r="AQ17" i="9" s="1"/>
  <c r="H10" i="9"/>
  <c r="AQ10" i="9" s="1"/>
  <c r="H14" i="9"/>
  <c r="AQ14" i="9" s="1"/>
  <c r="H18" i="9"/>
  <c r="AQ18" i="9" s="1"/>
  <c r="H9" i="9"/>
  <c r="AQ9" i="9" s="1"/>
  <c r="H25" i="9"/>
  <c r="AQ25" i="9" s="1"/>
  <c r="H26" i="9"/>
  <c r="AQ26" i="9" s="1"/>
  <c r="H12" i="9"/>
  <c r="AQ12" i="9" s="1"/>
  <c r="H13" i="9"/>
  <c r="AQ13" i="9" s="1"/>
  <c r="H8" i="9"/>
  <c r="AQ8" i="9" s="1"/>
  <c r="H24" i="9"/>
  <c r="AQ24" i="9" s="1"/>
  <c r="H23" i="9"/>
  <c r="AQ23" i="9" s="1"/>
  <c r="H20" i="9"/>
  <c r="AQ20" i="9" s="1"/>
  <c r="H7" i="9"/>
  <c r="AQ7" i="9" s="1"/>
  <c r="AL6" i="10"/>
  <c r="AM5" i="10"/>
  <c r="AM6" i="10" s="1"/>
  <c r="AN18" i="7"/>
  <c r="H14" i="17"/>
  <c r="AQ14" i="17" s="1"/>
  <c r="H19" i="17"/>
  <c r="AQ19" i="17" s="1"/>
  <c r="H26" i="17"/>
  <c r="AQ26" i="17" s="1"/>
  <c r="H16" i="17"/>
  <c r="AQ16" i="17" s="1"/>
  <c r="H24" i="17"/>
  <c r="AQ24" i="17" s="1"/>
  <c r="H8" i="17"/>
  <c r="AQ8" i="17" s="1"/>
  <c r="H23" i="17"/>
  <c r="AQ23" i="17" s="1"/>
  <c r="H21" i="17"/>
  <c r="AQ21" i="17" s="1"/>
  <c r="H20" i="17"/>
  <c r="AQ20" i="17" s="1"/>
  <c r="H10" i="17"/>
  <c r="AQ10" i="17" s="1"/>
  <c r="H7" i="17"/>
  <c r="AQ7" i="17" s="1"/>
  <c r="H22" i="17"/>
  <c r="AQ22" i="17" s="1"/>
  <c r="H11" i="17"/>
  <c r="AQ11" i="17" s="1"/>
  <c r="H25" i="17"/>
  <c r="AQ25" i="17" s="1"/>
  <c r="H18" i="17"/>
  <c r="AQ18" i="17" s="1"/>
  <c r="H12" i="17"/>
  <c r="AQ12" i="17" s="1"/>
  <c r="H13" i="17"/>
  <c r="AQ13" i="17" s="1"/>
  <c r="H15" i="17"/>
  <c r="AQ15" i="17" s="1"/>
  <c r="H9" i="17"/>
  <c r="AQ9" i="17" s="1"/>
  <c r="H17" i="17"/>
  <c r="AQ17" i="17" s="1"/>
  <c r="H25" i="16"/>
  <c r="AQ25" i="16" s="1"/>
  <c r="H20" i="16"/>
  <c r="AQ20" i="16" s="1"/>
  <c r="H12" i="16"/>
  <c r="AQ12" i="16" s="1"/>
  <c r="H26" i="16"/>
  <c r="AQ26" i="16" s="1"/>
  <c r="H21" i="16"/>
  <c r="AQ21" i="16" s="1"/>
  <c r="H15" i="16"/>
  <c r="AQ15" i="16" s="1"/>
  <c r="H13" i="16"/>
  <c r="AQ13" i="16" s="1"/>
  <c r="H14" i="16"/>
  <c r="AQ14" i="16" s="1"/>
  <c r="H10" i="16"/>
  <c r="AQ10" i="16" s="1"/>
  <c r="H7" i="16"/>
  <c r="AQ7" i="16" s="1"/>
  <c r="H17" i="16"/>
  <c r="AQ17" i="16" s="1"/>
  <c r="H16" i="16"/>
  <c r="AQ16" i="16" s="1"/>
  <c r="H22" i="16"/>
  <c r="AQ22" i="16" s="1"/>
  <c r="H9" i="16"/>
  <c r="AQ9" i="16" s="1"/>
  <c r="H11" i="16"/>
  <c r="AQ11" i="16" s="1"/>
  <c r="H18" i="16"/>
  <c r="AQ18" i="16" s="1"/>
  <c r="H23" i="16"/>
  <c r="AQ23" i="16" s="1"/>
  <c r="H8" i="16"/>
  <c r="AQ8" i="16" s="1"/>
  <c r="H19" i="16"/>
  <c r="AQ19" i="16" s="1"/>
  <c r="H24" i="16"/>
  <c r="AQ24" i="16" s="1"/>
  <c r="AM5" i="15"/>
  <c r="AM6" i="15" s="1"/>
  <c r="AL6" i="15"/>
  <c r="H21" i="14"/>
  <c r="AQ21" i="14" s="1"/>
  <c r="H13" i="14"/>
  <c r="AQ13" i="14" s="1"/>
  <c r="H14" i="14"/>
  <c r="AQ14" i="14" s="1"/>
  <c r="H11" i="14"/>
  <c r="AQ11" i="14" s="1"/>
  <c r="H12" i="14"/>
  <c r="AQ12" i="14" s="1"/>
  <c r="H23" i="14"/>
  <c r="AQ23" i="14" s="1"/>
  <c r="H10" i="14"/>
  <c r="AQ10" i="14" s="1"/>
  <c r="H26" i="14"/>
  <c r="AQ26" i="14" s="1"/>
  <c r="H19" i="14"/>
  <c r="AQ19" i="14" s="1"/>
  <c r="H18" i="14"/>
  <c r="AQ18" i="14" s="1"/>
  <c r="H25" i="14"/>
  <c r="AQ25" i="14" s="1"/>
  <c r="H9" i="14"/>
  <c r="AQ9" i="14" s="1"/>
  <c r="H20" i="14"/>
  <c r="AQ20" i="14" s="1"/>
  <c r="H17" i="14"/>
  <c r="AQ17" i="14" s="1"/>
  <c r="H15" i="14"/>
  <c r="AQ15" i="14" s="1"/>
  <c r="H24" i="14"/>
  <c r="AQ24" i="14" s="1"/>
  <c r="H8" i="14"/>
  <c r="AQ8" i="14" s="1"/>
  <c r="H7" i="14"/>
  <c r="AQ7" i="14" s="1"/>
  <c r="H22" i="14"/>
  <c r="AQ22" i="14" s="1"/>
  <c r="H16" i="14"/>
  <c r="AQ16" i="14" s="1"/>
  <c r="H12" i="12"/>
  <c r="AQ12" i="12" s="1"/>
  <c r="H15" i="12"/>
  <c r="AQ15" i="12" s="1"/>
  <c r="H20" i="12"/>
  <c r="AQ20" i="12" s="1"/>
  <c r="H16" i="12"/>
  <c r="AQ16" i="12" s="1"/>
  <c r="H8" i="12"/>
  <c r="AQ8" i="12" s="1"/>
  <c r="H9" i="12"/>
  <c r="AQ9" i="12" s="1"/>
  <c r="H10" i="12"/>
  <c r="AQ10" i="12" s="1"/>
  <c r="H24" i="12"/>
  <c r="AQ24" i="12" s="1"/>
  <c r="H23" i="12"/>
  <c r="AQ23" i="12" s="1"/>
  <c r="H18" i="12"/>
  <c r="AQ18" i="12" s="1"/>
  <c r="H13" i="12"/>
  <c r="AQ13" i="12" s="1"/>
  <c r="H19" i="12"/>
  <c r="AQ19" i="12" s="1"/>
  <c r="H17" i="12"/>
  <c r="AQ17" i="12" s="1"/>
  <c r="H14" i="12"/>
  <c r="AQ14" i="12" s="1"/>
  <c r="H11" i="12"/>
  <c r="AQ11" i="12" s="1"/>
  <c r="H25" i="12"/>
  <c r="AQ25" i="12" s="1"/>
  <c r="H22" i="12"/>
  <c r="AQ22" i="12" s="1"/>
  <c r="H21" i="12"/>
  <c r="AQ21" i="12" s="1"/>
  <c r="H7" i="12"/>
  <c r="AQ7" i="12" s="1"/>
  <c r="H26" i="12"/>
  <c r="AQ26" i="12" s="1"/>
  <c r="AM5" i="11"/>
  <c r="AM6" i="11" s="1"/>
  <c r="AL6" i="11"/>
  <c r="H7" i="13"/>
  <c r="AQ7" i="13" s="1"/>
  <c r="H9" i="13"/>
  <c r="AQ9" i="13" s="1"/>
  <c r="H14" i="13"/>
  <c r="AQ14" i="13" s="1"/>
  <c r="H21" i="13"/>
  <c r="AQ21" i="13" s="1"/>
  <c r="H10" i="13"/>
  <c r="AQ10" i="13" s="1"/>
  <c r="H24" i="13"/>
  <c r="AQ24" i="13" s="1"/>
  <c r="H8" i="13"/>
  <c r="AQ8" i="13" s="1"/>
  <c r="H26" i="13"/>
  <c r="AQ26" i="13" s="1"/>
  <c r="H13" i="13"/>
  <c r="AQ13" i="13" s="1"/>
  <c r="H16" i="13"/>
  <c r="AQ16" i="13" s="1"/>
  <c r="H25" i="13"/>
  <c r="AQ25" i="13" s="1"/>
  <c r="H22" i="13"/>
  <c r="AQ22" i="13" s="1"/>
  <c r="H12" i="13"/>
  <c r="AQ12" i="13" s="1"/>
  <c r="H20" i="13"/>
  <c r="AQ20" i="13" s="1"/>
  <c r="H23" i="13"/>
  <c r="AQ23" i="13" s="1"/>
  <c r="H17" i="13"/>
  <c r="AQ17" i="13" s="1"/>
  <c r="H19" i="13"/>
  <c r="AQ19" i="13" s="1"/>
  <c r="H11" i="13"/>
  <c r="AQ11" i="13" s="1"/>
  <c r="H15" i="13"/>
  <c r="AQ15" i="13" s="1"/>
  <c r="H18" i="13"/>
  <c r="AQ18" i="13" s="1"/>
  <c r="AM5" i="8"/>
  <c r="AM6" i="8" s="1"/>
  <c r="AL6" i="8"/>
  <c r="AN13" i="7"/>
  <c r="AN8" i="7"/>
  <c r="AN10" i="7"/>
  <c r="AN17" i="7"/>
  <c r="AN14" i="7"/>
  <c r="AN9" i="7"/>
  <c r="AN16" i="7"/>
  <c r="AN12" i="7"/>
  <c r="AN11" i="7"/>
  <c r="AN19" i="7"/>
  <c r="AN7" i="7"/>
  <c r="AO19" i="7" l="1"/>
  <c r="AO9" i="7"/>
  <c r="AP9" i="7" s="1"/>
  <c r="AS9" i="7" s="1"/>
  <c r="AO11" i="7"/>
  <c r="AO14" i="7"/>
  <c r="AP14" i="7" s="1"/>
  <c r="AS14" i="7" s="1"/>
  <c r="AO12" i="7"/>
  <c r="AO17" i="7"/>
  <c r="AP17" i="7" s="1"/>
  <c r="AS17" i="7" s="1"/>
  <c r="AO7" i="7"/>
  <c r="AP7" i="7" s="1"/>
  <c r="AS7" i="7" s="1"/>
  <c r="AO16" i="7"/>
  <c r="AP16" i="7" s="1"/>
  <c r="AS16" i="7" s="1"/>
  <c r="AO10" i="7"/>
  <c r="AO8" i="7"/>
  <c r="AP8" i="7" s="1"/>
  <c r="AS8" i="7" s="1"/>
  <c r="AO18" i="7"/>
  <c r="AO15" i="7"/>
  <c r="AO13" i="7"/>
  <c r="AN7" i="17"/>
  <c r="AP10" i="7"/>
  <c r="AS10" i="7" s="1"/>
  <c r="AP19" i="7"/>
  <c r="AS19" i="7" s="1"/>
  <c r="AL9" i="16"/>
  <c r="AN8" i="16"/>
  <c r="AL16" i="13"/>
  <c r="AL17" i="13" s="1"/>
  <c r="AL18" i="13" s="1"/>
  <c r="AL19" i="13" s="1"/>
  <c r="AL20" i="13" s="1"/>
  <c r="AN15" i="13"/>
  <c r="AL9" i="17"/>
  <c r="AL10" i="17" s="1"/>
  <c r="AN8" i="17"/>
  <c r="AN8" i="14"/>
  <c r="AL9" i="14"/>
  <c r="AL10" i="14" s="1"/>
  <c r="AL11" i="14" s="1"/>
  <c r="AL12" i="14" s="1"/>
  <c r="AN8" i="12"/>
  <c r="AL9" i="12"/>
  <c r="AL10" i="12" s="1"/>
  <c r="AL11" i="12" s="1"/>
  <c r="AL12" i="12" s="1"/>
  <c r="AL13" i="12" s="1"/>
  <c r="AL14" i="12" s="1"/>
  <c r="AL15" i="12" s="1"/>
  <c r="AM9" i="9"/>
  <c r="AN8" i="9"/>
  <c r="AL7" i="11"/>
  <c r="AL8" i="11" s="1"/>
  <c r="AL9" i="11" s="1"/>
  <c r="AL10" i="11" s="1"/>
  <c r="AL11" i="11" s="1"/>
  <c r="AL12" i="11" s="1"/>
  <c r="AL13" i="11" s="1"/>
  <c r="AL14" i="11" s="1"/>
  <c r="AL15" i="11" s="1"/>
  <c r="AM7" i="11"/>
  <c r="AM8" i="11" s="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4" i="11" s="1"/>
  <c r="AM25" i="11" s="1"/>
  <c r="AM26" i="11" s="1"/>
  <c r="AL7" i="10"/>
  <c r="AL8" i="10" s="1"/>
  <c r="AL9" i="10" s="1"/>
  <c r="AL7" i="8"/>
  <c r="AL8" i="8" s="1"/>
  <c r="AM7" i="15"/>
  <c r="AM8" i="15" s="1"/>
  <c r="AM9" i="15" s="1"/>
  <c r="AM10" i="15" s="1"/>
  <c r="AM11" i="15" s="1"/>
  <c r="AM12" i="15" s="1"/>
  <c r="AM13" i="15" s="1"/>
  <c r="AM14" i="15" s="1"/>
  <c r="AM15" i="15" s="1"/>
  <c r="AM16" i="15" s="1"/>
  <c r="AM17" i="15" s="1"/>
  <c r="AM18" i="15" s="1"/>
  <c r="AM19" i="15" s="1"/>
  <c r="AM20" i="15" s="1"/>
  <c r="AM21" i="15" s="1"/>
  <c r="AM22" i="15" s="1"/>
  <c r="AM23" i="15" s="1"/>
  <c r="AM24" i="15" s="1"/>
  <c r="AM25" i="15" s="1"/>
  <c r="AM26" i="15" s="1"/>
  <c r="AM7" i="8"/>
  <c r="AN7" i="8" s="1"/>
  <c r="AL7" i="15"/>
  <c r="AL8" i="15" s="1"/>
  <c r="AM7" i="10"/>
  <c r="AN20" i="7"/>
  <c r="AL21" i="7"/>
  <c r="AN7" i="16"/>
  <c r="AN7" i="9"/>
  <c r="AN7" i="13"/>
  <c r="AN13" i="13"/>
  <c r="AN12" i="12"/>
  <c r="H14" i="10"/>
  <c r="AQ14" i="10" s="1"/>
  <c r="H26" i="10"/>
  <c r="AQ26" i="10" s="1"/>
  <c r="H24" i="10"/>
  <c r="AQ24" i="10" s="1"/>
  <c r="H11" i="10"/>
  <c r="AQ11" i="10" s="1"/>
  <c r="H20" i="10"/>
  <c r="AQ20" i="10" s="1"/>
  <c r="H21" i="10"/>
  <c r="AQ21" i="10" s="1"/>
  <c r="H17" i="10"/>
  <c r="AQ17" i="10" s="1"/>
  <c r="H19" i="10"/>
  <c r="AQ19" i="10" s="1"/>
  <c r="H15" i="10"/>
  <c r="AQ15" i="10" s="1"/>
  <c r="H10" i="10"/>
  <c r="AQ10" i="10" s="1"/>
  <c r="H9" i="10"/>
  <c r="AQ9" i="10" s="1"/>
  <c r="H25" i="10"/>
  <c r="AQ25" i="10" s="1"/>
  <c r="H8" i="10"/>
  <c r="AQ8" i="10" s="1"/>
  <c r="H16" i="10"/>
  <c r="AQ16" i="10" s="1"/>
  <c r="H7" i="10"/>
  <c r="AQ7" i="10" s="1"/>
  <c r="H12" i="10"/>
  <c r="AQ12" i="10" s="1"/>
  <c r="H22" i="10"/>
  <c r="AQ22" i="10" s="1"/>
  <c r="H23" i="10"/>
  <c r="AQ23" i="10" s="1"/>
  <c r="H18" i="10"/>
  <c r="AQ18" i="10" s="1"/>
  <c r="H13" i="10"/>
  <c r="AQ13" i="10" s="1"/>
  <c r="H14" i="15"/>
  <c r="AQ14" i="15" s="1"/>
  <c r="H9" i="15"/>
  <c r="AQ9" i="15" s="1"/>
  <c r="H17" i="15"/>
  <c r="AQ17" i="15" s="1"/>
  <c r="H8" i="15"/>
  <c r="AQ8" i="15" s="1"/>
  <c r="H12" i="15"/>
  <c r="AQ12" i="15" s="1"/>
  <c r="H22" i="15"/>
  <c r="AQ22" i="15" s="1"/>
  <c r="H26" i="15"/>
  <c r="AQ26" i="15" s="1"/>
  <c r="H20" i="15"/>
  <c r="AQ20" i="15" s="1"/>
  <c r="H25" i="15"/>
  <c r="AQ25" i="15" s="1"/>
  <c r="H10" i="15"/>
  <c r="AQ10" i="15" s="1"/>
  <c r="H7" i="15"/>
  <c r="AQ7" i="15" s="1"/>
  <c r="H18" i="15"/>
  <c r="AQ18" i="15" s="1"/>
  <c r="H11" i="15"/>
  <c r="AQ11" i="15" s="1"/>
  <c r="H15" i="15"/>
  <c r="AQ15" i="15" s="1"/>
  <c r="H23" i="15"/>
  <c r="AQ23" i="15" s="1"/>
  <c r="H21" i="15"/>
  <c r="AQ21" i="15" s="1"/>
  <c r="H24" i="15"/>
  <c r="AQ24" i="15" s="1"/>
  <c r="H13" i="15"/>
  <c r="AQ13" i="15" s="1"/>
  <c r="H19" i="15"/>
  <c r="AQ19" i="15" s="1"/>
  <c r="H16" i="15"/>
  <c r="AQ16" i="15" s="1"/>
  <c r="AN7" i="14"/>
  <c r="AN8" i="13"/>
  <c r="AN14" i="13"/>
  <c r="AN19" i="13"/>
  <c r="H24" i="11"/>
  <c r="AQ24" i="11" s="1"/>
  <c r="H18" i="11"/>
  <c r="AQ18" i="11" s="1"/>
  <c r="H17" i="11"/>
  <c r="AQ17" i="11" s="1"/>
  <c r="H8" i="11"/>
  <c r="AQ8" i="11" s="1"/>
  <c r="H21" i="11"/>
  <c r="AQ21" i="11" s="1"/>
  <c r="H22" i="11"/>
  <c r="AQ22" i="11" s="1"/>
  <c r="H10" i="11"/>
  <c r="AQ10" i="11" s="1"/>
  <c r="H12" i="11"/>
  <c r="AQ12" i="11" s="1"/>
  <c r="H15" i="11"/>
  <c r="AQ15" i="11" s="1"/>
  <c r="H26" i="11"/>
  <c r="AQ26" i="11" s="1"/>
  <c r="H23" i="11"/>
  <c r="AQ23" i="11" s="1"/>
  <c r="H7" i="11"/>
  <c r="AQ7" i="11" s="1"/>
  <c r="H16" i="11"/>
  <c r="AQ16" i="11" s="1"/>
  <c r="H19" i="11"/>
  <c r="AQ19" i="11" s="1"/>
  <c r="H11" i="11"/>
  <c r="AQ11" i="11" s="1"/>
  <c r="H13" i="11"/>
  <c r="AQ13" i="11" s="1"/>
  <c r="H9" i="11"/>
  <c r="AQ9" i="11" s="1"/>
  <c r="H20" i="11"/>
  <c r="AQ20" i="11" s="1"/>
  <c r="H14" i="11"/>
  <c r="AQ14" i="11" s="1"/>
  <c r="H25" i="11"/>
  <c r="AQ25" i="11" s="1"/>
  <c r="AN9" i="13"/>
  <c r="AN7" i="12"/>
  <c r="AN10" i="13"/>
  <c r="AN11" i="13"/>
  <c r="AN12" i="13"/>
  <c r="H7" i="8"/>
  <c r="AQ7" i="8" s="1"/>
  <c r="H22" i="8"/>
  <c r="AQ22" i="8" s="1"/>
  <c r="H19" i="8"/>
  <c r="AQ19" i="8" s="1"/>
  <c r="H17" i="8"/>
  <c r="AQ17" i="8" s="1"/>
  <c r="H13" i="8"/>
  <c r="AQ13" i="8" s="1"/>
  <c r="H14" i="8"/>
  <c r="AQ14" i="8" s="1"/>
  <c r="H20" i="8"/>
  <c r="AQ20" i="8" s="1"/>
  <c r="H10" i="8"/>
  <c r="AQ10" i="8" s="1"/>
  <c r="H8" i="8"/>
  <c r="AQ8" i="8" s="1"/>
  <c r="H24" i="8"/>
  <c r="AQ24" i="8" s="1"/>
  <c r="H23" i="8"/>
  <c r="AQ23" i="8" s="1"/>
  <c r="H26" i="8"/>
  <c r="AQ26" i="8" s="1"/>
  <c r="H25" i="8"/>
  <c r="AQ25" i="8" s="1"/>
  <c r="H12" i="8"/>
  <c r="AQ12" i="8" s="1"/>
  <c r="H16" i="8"/>
  <c r="AQ16" i="8" s="1"/>
  <c r="H15" i="8"/>
  <c r="AQ15" i="8" s="1"/>
  <c r="H21" i="8"/>
  <c r="AQ21" i="8" s="1"/>
  <c r="H9" i="8"/>
  <c r="AQ9" i="8" s="1"/>
  <c r="H11" i="8"/>
  <c r="AQ11" i="8" s="1"/>
  <c r="H18" i="8"/>
  <c r="AQ18" i="8" s="1"/>
  <c r="AO12" i="13" l="1"/>
  <c r="AR12" i="13" s="1"/>
  <c r="AO9" i="13"/>
  <c r="AR9" i="13" s="1"/>
  <c r="AO7" i="14"/>
  <c r="AR7" i="14" s="1"/>
  <c r="AU7" i="14" s="1"/>
  <c r="AO7" i="9"/>
  <c r="AR7" i="9" s="1"/>
  <c r="AU7" i="9" s="1"/>
  <c r="AO8" i="9"/>
  <c r="AR8" i="9" s="1"/>
  <c r="AU8" i="9" s="1"/>
  <c r="AO15" i="13"/>
  <c r="AR15" i="13" s="1"/>
  <c r="AO11" i="13"/>
  <c r="AR11" i="13" s="1"/>
  <c r="AO19" i="13"/>
  <c r="AR19" i="13" s="1"/>
  <c r="AO12" i="12"/>
  <c r="AO7" i="16"/>
  <c r="AR7" i="16" s="1"/>
  <c r="AU7" i="16" s="1"/>
  <c r="AO8" i="14"/>
  <c r="AR8" i="14" s="1"/>
  <c r="AU8" i="14" s="1"/>
  <c r="AO10" i="13"/>
  <c r="AR10" i="13" s="1"/>
  <c r="AO14" i="13"/>
  <c r="AR14" i="13" s="1"/>
  <c r="AO13" i="13"/>
  <c r="AR13" i="13" s="1"/>
  <c r="AO7" i="8"/>
  <c r="AR7" i="8" s="1"/>
  <c r="AU7" i="8" s="1"/>
  <c r="AO8" i="17"/>
  <c r="AR8" i="17" s="1"/>
  <c r="AU8" i="17" s="1"/>
  <c r="AO8" i="16"/>
  <c r="AR8" i="16" s="1"/>
  <c r="AU8" i="16" s="1"/>
  <c r="AO7" i="12"/>
  <c r="AO8" i="13"/>
  <c r="AR8" i="13" s="1"/>
  <c r="AO7" i="13"/>
  <c r="AR7" i="13" s="1"/>
  <c r="AO8" i="12"/>
  <c r="AP8" i="12" s="1"/>
  <c r="AS8" i="12" s="1"/>
  <c r="AR14" i="7"/>
  <c r="AU14" i="7" s="1"/>
  <c r="AR9" i="7"/>
  <c r="AU9" i="7" s="1"/>
  <c r="AV9" i="7" s="1"/>
  <c r="AW9" i="7" s="1"/>
  <c r="AY9" i="7" s="1"/>
  <c r="AR10" i="7"/>
  <c r="AU10" i="7" s="1"/>
  <c r="AV10" i="7" s="1"/>
  <c r="AW10" i="7" s="1"/>
  <c r="AY10" i="7" s="1"/>
  <c r="AP11" i="7"/>
  <c r="AS11" i="7" s="1"/>
  <c r="AR7" i="7"/>
  <c r="AU7" i="7" s="1"/>
  <c r="AV7" i="7" s="1"/>
  <c r="AW7" i="7" s="1"/>
  <c r="AY7" i="7" s="1"/>
  <c r="AR19" i="7"/>
  <c r="AU19" i="7" s="1"/>
  <c r="AP13" i="7"/>
  <c r="AS13" i="7" s="1"/>
  <c r="AP18" i="7"/>
  <c r="AS18" i="7" s="1"/>
  <c r="AV14" i="7"/>
  <c r="AW14" i="7" s="1"/>
  <c r="AY14" i="7" s="1"/>
  <c r="AR8" i="7"/>
  <c r="AU8" i="7" s="1"/>
  <c r="AV8" i="7" s="1"/>
  <c r="AW8" i="7" s="1"/>
  <c r="AY8" i="7" s="1"/>
  <c r="AR16" i="7"/>
  <c r="AU16" i="7" s="1"/>
  <c r="AV16" i="7" s="1"/>
  <c r="AW16" i="7" s="1"/>
  <c r="AY16" i="7" s="1"/>
  <c r="AR17" i="7"/>
  <c r="AU17" i="7" s="1"/>
  <c r="AV17" i="7" s="1"/>
  <c r="AW17" i="7" s="1"/>
  <c r="AY17" i="7" s="1"/>
  <c r="AP15" i="7"/>
  <c r="AP12" i="7"/>
  <c r="AS12" i="7" s="1"/>
  <c r="AO20" i="7"/>
  <c r="AP20" i="7" s="1"/>
  <c r="AS20" i="7" s="1"/>
  <c r="AV19" i="7"/>
  <c r="AW19" i="7" s="1"/>
  <c r="AY19" i="7" s="1"/>
  <c r="AO7" i="17"/>
  <c r="AN11" i="12"/>
  <c r="AN10" i="12"/>
  <c r="AN13" i="12"/>
  <c r="AN14" i="12"/>
  <c r="AN9" i="12"/>
  <c r="AN9" i="14"/>
  <c r="AN7" i="10"/>
  <c r="AP12" i="13"/>
  <c r="AS12" i="13" s="1"/>
  <c r="AP8" i="13"/>
  <c r="AS8" i="13" s="1"/>
  <c r="AP7" i="8"/>
  <c r="AP15" i="13"/>
  <c r="AS15" i="13" s="1"/>
  <c r="AP11" i="13"/>
  <c r="AS11" i="13" s="1"/>
  <c r="AP7" i="14"/>
  <c r="AS7" i="14" s="1"/>
  <c r="AP8" i="14"/>
  <c r="AS8" i="14" s="1"/>
  <c r="AP10" i="13"/>
  <c r="AS10" i="13" s="1"/>
  <c r="AN16" i="13"/>
  <c r="AN18" i="13"/>
  <c r="AN7" i="15"/>
  <c r="AP12" i="12"/>
  <c r="AS12" i="12" s="1"/>
  <c r="AP13" i="13"/>
  <c r="AS13" i="13" s="1"/>
  <c r="AN11" i="14"/>
  <c r="AP7" i="16"/>
  <c r="AS7" i="16" s="1"/>
  <c r="AM8" i="10"/>
  <c r="AM9" i="10" s="1"/>
  <c r="AM10" i="10" s="1"/>
  <c r="AM11" i="10" s="1"/>
  <c r="AM12" i="10" s="1"/>
  <c r="AM13" i="10" s="1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P8" i="16"/>
  <c r="AS8" i="16" s="1"/>
  <c r="AP7" i="12"/>
  <c r="AS7" i="12" s="1"/>
  <c r="AP8" i="9"/>
  <c r="AS8" i="9" s="1"/>
  <c r="AP19" i="13"/>
  <c r="AS19" i="13" s="1"/>
  <c r="AP7" i="9"/>
  <c r="AS7" i="9" s="1"/>
  <c r="AN17" i="13"/>
  <c r="AP9" i="13"/>
  <c r="AS9" i="13" s="1"/>
  <c r="AP14" i="13"/>
  <c r="AS14" i="13" s="1"/>
  <c r="AP7" i="13"/>
  <c r="AS7" i="13" s="1"/>
  <c r="AN10" i="14"/>
  <c r="AP8" i="17"/>
  <c r="AS8" i="17" s="1"/>
  <c r="AL10" i="10"/>
  <c r="AL9" i="8"/>
  <c r="AN8" i="15"/>
  <c r="AL9" i="15"/>
  <c r="AL10" i="15" s="1"/>
  <c r="AL16" i="11"/>
  <c r="AL17" i="11" s="1"/>
  <c r="AL18" i="11" s="1"/>
  <c r="AL19" i="11" s="1"/>
  <c r="AL20" i="11" s="1"/>
  <c r="AN15" i="11"/>
  <c r="AL10" i="16"/>
  <c r="AN9" i="16"/>
  <c r="AL22" i="7"/>
  <c r="AN21" i="7"/>
  <c r="AM8" i="8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L13" i="14"/>
  <c r="AN12" i="14"/>
  <c r="AL11" i="17"/>
  <c r="AN10" i="17"/>
  <c r="AS7" i="8"/>
  <c r="AN9" i="17"/>
  <c r="AM10" i="9"/>
  <c r="AN9" i="9"/>
  <c r="AL21" i="13"/>
  <c r="AN20" i="13"/>
  <c r="AL16" i="12"/>
  <c r="AN15" i="12"/>
  <c r="AN10" i="11"/>
  <c r="AN11" i="11"/>
  <c r="AN7" i="11"/>
  <c r="AN14" i="11"/>
  <c r="AN13" i="11"/>
  <c r="AN17" i="11"/>
  <c r="AN8" i="11"/>
  <c r="AN19" i="11"/>
  <c r="AN12" i="11"/>
  <c r="AN18" i="11"/>
  <c r="AN9" i="11"/>
  <c r="AR7" i="12" l="1"/>
  <c r="AR8" i="12"/>
  <c r="AR12" i="12"/>
  <c r="AU7" i="13"/>
  <c r="AU10" i="13"/>
  <c r="AU19" i="13"/>
  <c r="AU8" i="13"/>
  <c r="AU11" i="13"/>
  <c r="AU13" i="13"/>
  <c r="AU15" i="13"/>
  <c r="AU9" i="13"/>
  <c r="AU14" i="13"/>
  <c r="AU12" i="13"/>
  <c r="AO13" i="11"/>
  <c r="AO19" i="11"/>
  <c r="AR19" i="11" s="1"/>
  <c r="AU19" i="11" s="1"/>
  <c r="AO14" i="11"/>
  <c r="AO15" i="12"/>
  <c r="AP15" i="12" s="1"/>
  <c r="AS15" i="12" s="1"/>
  <c r="AO9" i="9"/>
  <c r="AO10" i="17"/>
  <c r="AR10" i="17" s="1"/>
  <c r="AU10" i="17" s="1"/>
  <c r="AO8" i="15"/>
  <c r="AO11" i="14"/>
  <c r="AO18" i="13"/>
  <c r="AO14" i="12"/>
  <c r="AO8" i="11"/>
  <c r="AR8" i="11"/>
  <c r="AU8" i="11" s="1"/>
  <c r="AO7" i="11"/>
  <c r="AO15" i="11"/>
  <c r="AO16" i="13"/>
  <c r="AO7" i="10"/>
  <c r="AO13" i="12"/>
  <c r="AV7" i="13"/>
  <c r="AW7" i="13" s="1"/>
  <c r="AY7" i="13" s="1"/>
  <c r="AV8" i="17"/>
  <c r="AW8" i="17" s="1"/>
  <c r="AY8" i="17" s="1"/>
  <c r="AV13" i="13"/>
  <c r="AW13" i="13" s="1"/>
  <c r="AY13" i="13" s="1"/>
  <c r="AV10" i="13"/>
  <c r="AW10" i="13" s="1"/>
  <c r="AV7" i="16"/>
  <c r="AW7" i="16" s="1"/>
  <c r="AY7" i="16" s="1"/>
  <c r="AV19" i="13"/>
  <c r="AW19" i="13" s="1"/>
  <c r="AY19" i="13" s="1"/>
  <c r="AV15" i="13"/>
  <c r="AW15" i="13" s="1"/>
  <c r="AV7" i="9"/>
  <c r="AW7" i="9" s="1"/>
  <c r="AV9" i="13"/>
  <c r="AW9" i="13" s="1"/>
  <c r="AO12" i="11"/>
  <c r="AR12" i="11"/>
  <c r="AU12" i="11" s="1"/>
  <c r="AO9" i="11"/>
  <c r="AO18" i="11"/>
  <c r="AO17" i="11"/>
  <c r="AR17" i="11" s="1"/>
  <c r="AU17" i="11" s="1"/>
  <c r="AO11" i="11"/>
  <c r="AR11" i="11" s="1"/>
  <c r="AU11" i="11" s="1"/>
  <c r="AO20" i="13"/>
  <c r="AR20" i="13" s="1"/>
  <c r="AO9" i="17"/>
  <c r="AO12" i="14"/>
  <c r="AR12" i="14" s="1"/>
  <c r="AU12" i="14" s="1"/>
  <c r="AO10" i="14"/>
  <c r="AY9" i="13"/>
  <c r="AO9" i="14"/>
  <c r="AO10" i="12"/>
  <c r="AO10" i="11"/>
  <c r="AR10" i="11" s="1"/>
  <c r="AU10" i="11" s="1"/>
  <c r="AO9" i="16"/>
  <c r="AR9" i="16" s="1"/>
  <c r="AU9" i="16" s="1"/>
  <c r="AO17" i="13"/>
  <c r="AR17" i="13" s="1"/>
  <c r="AO7" i="15"/>
  <c r="AR7" i="15" s="1"/>
  <c r="AU7" i="15" s="1"/>
  <c r="AO9" i="12"/>
  <c r="AP9" i="12" s="1"/>
  <c r="AS9" i="12" s="1"/>
  <c r="AO11" i="12"/>
  <c r="AV8" i="13"/>
  <c r="AW8" i="13" s="1"/>
  <c r="AY8" i="13" s="1"/>
  <c r="AV8" i="16"/>
  <c r="AW8" i="16" s="1"/>
  <c r="AY8" i="16" s="1"/>
  <c r="AV7" i="8"/>
  <c r="AW7" i="8" s="1"/>
  <c r="AV14" i="13"/>
  <c r="AW14" i="13" s="1"/>
  <c r="AY14" i="13" s="1"/>
  <c r="AV8" i="14"/>
  <c r="AW8" i="14" s="1"/>
  <c r="AY8" i="14" s="1"/>
  <c r="AV11" i="13"/>
  <c r="AW11" i="13" s="1"/>
  <c r="AY11" i="13" s="1"/>
  <c r="AV8" i="9"/>
  <c r="AW8" i="9" s="1"/>
  <c r="AY8" i="9" s="1"/>
  <c r="AV7" i="14"/>
  <c r="AW7" i="14" s="1"/>
  <c r="AY7" i="14" s="1"/>
  <c r="AV12" i="13"/>
  <c r="AW12" i="13" s="1"/>
  <c r="AR11" i="7"/>
  <c r="AU11" i="7" s="1"/>
  <c r="AV11" i="7" s="1"/>
  <c r="AW11" i="7" s="1"/>
  <c r="AY11" i="7" s="1"/>
  <c r="AS15" i="7"/>
  <c r="AR15" i="7"/>
  <c r="AU15" i="7" s="1"/>
  <c r="AV15" i="7" s="1"/>
  <c r="AW15" i="7" s="1"/>
  <c r="AY15" i="7" s="1"/>
  <c r="AR18" i="7"/>
  <c r="AU18" i="7" s="1"/>
  <c r="AV18" i="7" s="1"/>
  <c r="AW18" i="7" s="1"/>
  <c r="AY18" i="7" s="1"/>
  <c r="AO21" i="7"/>
  <c r="AR20" i="7"/>
  <c r="AU20" i="7" s="1"/>
  <c r="AV20" i="7" s="1"/>
  <c r="AW20" i="7" s="1"/>
  <c r="AY20" i="7" s="1"/>
  <c r="AR12" i="7"/>
  <c r="AU12" i="7" s="1"/>
  <c r="AV12" i="7" s="1"/>
  <c r="AW12" i="7" s="1"/>
  <c r="AY12" i="7" s="1"/>
  <c r="AR13" i="7"/>
  <c r="AU13" i="7" s="1"/>
  <c r="AV13" i="7" s="1"/>
  <c r="AW13" i="7" s="1"/>
  <c r="AY13" i="7" s="1"/>
  <c r="AP7" i="17"/>
  <c r="AS7" i="17" s="1"/>
  <c r="AP7" i="10"/>
  <c r="AS7" i="10" s="1"/>
  <c r="AN9" i="15"/>
  <c r="AN8" i="10"/>
  <c r="AN8" i="8"/>
  <c r="AP12" i="11"/>
  <c r="AS12" i="11" s="1"/>
  <c r="AP11" i="11"/>
  <c r="AS11" i="11" s="1"/>
  <c r="AP11" i="14"/>
  <c r="AS11" i="14" s="1"/>
  <c r="AP19" i="11"/>
  <c r="AS19" i="11" s="1"/>
  <c r="AP10" i="11"/>
  <c r="AS10" i="11" s="1"/>
  <c r="AY7" i="9"/>
  <c r="AP12" i="14"/>
  <c r="AS12" i="14" s="1"/>
  <c r="AP7" i="15"/>
  <c r="AS7" i="15" s="1"/>
  <c r="AY15" i="13"/>
  <c r="AP9" i="11"/>
  <c r="AS9" i="11" s="1"/>
  <c r="AN16" i="11"/>
  <c r="AP14" i="11"/>
  <c r="AS14" i="11" s="1"/>
  <c r="AY12" i="13"/>
  <c r="AY10" i="13"/>
  <c r="AP9" i="16"/>
  <c r="AS9" i="16" s="1"/>
  <c r="AN9" i="10"/>
  <c r="AP17" i="13"/>
  <c r="AS17" i="13" s="1"/>
  <c r="AP18" i="13"/>
  <c r="AS18" i="13" s="1"/>
  <c r="AP17" i="11"/>
  <c r="AS17" i="11" s="1"/>
  <c r="AP15" i="11"/>
  <c r="AS15" i="11" s="1"/>
  <c r="AP13" i="11"/>
  <c r="AS13" i="11" s="1"/>
  <c r="AP20" i="13"/>
  <c r="AS20" i="13" s="1"/>
  <c r="AP18" i="11"/>
  <c r="AS18" i="11" s="1"/>
  <c r="AP8" i="11"/>
  <c r="AS8" i="11" s="1"/>
  <c r="AP7" i="11"/>
  <c r="AS7" i="11" s="1"/>
  <c r="AP9" i="9"/>
  <c r="AS9" i="9" s="1"/>
  <c r="AP8" i="15"/>
  <c r="AS8" i="15" s="1"/>
  <c r="AP16" i="13"/>
  <c r="AS16" i="13" s="1"/>
  <c r="AP10" i="17"/>
  <c r="AS10" i="17" s="1"/>
  <c r="AL23" i="7"/>
  <c r="AN22" i="7"/>
  <c r="AL11" i="16"/>
  <c r="AN10" i="16"/>
  <c r="AL22" i="13"/>
  <c r="AN21" i="13"/>
  <c r="AL14" i="14"/>
  <c r="AN13" i="14"/>
  <c r="AL21" i="11"/>
  <c r="AN20" i="11"/>
  <c r="AL10" i="8"/>
  <c r="AN9" i="8"/>
  <c r="AY7" i="8"/>
  <c r="AL17" i="12"/>
  <c r="AN16" i="12"/>
  <c r="AL11" i="15"/>
  <c r="AN10" i="15"/>
  <c r="AM11" i="9"/>
  <c r="AN10" i="9"/>
  <c r="AL12" i="17"/>
  <c r="AN11" i="17"/>
  <c r="AL11" i="10"/>
  <c r="AN10" i="10"/>
  <c r="I5" i="3"/>
  <c r="AC4" i="3"/>
  <c r="AU7" i="12" l="1"/>
  <c r="AV7" i="12" s="1"/>
  <c r="AW7" i="12" s="1"/>
  <c r="AY7" i="12" s="1"/>
  <c r="AU12" i="12"/>
  <c r="AV12" i="12" s="1"/>
  <c r="AW12" i="12" s="1"/>
  <c r="AY12" i="12" s="1"/>
  <c r="AU8" i="12"/>
  <c r="AV8" i="12" s="1"/>
  <c r="AW8" i="12" s="1"/>
  <c r="AY8" i="12" s="1"/>
  <c r="AR15" i="12"/>
  <c r="AU20" i="13"/>
  <c r="AU17" i="13"/>
  <c r="AO11" i="17"/>
  <c r="AO10" i="15"/>
  <c r="AR10" i="15" s="1"/>
  <c r="AU10" i="15" s="1"/>
  <c r="AY17" i="11"/>
  <c r="AO9" i="10"/>
  <c r="AO8" i="10"/>
  <c r="AR9" i="12"/>
  <c r="AR18" i="11"/>
  <c r="AU18" i="11" s="1"/>
  <c r="AR16" i="13"/>
  <c r="AR15" i="11"/>
  <c r="AU15" i="11" s="1"/>
  <c r="AR11" i="14"/>
  <c r="AU11" i="14" s="1"/>
  <c r="AV9" i="9"/>
  <c r="AW9" i="9" s="1"/>
  <c r="AY9" i="9" s="1"/>
  <c r="AO9" i="8"/>
  <c r="AO10" i="16"/>
  <c r="AR10" i="16" s="1"/>
  <c r="AU10" i="16" s="1"/>
  <c r="AY7" i="15"/>
  <c r="AV17" i="13"/>
  <c r="AW17" i="13" s="1"/>
  <c r="AP9" i="14"/>
  <c r="AS9" i="14" s="1"/>
  <c r="AV11" i="11"/>
  <c r="AW11" i="11" s="1"/>
  <c r="AV18" i="11"/>
  <c r="AW18" i="11" s="1"/>
  <c r="AV12" i="11"/>
  <c r="AW12" i="11" s="1"/>
  <c r="AY12" i="11" s="1"/>
  <c r="AP13" i="12"/>
  <c r="AV15" i="11"/>
  <c r="AW15" i="11" s="1"/>
  <c r="AY15" i="11" s="1"/>
  <c r="AV8" i="11"/>
  <c r="AW8" i="11" s="1"/>
  <c r="AV11" i="14"/>
  <c r="AW11" i="14" s="1"/>
  <c r="AO13" i="14"/>
  <c r="AR13" i="14"/>
  <c r="AU13" i="14" s="1"/>
  <c r="AO9" i="15"/>
  <c r="AR9" i="15" s="1"/>
  <c r="AU9" i="15" s="1"/>
  <c r="AV10" i="11"/>
  <c r="AW10" i="11" s="1"/>
  <c r="J5" i="3"/>
  <c r="J6" i="3" s="1"/>
  <c r="AO10" i="10"/>
  <c r="AO10" i="9"/>
  <c r="AO16" i="12"/>
  <c r="AP16" i="12" s="1"/>
  <c r="AS16" i="12" s="1"/>
  <c r="AP9" i="17"/>
  <c r="AS9" i="17" s="1"/>
  <c r="AY8" i="11"/>
  <c r="AO16" i="11"/>
  <c r="AP10" i="14"/>
  <c r="AS10" i="14" s="1"/>
  <c r="AP14" i="12"/>
  <c r="AS14" i="12" s="1"/>
  <c r="AR9" i="11"/>
  <c r="AU9" i="11" s="1"/>
  <c r="AR7" i="10"/>
  <c r="AU7" i="10" s="1"/>
  <c r="AV7" i="10" s="1"/>
  <c r="AW7" i="10" s="1"/>
  <c r="AR7" i="11"/>
  <c r="AU7" i="11" s="1"/>
  <c r="AV7" i="11" s="1"/>
  <c r="AW7" i="11" s="1"/>
  <c r="AY7" i="11" s="1"/>
  <c r="AR18" i="13"/>
  <c r="AV10" i="17"/>
  <c r="AW10" i="17" s="1"/>
  <c r="AY10" i="17" s="1"/>
  <c r="AV19" i="11"/>
  <c r="AW19" i="11" s="1"/>
  <c r="AY19" i="11" s="1"/>
  <c r="AO20" i="11"/>
  <c r="AO21" i="13"/>
  <c r="AO8" i="8"/>
  <c r="AP11" i="12"/>
  <c r="AS11" i="12" s="1"/>
  <c r="AV7" i="15"/>
  <c r="AW7" i="15" s="1"/>
  <c r="AV9" i="16"/>
  <c r="AW9" i="16" s="1"/>
  <c r="AY9" i="16" s="1"/>
  <c r="AP10" i="12"/>
  <c r="AS10" i="12" s="1"/>
  <c r="AV12" i="14"/>
  <c r="AW12" i="14" s="1"/>
  <c r="AY12" i="14" s="1"/>
  <c r="AV20" i="13"/>
  <c r="AW20" i="13" s="1"/>
  <c r="AV17" i="11"/>
  <c r="AW17" i="11" s="1"/>
  <c r="AV9" i="11"/>
  <c r="AW9" i="11" s="1"/>
  <c r="AY9" i="11" s="1"/>
  <c r="AR8" i="15"/>
  <c r="AU8" i="15" s="1"/>
  <c r="AV8" i="15" s="1"/>
  <c r="AW8" i="15" s="1"/>
  <c r="AY8" i="15" s="1"/>
  <c r="AR9" i="9"/>
  <c r="AU9" i="9" s="1"/>
  <c r="AR14" i="11"/>
  <c r="AU14" i="11" s="1"/>
  <c r="AV14" i="11" s="1"/>
  <c r="AW14" i="11" s="1"/>
  <c r="AY14" i="11" s="1"/>
  <c r="AR13" i="11"/>
  <c r="AU13" i="11" s="1"/>
  <c r="AV13" i="11" s="1"/>
  <c r="AW13" i="11" s="1"/>
  <c r="AY13" i="11" s="1"/>
  <c r="AP21" i="7"/>
  <c r="AS21" i="7" s="1"/>
  <c r="AO22" i="7"/>
  <c r="AP22" i="7" s="1"/>
  <c r="AS22" i="7" s="1"/>
  <c r="AY7" i="10"/>
  <c r="AR7" i="17"/>
  <c r="AU7" i="17" s="1"/>
  <c r="AV7" i="17" s="1"/>
  <c r="AW7" i="17" s="1"/>
  <c r="AY7" i="17" s="1"/>
  <c r="AP9" i="15"/>
  <c r="AS9" i="15" s="1"/>
  <c r="I6" i="3"/>
  <c r="AP16" i="11"/>
  <c r="AS16" i="11" s="1"/>
  <c r="AY11" i="14"/>
  <c r="AP10" i="15"/>
  <c r="AS10" i="15" s="1"/>
  <c r="AP21" i="13"/>
  <c r="AS21" i="13" s="1"/>
  <c r="AY17" i="13"/>
  <c r="AY20" i="13"/>
  <c r="AP9" i="10"/>
  <c r="AS9" i="10" s="1"/>
  <c r="AP10" i="16"/>
  <c r="AS10" i="16" s="1"/>
  <c r="AY18" i="11"/>
  <c r="AP20" i="11"/>
  <c r="AS20" i="11" s="1"/>
  <c r="AY11" i="11"/>
  <c r="AY10" i="11"/>
  <c r="AP10" i="9"/>
  <c r="AS10" i="9" s="1"/>
  <c r="AP9" i="8"/>
  <c r="AS9" i="8" s="1"/>
  <c r="AP13" i="14"/>
  <c r="AS13" i="14" s="1"/>
  <c r="AP11" i="17"/>
  <c r="AS11" i="17" s="1"/>
  <c r="AL12" i="10"/>
  <c r="AN11" i="10"/>
  <c r="AL13" i="17"/>
  <c r="AN12" i="17"/>
  <c r="AL24" i="7"/>
  <c r="AN23" i="7"/>
  <c r="AL22" i="11"/>
  <c r="AN21" i="11"/>
  <c r="AL23" i="13"/>
  <c r="AN22" i="13"/>
  <c r="AL11" i="8"/>
  <c r="AN10" i="8"/>
  <c r="AL15" i="14"/>
  <c r="AN14" i="14"/>
  <c r="AM12" i="9"/>
  <c r="AN11" i="9"/>
  <c r="AN11" i="15"/>
  <c r="AL12" i="15"/>
  <c r="AL18" i="12"/>
  <c r="AN17" i="12"/>
  <c r="AL12" i="16"/>
  <c r="AN11" i="16"/>
  <c r="K5" i="3"/>
  <c r="I10" i="3" l="1"/>
  <c r="I9" i="3"/>
  <c r="I8" i="3"/>
  <c r="I7" i="3"/>
  <c r="I26" i="3"/>
  <c r="I25" i="3"/>
  <c r="I24" i="3"/>
  <c r="I23" i="3"/>
  <c r="I22" i="3"/>
  <c r="I21" i="3"/>
  <c r="I20" i="3"/>
  <c r="J17" i="3"/>
  <c r="J12" i="3"/>
  <c r="J26" i="3"/>
  <c r="J25" i="3"/>
  <c r="J24" i="3"/>
  <c r="J23" i="3"/>
  <c r="J22" i="3"/>
  <c r="J21" i="3"/>
  <c r="J20" i="3"/>
  <c r="J18" i="3"/>
  <c r="J13" i="3"/>
  <c r="J10" i="3"/>
  <c r="J8" i="3"/>
  <c r="J14" i="3"/>
  <c r="J7" i="3"/>
  <c r="J16" i="3"/>
  <c r="J9" i="3"/>
  <c r="AR10" i="12"/>
  <c r="AU9" i="12"/>
  <c r="AV9" i="12" s="1"/>
  <c r="AW9" i="12" s="1"/>
  <c r="AY9" i="12" s="1"/>
  <c r="AU15" i="12"/>
  <c r="AV15" i="12" s="1"/>
  <c r="AW15" i="12" s="1"/>
  <c r="AR14" i="12"/>
  <c r="AO17" i="12"/>
  <c r="AP17" i="12" s="1"/>
  <c r="AS17" i="12" s="1"/>
  <c r="AO11" i="9"/>
  <c r="AO10" i="8"/>
  <c r="AR10" i="8" s="1"/>
  <c r="AU10" i="8" s="1"/>
  <c r="AP8" i="8"/>
  <c r="AR10" i="9"/>
  <c r="AU10" i="9" s="1"/>
  <c r="AV13" i="14"/>
  <c r="AW13" i="14" s="1"/>
  <c r="AU16" i="13"/>
  <c r="AV16" i="13" s="1"/>
  <c r="AW16" i="13" s="1"/>
  <c r="AY16" i="13" s="1"/>
  <c r="AP8" i="10"/>
  <c r="AR9" i="17"/>
  <c r="AU9" i="17" s="1"/>
  <c r="AV9" i="17" s="1"/>
  <c r="AW9" i="17" s="1"/>
  <c r="AY9" i="17" s="1"/>
  <c r="AO21" i="11"/>
  <c r="AR21" i="11" s="1"/>
  <c r="AU21" i="11" s="1"/>
  <c r="AO12" i="17"/>
  <c r="AO11" i="10"/>
  <c r="AR20" i="11"/>
  <c r="AU20" i="11" s="1"/>
  <c r="AV20" i="11" s="1"/>
  <c r="AW20" i="11" s="1"/>
  <c r="AY20" i="11" s="1"/>
  <c r="AR16" i="11"/>
  <c r="AU16" i="11" s="1"/>
  <c r="AV10" i="9"/>
  <c r="AW10" i="9" s="1"/>
  <c r="AY10" i="9" s="1"/>
  <c r="AV9" i="15"/>
  <c r="AW9" i="15" s="1"/>
  <c r="AY9" i="15" s="1"/>
  <c r="AS13" i="12"/>
  <c r="AR13" i="12"/>
  <c r="AR9" i="10"/>
  <c r="AU9" i="10" s="1"/>
  <c r="AV9" i="10" s="1"/>
  <c r="AW9" i="10" s="1"/>
  <c r="AY9" i="10" s="1"/>
  <c r="AV10" i="15"/>
  <c r="AW10" i="15" s="1"/>
  <c r="AR9" i="14"/>
  <c r="AU9" i="14" s="1"/>
  <c r="AV9" i="14" s="1"/>
  <c r="AW9" i="14" s="1"/>
  <c r="AY9" i="14" s="1"/>
  <c r="AR11" i="12"/>
  <c r="AO11" i="15"/>
  <c r="AR11" i="15" s="1"/>
  <c r="AU11" i="15" s="1"/>
  <c r="AR21" i="13"/>
  <c r="AR9" i="8"/>
  <c r="AU9" i="8" s="1"/>
  <c r="AV9" i="8" s="1"/>
  <c r="AW9" i="8" s="1"/>
  <c r="AY9" i="8" s="1"/>
  <c r="AO22" i="13"/>
  <c r="AP10" i="10"/>
  <c r="AS10" i="10" s="1"/>
  <c r="AO11" i="16"/>
  <c r="AO14" i="14"/>
  <c r="AR14" i="14" s="1"/>
  <c r="AU14" i="14" s="1"/>
  <c r="AY13" i="14"/>
  <c r="AU18" i="13"/>
  <c r="AV18" i="13" s="1"/>
  <c r="AW18" i="13" s="1"/>
  <c r="AY18" i="13" s="1"/>
  <c r="AV16" i="11"/>
  <c r="AW16" i="11" s="1"/>
  <c r="AR16" i="12"/>
  <c r="AR10" i="10"/>
  <c r="AU10" i="10" s="1"/>
  <c r="AV10" i="10" s="1"/>
  <c r="AW10" i="10" s="1"/>
  <c r="AY10" i="10" s="1"/>
  <c r="AV10" i="16"/>
  <c r="AW10" i="16" s="1"/>
  <c r="AY10" i="16" s="1"/>
  <c r="AR11" i="17"/>
  <c r="AU11" i="17" s="1"/>
  <c r="AV11" i="17" s="1"/>
  <c r="AW11" i="17" s="1"/>
  <c r="AY11" i="17" s="1"/>
  <c r="AR10" i="14"/>
  <c r="AU10" i="14" s="1"/>
  <c r="AV10" i="14" s="1"/>
  <c r="AW10" i="14" s="1"/>
  <c r="AY10" i="14" s="1"/>
  <c r="AR22" i="7"/>
  <c r="AU22" i="7" s="1"/>
  <c r="AV22" i="7" s="1"/>
  <c r="AW22" i="7" s="1"/>
  <c r="AY22" i="7" s="1"/>
  <c r="AR21" i="7"/>
  <c r="AU21" i="7" s="1"/>
  <c r="AV21" i="7" s="1"/>
  <c r="AW21" i="7" s="1"/>
  <c r="AY21" i="7" s="1"/>
  <c r="AO23" i="7"/>
  <c r="AY15" i="12"/>
  <c r="AP11" i="16"/>
  <c r="AS11" i="16" s="1"/>
  <c r="AY10" i="15"/>
  <c r="AY16" i="11"/>
  <c r="AP11" i="15"/>
  <c r="AS11" i="15" s="1"/>
  <c r="AP14" i="14"/>
  <c r="AS14" i="14" s="1"/>
  <c r="AP10" i="8"/>
  <c r="AS10" i="8" s="1"/>
  <c r="AP22" i="13"/>
  <c r="AS22" i="13" s="1"/>
  <c r="AP21" i="11"/>
  <c r="AS21" i="11" s="1"/>
  <c r="AP11" i="10"/>
  <c r="AS11" i="10" s="1"/>
  <c r="AL13" i="10"/>
  <c r="AN12" i="10"/>
  <c r="AL13" i="16"/>
  <c r="AN12" i="16"/>
  <c r="AL13" i="15"/>
  <c r="AN12" i="15"/>
  <c r="AL24" i="13"/>
  <c r="AN23" i="13"/>
  <c r="AL19" i="12"/>
  <c r="AN18" i="12"/>
  <c r="AL16" i="14"/>
  <c r="AN15" i="14"/>
  <c r="AN11" i="8"/>
  <c r="AL12" i="8"/>
  <c r="AL25" i="7"/>
  <c r="AN24" i="7"/>
  <c r="AL14" i="17"/>
  <c r="AN13" i="17"/>
  <c r="AM13" i="9"/>
  <c r="AN12" i="9"/>
  <c r="AL23" i="11"/>
  <c r="AN22" i="11"/>
  <c r="K6" i="3"/>
  <c r="L5" i="3"/>
  <c r="K26" i="3" l="1"/>
  <c r="K25" i="3"/>
  <c r="K24" i="3"/>
  <c r="K23" i="3"/>
  <c r="K22" i="3"/>
  <c r="K21" i="3"/>
  <c r="K20" i="3"/>
  <c r="K18" i="3"/>
  <c r="K13" i="3"/>
  <c r="K14" i="3"/>
  <c r="K17" i="3"/>
  <c r="K16" i="3"/>
  <c r="K10" i="3"/>
  <c r="K9" i="3"/>
  <c r="K8" i="3"/>
  <c r="K12" i="3"/>
  <c r="K7" i="3"/>
  <c r="AU10" i="12"/>
  <c r="AV10" i="12" s="1"/>
  <c r="AW10" i="12" s="1"/>
  <c r="AY10" i="12" s="1"/>
  <c r="AU14" i="12"/>
  <c r="AV14" i="12" s="1"/>
  <c r="AW14" i="12" s="1"/>
  <c r="AY14" i="12" s="1"/>
  <c r="AU11" i="12"/>
  <c r="AV11" i="12" s="1"/>
  <c r="AW11" i="12" s="1"/>
  <c r="AY11" i="12" s="1"/>
  <c r="AU13" i="12"/>
  <c r="AV13" i="12" s="1"/>
  <c r="AW13" i="12" s="1"/>
  <c r="AY13" i="12" s="1"/>
  <c r="AU16" i="12"/>
  <c r="AV16" i="12" s="1"/>
  <c r="AW16" i="12" s="1"/>
  <c r="AY16" i="12" s="1"/>
  <c r="AR17" i="12"/>
  <c r="AS8" i="10"/>
  <c r="AR8" i="10"/>
  <c r="AU8" i="10" s="1"/>
  <c r="AV8" i="10" s="1"/>
  <c r="AW8" i="10" s="1"/>
  <c r="AY8" i="10" s="1"/>
  <c r="AO12" i="9"/>
  <c r="AP12" i="9" s="1"/>
  <c r="AS12" i="9" s="1"/>
  <c r="AO11" i="8"/>
  <c r="AR11" i="8" s="1"/>
  <c r="AU11" i="8" s="1"/>
  <c r="AO18" i="12"/>
  <c r="AO12" i="15"/>
  <c r="AR12" i="15" s="1"/>
  <c r="AU12" i="15" s="1"/>
  <c r="AO12" i="10"/>
  <c r="AV14" i="14"/>
  <c r="AW14" i="14" s="1"/>
  <c r="AY14" i="14" s="1"/>
  <c r="AR22" i="13"/>
  <c r="AU21" i="13"/>
  <c r="AV21" i="13" s="1"/>
  <c r="AW21" i="13" s="1"/>
  <c r="AY21" i="13" s="1"/>
  <c r="AV11" i="15"/>
  <c r="AW11" i="15" s="1"/>
  <c r="AY11" i="15" s="1"/>
  <c r="AR11" i="10"/>
  <c r="AU11" i="10" s="1"/>
  <c r="AV21" i="11"/>
  <c r="AW21" i="11" s="1"/>
  <c r="AV10" i="8"/>
  <c r="AW10" i="8" s="1"/>
  <c r="AY10" i="8" s="1"/>
  <c r="AO13" i="17"/>
  <c r="AO22" i="11"/>
  <c r="AO15" i="14"/>
  <c r="AR15" i="14" s="1"/>
  <c r="AU15" i="14" s="1"/>
  <c r="AO23" i="13"/>
  <c r="AP23" i="13" s="1"/>
  <c r="AS23" i="13" s="1"/>
  <c r="AO12" i="16"/>
  <c r="AR12" i="16" s="1"/>
  <c r="AU12" i="16" s="1"/>
  <c r="AP12" i="17"/>
  <c r="AS12" i="17" s="1"/>
  <c r="AP11" i="9"/>
  <c r="AS11" i="9" s="1"/>
  <c r="AR11" i="16"/>
  <c r="AU11" i="16" s="1"/>
  <c r="AV11" i="16" s="1"/>
  <c r="AW11" i="16" s="1"/>
  <c r="AY11" i="16" s="1"/>
  <c r="AV11" i="10"/>
  <c r="AW11" i="10" s="1"/>
  <c r="AY11" i="10" s="1"/>
  <c r="AS8" i="8"/>
  <c r="AR8" i="8"/>
  <c r="AU8" i="8" s="1"/>
  <c r="AV8" i="8" s="1"/>
  <c r="AW8" i="8" s="1"/>
  <c r="AY8" i="8" s="1"/>
  <c r="AR11" i="9"/>
  <c r="AU11" i="9" s="1"/>
  <c r="AV11" i="9" s="1"/>
  <c r="AW11" i="9" s="1"/>
  <c r="AY11" i="9" s="1"/>
  <c r="AO24" i="7"/>
  <c r="AP23" i="7"/>
  <c r="AS23" i="7" s="1"/>
  <c r="AP12" i="16"/>
  <c r="AS12" i="16" s="1"/>
  <c r="AP11" i="8"/>
  <c r="AS11" i="8" s="1"/>
  <c r="AP12" i="15"/>
  <c r="AS12" i="15" s="1"/>
  <c r="AP22" i="11"/>
  <c r="AS22" i="11" s="1"/>
  <c r="AY21" i="11"/>
  <c r="AP15" i="14"/>
  <c r="AS15" i="14" s="1"/>
  <c r="AP13" i="17"/>
  <c r="AS13" i="17" s="1"/>
  <c r="AP24" i="7"/>
  <c r="AS24" i="7" s="1"/>
  <c r="AN23" i="11"/>
  <c r="AL24" i="11"/>
  <c r="AL20" i="12"/>
  <c r="AN19" i="12"/>
  <c r="AL25" i="13"/>
  <c r="AN24" i="13"/>
  <c r="AL14" i="15"/>
  <c r="AN13" i="15"/>
  <c r="AL14" i="10"/>
  <c r="AN13" i="10"/>
  <c r="AL26" i="7"/>
  <c r="AN26" i="7" s="1"/>
  <c r="AN25" i="7"/>
  <c r="AL15" i="17"/>
  <c r="AN14" i="17"/>
  <c r="AL13" i="8"/>
  <c r="AN12" i="8"/>
  <c r="AM14" i="9"/>
  <c r="AN13" i="9"/>
  <c r="AL17" i="14"/>
  <c r="AN16" i="14"/>
  <c r="AL14" i="16"/>
  <c r="AN13" i="16"/>
  <c r="M5" i="3"/>
  <c r="L6" i="3"/>
  <c r="L14" i="3" l="1"/>
  <c r="L7" i="3"/>
  <c r="L16" i="3"/>
  <c r="L10" i="3"/>
  <c r="L9" i="3"/>
  <c r="L8" i="3"/>
  <c r="L24" i="3"/>
  <c r="L22" i="3"/>
  <c r="L20" i="3"/>
  <c r="L13" i="3"/>
  <c r="L17" i="3"/>
  <c r="L12" i="3"/>
  <c r="L26" i="3"/>
  <c r="L25" i="3"/>
  <c r="L23" i="3"/>
  <c r="L21" i="3"/>
  <c r="L18" i="3"/>
  <c r="AU17" i="12"/>
  <c r="AV17" i="12" s="1"/>
  <c r="AW17" i="12" s="1"/>
  <c r="AV12" i="10"/>
  <c r="AW12" i="10" s="1"/>
  <c r="AY12" i="10" s="1"/>
  <c r="AO16" i="14"/>
  <c r="AR16" i="14" s="1"/>
  <c r="AU16" i="14" s="1"/>
  <c r="AO12" i="8"/>
  <c r="AO13" i="10"/>
  <c r="AR13" i="10" s="1"/>
  <c r="AU13" i="10" s="1"/>
  <c r="AO24" i="13"/>
  <c r="AR24" i="13"/>
  <c r="AP12" i="10"/>
  <c r="AS12" i="10" s="1"/>
  <c r="AO23" i="11"/>
  <c r="AP18" i="12"/>
  <c r="AS18" i="12" s="1"/>
  <c r="AV12" i="16"/>
  <c r="AW12" i="16" s="1"/>
  <c r="AY12" i="16" s="1"/>
  <c r="AV15" i="14"/>
  <c r="AW15" i="14" s="1"/>
  <c r="AV12" i="15"/>
  <c r="AW12" i="15" s="1"/>
  <c r="AY12" i="15" s="1"/>
  <c r="AV11" i="8"/>
  <c r="AW11" i="8" s="1"/>
  <c r="AY11" i="8" s="1"/>
  <c r="AO13" i="16"/>
  <c r="AO13" i="9"/>
  <c r="AR13" i="9" s="1"/>
  <c r="AU13" i="9" s="1"/>
  <c r="AO14" i="17"/>
  <c r="AO13" i="15"/>
  <c r="AO19" i="12"/>
  <c r="AP19" i="12" s="1"/>
  <c r="AS19" i="12" s="1"/>
  <c r="AR12" i="17"/>
  <c r="AU12" i="17" s="1"/>
  <c r="AV12" i="17" s="1"/>
  <c r="AW12" i="17" s="1"/>
  <c r="AY12" i="17" s="1"/>
  <c r="AR23" i="13"/>
  <c r="AR22" i="11"/>
  <c r="AU22" i="11" s="1"/>
  <c r="AV22" i="11" s="1"/>
  <c r="AW22" i="11" s="1"/>
  <c r="AY22" i="11" s="1"/>
  <c r="AR13" i="17"/>
  <c r="AU13" i="17" s="1"/>
  <c r="AV13" i="17" s="1"/>
  <c r="AW13" i="17" s="1"/>
  <c r="AY13" i="17" s="1"/>
  <c r="AU22" i="13"/>
  <c r="AV22" i="13" s="1"/>
  <c r="AW22" i="13" s="1"/>
  <c r="AY22" i="13" s="1"/>
  <c r="AR12" i="10"/>
  <c r="AU12" i="10" s="1"/>
  <c r="AR12" i="9"/>
  <c r="AU12" i="9" s="1"/>
  <c r="AV12" i="9" s="1"/>
  <c r="AW12" i="9" s="1"/>
  <c r="AY12" i="9" s="1"/>
  <c r="AR24" i="7"/>
  <c r="AU24" i="7" s="1"/>
  <c r="AV24" i="7" s="1"/>
  <c r="AW24" i="7" s="1"/>
  <c r="AY24" i="7" s="1"/>
  <c r="AO25" i="7"/>
  <c r="AO26" i="7"/>
  <c r="AP26" i="7" s="1"/>
  <c r="AS26" i="7" s="1"/>
  <c r="AR23" i="7"/>
  <c r="AU23" i="7" s="1"/>
  <c r="AV23" i="7" s="1"/>
  <c r="AW23" i="7" s="1"/>
  <c r="AY23" i="7" s="1"/>
  <c r="AY17" i="12"/>
  <c r="AP12" i="8"/>
  <c r="AS12" i="8" s="1"/>
  <c r="AP16" i="14"/>
  <c r="AS16" i="14" s="1"/>
  <c r="AP13" i="9"/>
  <c r="AS13" i="9" s="1"/>
  <c r="AP23" i="11"/>
  <c r="AS23" i="11" s="1"/>
  <c r="AY15" i="14"/>
  <c r="AP13" i="10"/>
  <c r="AS13" i="10" s="1"/>
  <c r="AP24" i="13"/>
  <c r="AS24" i="13" s="1"/>
  <c r="AP14" i="17"/>
  <c r="AS14" i="17" s="1"/>
  <c r="AP25" i="7"/>
  <c r="AS25" i="7" s="1"/>
  <c r="AL15" i="10"/>
  <c r="AN14" i="10"/>
  <c r="AL25" i="11"/>
  <c r="AN24" i="11"/>
  <c r="AN14" i="15"/>
  <c r="AL15" i="15"/>
  <c r="AL21" i="12"/>
  <c r="AN20" i="12"/>
  <c r="AL14" i="8"/>
  <c r="AN13" i="8"/>
  <c r="AL26" i="13"/>
  <c r="AN26" i="13" s="1"/>
  <c r="AN25" i="13"/>
  <c r="AL18" i="14"/>
  <c r="AN17" i="14"/>
  <c r="AM15" i="9"/>
  <c r="AN14" i="9"/>
  <c r="AL16" i="17"/>
  <c r="AN15" i="17"/>
  <c r="AL15" i="16"/>
  <c r="AN14" i="16"/>
  <c r="N5" i="3"/>
  <c r="M6" i="3"/>
  <c r="AR18" i="12" l="1"/>
  <c r="AO14" i="16"/>
  <c r="AR14" i="16" s="1"/>
  <c r="AU14" i="16" s="1"/>
  <c r="AO14" i="15"/>
  <c r="AR14" i="15" s="1"/>
  <c r="AU14" i="15" s="1"/>
  <c r="AY16" i="14"/>
  <c r="AO26" i="13"/>
  <c r="AR26" i="13" s="1"/>
  <c r="AO20" i="12"/>
  <c r="AP20" i="12" s="1"/>
  <c r="AS20" i="12" s="1"/>
  <c r="AO24" i="11"/>
  <c r="AO14" i="10"/>
  <c r="AR14" i="10" s="1"/>
  <c r="AU14" i="10" s="1"/>
  <c r="AU23" i="13"/>
  <c r="AV23" i="13" s="1"/>
  <c r="AW23" i="13" s="1"/>
  <c r="AY23" i="13" s="1"/>
  <c r="AR23" i="11"/>
  <c r="AU23" i="11" s="1"/>
  <c r="AV24" i="13"/>
  <c r="AW24" i="13" s="1"/>
  <c r="AO25" i="13"/>
  <c r="AR12" i="8"/>
  <c r="AU12" i="8" s="1"/>
  <c r="AV12" i="8" s="1"/>
  <c r="AW12" i="8" s="1"/>
  <c r="AY12" i="8" s="1"/>
  <c r="AO15" i="17"/>
  <c r="AO13" i="8"/>
  <c r="AP13" i="16"/>
  <c r="AS13" i="16" s="1"/>
  <c r="AV13" i="9"/>
  <c r="AW13" i="9" s="1"/>
  <c r="AY13" i="9" s="1"/>
  <c r="AV23" i="11"/>
  <c r="AW23" i="11" s="1"/>
  <c r="AY23" i="11" s="1"/>
  <c r="AO14" i="9"/>
  <c r="AU24" i="13"/>
  <c r="AO17" i="14"/>
  <c r="AP13" i="15"/>
  <c r="AS13" i="15" s="1"/>
  <c r="AR19" i="12"/>
  <c r="AR14" i="17"/>
  <c r="AU14" i="17" s="1"/>
  <c r="AV14" i="17" s="1"/>
  <c r="AW14" i="17" s="1"/>
  <c r="AY14" i="17" s="1"/>
  <c r="AV13" i="10"/>
  <c r="AW13" i="10" s="1"/>
  <c r="AY13" i="10" s="1"/>
  <c r="AV16" i="14"/>
  <c r="AW16" i="14" s="1"/>
  <c r="AR25" i="7"/>
  <c r="AU25" i="7" s="1"/>
  <c r="AV25" i="7" s="1"/>
  <c r="AW25" i="7" s="1"/>
  <c r="AY25" i="7" s="1"/>
  <c r="AR26" i="7"/>
  <c r="AU26" i="7" s="1"/>
  <c r="AV26" i="7" s="1"/>
  <c r="AW26" i="7" s="1"/>
  <c r="AY26" i="7" s="1"/>
  <c r="AP26" i="13"/>
  <c r="AS26" i="13" s="1"/>
  <c r="AP14" i="16"/>
  <c r="AS14" i="16" s="1"/>
  <c r="AP14" i="10"/>
  <c r="AS14" i="10" s="1"/>
  <c r="AY24" i="13"/>
  <c r="AP14" i="15"/>
  <c r="AS14" i="15" s="1"/>
  <c r="AL26" i="11"/>
  <c r="AN26" i="11" s="1"/>
  <c r="AN25" i="11"/>
  <c r="AL22" i="12"/>
  <c r="AN21" i="12"/>
  <c r="AL16" i="16"/>
  <c r="AN15" i="16"/>
  <c r="AM16" i="9"/>
  <c r="AN15" i="9"/>
  <c r="AL17" i="17"/>
  <c r="AN16" i="17"/>
  <c r="AL19" i="14"/>
  <c r="AN18" i="14"/>
  <c r="AL15" i="8"/>
  <c r="AN14" i="8"/>
  <c r="AL16" i="15"/>
  <c r="AN15" i="15"/>
  <c r="AL16" i="10"/>
  <c r="AN15" i="10"/>
  <c r="M12" i="3"/>
  <c r="M11" i="3"/>
  <c r="M7" i="3"/>
  <c r="M8" i="3"/>
  <c r="M10" i="3"/>
  <c r="M13" i="3"/>
  <c r="M14" i="3"/>
  <c r="M16" i="3"/>
  <c r="M18" i="3"/>
  <c r="M21" i="3"/>
  <c r="M15" i="3"/>
  <c r="M17" i="3"/>
  <c r="M19" i="3"/>
  <c r="M20" i="3"/>
  <c r="M22" i="3"/>
  <c r="M23" i="3"/>
  <c r="M24" i="3"/>
  <c r="M26" i="3"/>
  <c r="M25" i="3"/>
  <c r="N6" i="3"/>
  <c r="O5" i="3"/>
  <c r="AU18" i="12" l="1"/>
  <c r="AV18" i="12" s="1"/>
  <c r="AW18" i="12" s="1"/>
  <c r="AY18" i="12" s="1"/>
  <c r="AU19" i="12"/>
  <c r="AV19" i="12" s="1"/>
  <c r="AW19" i="12" s="1"/>
  <c r="AY19" i="12" s="1"/>
  <c r="AR20" i="12"/>
  <c r="AU26" i="13"/>
  <c r="AO15" i="15"/>
  <c r="AO18" i="14"/>
  <c r="AR18" i="14" s="1"/>
  <c r="AU18" i="14" s="1"/>
  <c r="AO15" i="9"/>
  <c r="AP15" i="17"/>
  <c r="AS15" i="17" s="1"/>
  <c r="AP13" i="8"/>
  <c r="AS13" i="8" s="1"/>
  <c r="AP14" i="9"/>
  <c r="AS14" i="9" s="1"/>
  <c r="AR13" i="16"/>
  <c r="AU13" i="16" s="1"/>
  <c r="AV13" i="16" s="1"/>
  <c r="AW13" i="16" s="1"/>
  <c r="AO21" i="12"/>
  <c r="AP21" i="12" s="1"/>
  <c r="AS21" i="12" s="1"/>
  <c r="AO25" i="11"/>
  <c r="AY14" i="16"/>
  <c r="AV14" i="10"/>
  <c r="AW14" i="10" s="1"/>
  <c r="AY14" i="10" s="1"/>
  <c r="AV14" i="16"/>
  <c r="AW14" i="16" s="1"/>
  <c r="AO15" i="10"/>
  <c r="AO14" i="8"/>
  <c r="AR14" i="8" s="1"/>
  <c r="AU14" i="8" s="1"/>
  <c r="AO16" i="17"/>
  <c r="AO15" i="16"/>
  <c r="AO26" i="11"/>
  <c r="AP25" i="13"/>
  <c r="AS25" i="13" s="1"/>
  <c r="AP17" i="14"/>
  <c r="AS17" i="14" s="1"/>
  <c r="AP24" i="11"/>
  <c r="AS24" i="11" s="1"/>
  <c r="AR13" i="15"/>
  <c r="AU13" i="15" s="1"/>
  <c r="AV13" i="15" s="1"/>
  <c r="AW13" i="15" s="1"/>
  <c r="AY13" i="15" s="1"/>
  <c r="AY13" i="16"/>
  <c r="AV26" i="13"/>
  <c r="AW26" i="13" s="1"/>
  <c r="AY26" i="13" s="1"/>
  <c r="AV14" i="15"/>
  <c r="AW14" i="15" s="1"/>
  <c r="AY14" i="15" s="1"/>
  <c r="AH1" i="7"/>
  <c r="AP15" i="15"/>
  <c r="AS15" i="15" s="1"/>
  <c r="AP15" i="10"/>
  <c r="AS15" i="10" s="1"/>
  <c r="AP14" i="8"/>
  <c r="AS14" i="8" s="1"/>
  <c r="AP18" i="14"/>
  <c r="AS18" i="14" s="1"/>
  <c r="AP15" i="9"/>
  <c r="AS15" i="9" s="1"/>
  <c r="AP25" i="11"/>
  <c r="AS25" i="11" s="1"/>
  <c r="AP16" i="17"/>
  <c r="AS16" i="17" s="1"/>
  <c r="AL17" i="15"/>
  <c r="AN16" i="15"/>
  <c r="AL18" i="17"/>
  <c r="AN17" i="17"/>
  <c r="AL17" i="16"/>
  <c r="AN16" i="16"/>
  <c r="AN22" i="12"/>
  <c r="AL23" i="12"/>
  <c r="AL17" i="10"/>
  <c r="AN16" i="10"/>
  <c r="AL16" i="8"/>
  <c r="AN15" i="8"/>
  <c r="AL20" i="14"/>
  <c r="AN19" i="14"/>
  <c r="AM17" i="9"/>
  <c r="AN16" i="9"/>
  <c r="O6" i="3"/>
  <c r="P5" i="3"/>
  <c r="N9" i="3"/>
  <c r="N12" i="3"/>
  <c r="N11" i="3"/>
  <c r="N13" i="3"/>
  <c r="N14" i="3"/>
  <c r="N23" i="3"/>
  <c r="N8" i="3"/>
  <c r="N16" i="3"/>
  <c r="N18" i="3"/>
  <c r="N21" i="3"/>
  <c r="N10" i="3"/>
  <c r="N15" i="3"/>
  <c r="N17" i="3"/>
  <c r="N24" i="3"/>
  <c r="N26" i="3"/>
  <c r="N20" i="3"/>
  <c r="N22" i="3"/>
  <c r="N19" i="3"/>
  <c r="N25" i="3"/>
  <c r="AU20" i="12" l="1"/>
  <c r="AV20" i="12" s="1"/>
  <c r="AW20" i="12" s="1"/>
  <c r="AY20" i="12" s="1"/>
  <c r="AR21" i="12"/>
  <c r="AO19" i="14"/>
  <c r="AR19" i="14" s="1"/>
  <c r="AU19" i="14" s="1"/>
  <c r="AO17" i="17"/>
  <c r="AY14" i="9"/>
  <c r="AR14" i="9"/>
  <c r="AU14" i="9" s="1"/>
  <c r="AV14" i="9" s="1"/>
  <c r="AW14" i="9" s="1"/>
  <c r="AO16" i="10"/>
  <c r="AR16" i="10" s="1"/>
  <c r="AU16" i="10" s="1"/>
  <c r="AO22" i="12"/>
  <c r="AP22" i="12" s="1"/>
  <c r="AS22" i="12" s="1"/>
  <c r="AR15" i="17"/>
  <c r="AU15" i="17" s="1"/>
  <c r="AV15" i="17" s="1"/>
  <c r="AW15" i="17" s="1"/>
  <c r="AR17" i="14"/>
  <c r="AU17" i="14" s="1"/>
  <c r="AV17" i="14" s="1"/>
  <c r="AW17" i="14" s="1"/>
  <c r="AY17" i="14" s="1"/>
  <c r="AO15" i="8"/>
  <c r="AO16" i="15"/>
  <c r="AV14" i="8"/>
  <c r="AW14" i="8" s="1"/>
  <c r="AY14" i="8" s="1"/>
  <c r="AY15" i="17"/>
  <c r="AV18" i="14"/>
  <c r="AW18" i="14" s="1"/>
  <c r="AY18" i="14" s="1"/>
  <c r="AR24" i="11"/>
  <c r="AU24" i="11" s="1"/>
  <c r="AV24" i="11" s="1"/>
  <c r="AW24" i="11" s="1"/>
  <c r="AY24" i="11" s="1"/>
  <c r="AR25" i="13"/>
  <c r="AO16" i="9"/>
  <c r="AR16" i="9" s="1"/>
  <c r="AU16" i="9" s="1"/>
  <c r="AO16" i="16"/>
  <c r="AP26" i="11"/>
  <c r="AS26" i="11" s="1"/>
  <c r="AP15" i="16"/>
  <c r="AS15" i="16" s="1"/>
  <c r="AR26" i="11"/>
  <c r="AU26" i="11" s="1"/>
  <c r="AV26" i="11" s="1"/>
  <c r="AW26" i="11" s="1"/>
  <c r="AR16" i="17"/>
  <c r="AU16" i="17" s="1"/>
  <c r="AV16" i="17" s="1"/>
  <c r="AW16" i="17" s="1"/>
  <c r="AY16" i="17" s="1"/>
  <c r="AR15" i="10"/>
  <c r="AU15" i="10" s="1"/>
  <c r="AV15" i="10" s="1"/>
  <c r="AW15" i="10" s="1"/>
  <c r="AY15" i="10" s="1"/>
  <c r="AR25" i="11"/>
  <c r="AU25" i="11" s="1"/>
  <c r="AV25" i="11" s="1"/>
  <c r="AW25" i="11" s="1"/>
  <c r="AY25" i="11" s="1"/>
  <c r="AR15" i="9"/>
  <c r="AU15" i="9" s="1"/>
  <c r="AV15" i="9" s="1"/>
  <c r="AW15" i="9" s="1"/>
  <c r="AY15" i="9" s="1"/>
  <c r="AR15" i="15"/>
  <c r="AU15" i="15" s="1"/>
  <c r="AV15" i="15" s="1"/>
  <c r="AW15" i="15" s="1"/>
  <c r="AY15" i="15" s="1"/>
  <c r="AR13" i="8"/>
  <c r="AU13" i="8" s="1"/>
  <c r="AV13" i="8" s="1"/>
  <c r="AW13" i="8" s="1"/>
  <c r="AY13" i="8" s="1"/>
  <c r="AP19" i="14"/>
  <c r="AS19" i="14" s="1"/>
  <c r="AP16" i="10"/>
  <c r="AS16" i="10" s="1"/>
  <c r="AP16" i="16"/>
  <c r="AS16" i="16" s="1"/>
  <c r="AP16" i="15"/>
  <c r="AS16" i="15" s="1"/>
  <c r="AP16" i="9"/>
  <c r="AS16" i="9" s="1"/>
  <c r="AP15" i="8"/>
  <c r="AS15" i="8" s="1"/>
  <c r="AP17" i="17"/>
  <c r="AS17" i="17" s="1"/>
  <c r="AL21" i="14"/>
  <c r="AN20" i="14"/>
  <c r="AL18" i="10"/>
  <c r="AN17" i="10"/>
  <c r="AL18" i="16"/>
  <c r="AN17" i="16"/>
  <c r="AL18" i="15"/>
  <c r="AN17" i="15"/>
  <c r="AL24" i="12"/>
  <c r="AN23" i="12"/>
  <c r="AM18" i="9"/>
  <c r="AN17" i="9"/>
  <c r="AL17" i="8"/>
  <c r="AN16" i="8"/>
  <c r="AL19" i="17"/>
  <c r="AN18" i="17"/>
  <c r="Q5" i="3"/>
  <c r="P6" i="3"/>
  <c r="O7" i="3"/>
  <c r="O8" i="3"/>
  <c r="O10" i="3"/>
  <c r="O13" i="3"/>
  <c r="O14" i="3"/>
  <c r="O9" i="3"/>
  <c r="O12" i="3"/>
  <c r="O19" i="3"/>
  <c r="O20" i="3"/>
  <c r="O22" i="3"/>
  <c r="O11" i="3"/>
  <c r="O16" i="3"/>
  <c r="O18" i="3"/>
  <c r="O21" i="3"/>
  <c r="O24" i="3"/>
  <c r="O25" i="3"/>
  <c r="O26" i="3"/>
  <c r="O15" i="3"/>
  <c r="O23" i="3"/>
  <c r="O17" i="3"/>
  <c r="AU21" i="12" l="1"/>
  <c r="AV21" i="12" s="1"/>
  <c r="AW21" i="12" s="1"/>
  <c r="AY21" i="12" s="1"/>
  <c r="AO18" i="17"/>
  <c r="AR18" i="17" s="1"/>
  <c r="AU18" i="17" s="1"/>
  <c r="AR16" i="15"/>
  <c r="AU16" i="15" s="1"/>
  <c r="AV16" i="15" s="1"/>
  <c r="AW16" i="15" s="1"/>
  <c r="AY16" i="15" s="1"/>
  <c r="AO17" i="9"/>
  <c r="AO17" i="16"/>
  <c r="AR17" i="16" s="1"/>
  <c r="AU17" i="16" s="1"/>
  <c r="AO20" i="14"/>
  <c r="AY26" i="11"/>
  <c r="AH1" i="11" s="1"/>
  <c r="AV16" i="9"/>
  <c r="AW16" i="9" s="1"/>
  <c r="AY16" i="9" s="1"/>
  <c r="AR15" i="8"/>
  <c r="AU15" i="8" s="1"/>
  <c r="AV16" i="10"/>
  <c r="AW16" i="10" s="1"/>
  <c r="AV19" i="14"/>
  <c r="AW19" i="14" s="1"/>
  <c r="AY19" i="14" s="1"/>
  <c r="AO16" i="8"/>
  <c r="AR16" i="8" s="1"/>
  <c r="AU16" i="8" s="1"/>
  <c r="AO23" i="12"/>
  <c r="AO17" i="15"/>
  <c r="AR17" i="15" s="1"/>
  <c r="AU17" i="15" s="1"/>
  <c r="AO17" i="10"/>
  <c r="AY16" i="10"/>
  <c r="AR16" i="16"/>
  <c r="AU16" i="16" s="1"/>
  <c r="AV16" i="16" s="1"/>
  <c r="AW16" i="16" s="1"/>
  <c r="AY16" i="16" s="1"/>
  <c r="AU25" i="13"/>
  <c r="AV25" i="13" s="1"/>
  <c r="AW25" i="13" s="1"/>
  <c r="AY25" i="13" s="1"/>
  <c r="AH1" i="13" s="1"/>
  <c r="AV15" i="8"/>
  <c r="AW15" i="8" s="1"/>
  <c r="AY15" i="8" s="1"/>
  <c r="AR22" i="12"/>
  <c r="AR17" i="17"/>
  <c r="AU17" i="17" s="1"/>
  <c r="AV17" i="17" s="1"/>
  <c r="AW17" i="17" s="1"/>
  <c r="AY17" i="17" s="1"/>
  <c r="AR15" i="16"/>
  <c r="AU15" i="16" s="1"/>
  <c r="AV15" i="16" s="1"/>
  <c r="AW15" i="16" s="1"/>
  <c r="AY15" i="16" s="1"/>
  <c r="AP16" i="8"/>
  <c r="AS16" i="8" s="1"/>
  <c r="AP17" i="15"/>
  <c r="AS17" i="15" s="1"/>
  <c r="AP17" i="9"/>
  <c r="AS17" i="9" s="1"/>
  <c r="AP17" i="16"/>
  <c r="AS17" i="16" s="1"/>
  <c r="AP20" i="14"/>
  <c r="AS20" i="14" s="1"/>
  <c r="AP18" i="17"/>
  <c r="AS18" i="17" s="1"/>
  <c r="AL25" i="12"/>
  <c r="AN24" i="12"/>
  <c r="AL22" i="14"/>
  <c r="AN21" i="14"/>
  <c r="AL20" i="17"/>
  <c r="AN19" i="17"/>
  <c r="AL18" i="8"/>
  <c r="AN17" i="8"/>
  <c r="AL19" i="16"/>
  <c r="AN18" i="16"/>
  <c r="AM19" i="9"/>
  <c r="AN18" i="9"/>
  <c r="AL19" i="15"/>
  <c r="AN18" i="15"/>
  <c r="AL19" i="10"/>
  <c r="AN18" i="10"/>
  <c r="P11" i="3"/>
  <c r="P8" i="3"/>
  <c r="P10" i="3"/>
  <c r="P13" i="3"/>
  <c r="P9" i="3"/>
  <c r="P15" i="3"/>
  <c r="P17" i="3"/>
  <c r="P19" i="3"/>
  <c r="P20" i="3"/>
  <c r="P22" i="3"/>
  <c r="P25" i="3"/>
  <c r="P16" i="3"/>
  <c r="P24" i="3"/>
  <c r="P26" i="3"/>
  <c r="P21" i="3"/>
  <c r="R5" i="3"/>
  <c r="Q6" i="3"/>
  <c r="AU22" i="12" l="1"/>
  <c r="AV22" i="12" s="1"/>
  <c r="AW22" i="12" s="1"/>
  <c r="AY22" i="12" s="1"/>
  <c r="AP23" i="12"/>
  <c r="AS23" i="12" s="1"/>
  <c r="AO18" i="16"/>
  <c r="AR18" i="16" s="1"/>
  <c r="AU18" i="16" s="1"/>
  <c r="AO19" i="17"/>
  <c r="AO24" i="12"/>
  <c r="AP24" i="12" s="1"/>
  <c r="AS24" i="12" s="1"/>
  <c r="AP17" i="10"/>
  <c r="AS17" i="10" s="1"/>
  <c r="AO18" i="10"/>
  <c r="AR18" i="10" s="1"/>
  <c r="AU18" i="10" s="1"/>
  <c r="AO18" i="9"/>
  <c r="AV17" i="15"/>
  <c r="AW17" i="15" s="1"/>
  <c r="AV16" i="8"/>
  <c r="AW16" i="8" s="1"/>
  <c r="AY16" i="8" s="1"/>
  <c r="AV17" i="16"/>
  <c r="AW17" i="16" s="1"/>
  <c r="AY17" i="16" s="1"/>
  <c r="AO17" i="8"/>
  <c r="AO21" i="14"/>
  <c r="AR20" i="14"/>
  <c r="AU20" i="14" s="1"/>
  <c r="AR17" i="9"/>
  <c r="AU17" i="9" s="1"/>
  <c r="AV18" i="17"/>
  <c r="AW18" i="17" s="1"/>
  <c r="AY18" i="17" s="1"/>
  <c r="AO18" i="15"/>
  <c r="AV20" i="14"/>
  <c r="AW20" i="14" s="1"/>
  <c r="AY20" i="14" s="1"/>
  <c r="AV17" i="9"/>
  <c r="AW17" i="9" s="1"/>
  <c r="AY17" i="9" s="1"/>
  <c r="AP18" i="15"/>
  <c r="AS18" i="15" s="1"/>
  <c r="AP18" i="16"/>
  <c r="AS18" i="16" s="1"/>
  <c r="AP21" i="14"/>
  <c r="AS21" i="14" s="1"/>
  <c r="AP17" i="8"/>
  <c r="AS17" i="8" s="1"/>
  <c r="AP18" i="10"/>
  <c r="AS18" i="10" s="1"/>
  <c r="AP18" i="9"/>
  <c r="AS18" i="9" s="1"/>
  <c r="AY17" i="15"/>
  <c r="AP19" i="17"/>
  <c r="AS19" i="17" s="1"/>
  <c r="AL20" i="16"/>
  <c r="AN19" i="16"/>
  <c r="AM20" i="9"/>
  <c r="AN19" i="9"/>
  <c r="AL19" i="8"/>
  <c r="AN18" i="8"/>
  <c r="AL21" i="17"/>
  <c r="AN20" i="17"/>
  <c r="AL26" i="12"/>
  <c r="AN26" i="12" s="1"/>
  <c r="AN25" i="12"/>
  <c r="AL23" i="14"/>
  <c r="AN22" i="14"/>
  <c r="AL20" i="10"/>
  <c r="AN19" i="10"/>
  <c r="AL20" i="15"/>
  <c r="AN19" i="15"/>
  <c r="R6" i="3"/>
  <c r="S5" i="3"/>
  <c r="Q11" i="3"/>
  <c r="Q7" i="3"/>
  <c r="Q8" i="3"/>
  <c r="Q10" i="3"/>
  <c r="Q13" i="3"/>
  <c r="Q16" i="3"/>
  <c r="Q21" i="3"/>
  <c r="Q14" i="3"/>
  <c r="Q15" i="3"/>
  <c r="Q17" i="3"/>
  <c r="Q12" i="3"/>
  <c r="Q19" i="3"/>
  <c r="Q20" i="3"/>
  <c r="Q22" i="3"/>
  <c r="Q23" i="3"/>
  <c r="Q25" i="3"/>
  <c r="Q24" i="3"/>
  <c r="Q26" i="3"/>
  <c r="Q18" i="3"/>
  <c r="AR24" i="12" l="1"/>
  <c r="AR23" i="12"/>
  <c r="AO19" i="10"/>
  <c r="AR19" i="10" s="1"/>
  <c r="AU19" i="10" s="1"/>
  <c r="AR21" i="14"/>
  <c r="AU21" i="14" s="1"/>
  <c r="AO25" i="12"/>
  <c r="AP25" i="12" s="1"/>
  <c r="AS25" i="12" s="1"/>
  <c r="AO18" i="8"/>
  <c r="AO19" i="16"/>
  <c r="AR19" i="16" s="1"/>
  <c r="AU19" i="16" s="1"/>
  <c r="AV21" i="14"/>
  <c r="AW21" i="14" s="1"/>
  <c r="AY21" i="14" s="1"/>
  <c r="AO19" i="15"/>
  <c r="AR19" i="15" s="1"/>
  <c r="AU19" i="15" s="1"/>
  <c r="AO22" i="14"/>
  <c r="AO26" i="12"/>
  <c r="AP26" i="12" s="1"/>
  <c r="AS26" i="12" s="1"/>
  <c r="AR18" i="15"/>
  <c r="AU18" i="15" s="1"/>
  <c r="AV18" i="15" s="1"/>
  <c r="AW18" i="15" s="1"/>
  <c r="AY18" i="15" s="1"/>
  <c r="AR17" i="8"/>
  <c r="AU17" i="8" s="1"/>
  <c r="AV18" i="10"/>
  <c r="AW18" i="10" s="1"/>
  <c r="AY18" i="10" s="1"/>
  <c r="AV18" i="16"/>
  <c r="AW18" i="16" s="1"/>
  <c r="AY18" i="16" s="1"/>
  <c r="AO20" i="17"/>
  <c r="AO19" i="9"/>
  <c r="AV17" i="8"/>
  <c r="AW17" i="8" s="1"/>
  <c r="AY17" i="8" s="1"/>
  <c r="AR18" i="9"/>
  <c r="AU18" i="9" s="1"/>
  <c r="AV18" i="9" s="1"/>
  <c r="AW18" i="9" s="1"/>
  <c r="AY18" i="9" s="1"/>
  <c r="AY17" i="10"/>
  <c r="AR19" i="17"/>
  <c r="AU19" i="17" s="1"/>
  <c r="AV19" i="17" s="1"/>
  <c r="AW19" i="17" s="1"/>
  <c r="AY19" i="17" s="1"/>
  <c r="AR17" i="10"/>
  <c r="AU17" i="10" s="1"/>
  <c r="AV17" i="10" s="1"/>
  <c r="AW17" i="10" s="1"/>
  <c r="AP19" i="15"/>
  <c r="AS19" i="15" s="1"/>
  <c r="AP19" i="16"/>
  <c r="AS19" i="16" s="1"/>
  <c r="AP19" i="10"/>
  <c r="AS19" i="10" s="1"/>
  <c r="AP19" i="9"/>
  <c r="AS19" i="9" s="1"/>
  <c r="AP20" i="17"/>
  <c r="AS20" i="17" s="1"/>
  <c r="AL21" i="10"/>
  <c r="AN20" i="10"/>
  <c r="AM21" i="9"/>
  <c r="AN20" i="9"/>
  <c r="AL22" i="17"/>
  <c r="AN21" i="17"/>
  <c r="AL20" i="8"/>
  <c r="AN19" i="8"/>
  <c r="AN20" i="15"/>
  <c r="AL21" i="15"/>
  <c r="AL24" i="14"/>
  <c r="AN23" i="14"/>
  <c r="AL21" i="16"/>
  <c r="AN20" i="16"/>
  <c r="R9" i="3"/>
  <c r="R12" i="3"/>
  <c r="R11" i="3"/>
  <c r="R14" i="3"/>
  <c r="R18" i="3"/>
  <c r="R13" i="3"/>
  <c r="R16" i="3"/>
  <c r="R8" i="3"/>
  <c r="R15" i="3"/>
  <c r="R17" i="3"/>
  <c r="R10" i="3"/>
  <c r="R19" i="3"/>
  <c r="R24" i="3"/>
  <c r="R20" i="3"/>
  <c r="R26" i="3"/>
  <c r="R23" i="3"/>
  <c r="R25" i="3"/>
  <c r="R22" i="3"/>
  <c r="S6" i="3"/>
  <c r="T5" i="3"/>
  <c r="AU24" i="12" l="1"/>
  <c r="AV24" i="12" s="1"/>
  <c r="AW24" i="12" s="1"/>
  <c r="AY24" i="12" s="1"/>
  <c r="AU23" i="12"/>
  <c r="AV23" i="12" s="1"/>
  <c r="AW23" i="12" s="1"/>
  <c r="AY23" i="12" s="1"/>
  <c r="AR26" i="12"/>
  <c r="AR25" i="12"/>
  <c r="AO21" i="17"/>
  <c r="AR21" i="17" s="1"/>
  <c r="AU21" i="17" s="1"/>
  <c r="AO20" i="10"/>
  <c r="AR20" i="10" s="1"/>
  <c r="AU20" i="10" s="1"/>
  <c r="AP22" i="14"/>
  <c r="AS22" i="14" s="1"/>
  <c r="AR19" i="9"/>
  <c r="AU19" i="9" s="1"/>
  <c r="AO20" i="16"/>
  <c r="AR20" i="16" s="1"/>
  <c r="AU20" i="16" s="1"/>
  <c r="AO20" i="15"/>
  <c r="AO20" i="9"/>
  <c r="AR20" i="9" s="1"/>
  <c r="AU20" i="9" s="1"/>
  <c r="AP18" i="8"/>
  <c r="AS18" i="8" s="1"/>
  <c r="AV19" i="9"/>
  <c r="AW19" i="9" s="1"/>
  <c r="AY19" i="9" s="1"/>
  <c r="AO19" i="8"/>
  <c r="AO23" i="14"/>
  <c r="AR20" i="17"/>
  <c r="AU20" i="17" s="1"/>
  <c r="AV20" i="17" s="1"/>
  <c r="AW20" i="17" s="1"/>
  <c r="AY20" i="17" s="1"/>
  <c r="AV19" i="15"/>
  <c r="AW19" i="15" s="1"/>
  <c r="AY19" i="15" s="1"/>
  <c r="AV19" i="16"/>
  <c r="AW19" i="16" s="1"/>
  <c r="AY19" i="16" s="1"/>
  <c r="AV19" i="10"/>
  <c r="AW19" i="10" s="1"/>
  <c r="AY19" i="10" s="1"/>
  <c r="AP20" i="15"/>
  <c r="AS20" i="15" s="1"/>
  <c r="AP20" i="9"/>
  <c r="AS20" i="9" s="1"/>
  <c r="AP20" i="10"/>
  <c r="AS20" i="10" s="1"/>
  <c r="AP19" i="8"/>
  <c r="AS19" i="8" s="1"/>
  <c r="AP20" i="16"/>
  <c r="AS20" i="16" s="1"/>
  <c r="AP21" i="17"/>
  <c r="AS21" i="17" s="1"/>
  <c r="AL21" i="8"/>
  <c r="AN20" i="8"/>
  <c r="AL23" i="17"/>
  <c r="AN22" i="17"/>
  <c r="AL25" i="14"/>
  <c r="AN24" i="14"/>
  <c r="AL22" i="16"/>
  <c r="AN21" i="16"/>
  <c r="AL22" i="15"/>
  <c r="AN21" i="15"/>
  <c r="AM22" i="9"/>
  <c r="AN21" i="9"/>
  <c r="AL22" i="10"/>
  <c r="AN21" i="10"/>
  <c r="U5" i="3"/>
  <c r="T6" i="3"/>
  <c r="S7" i="3"/>
  <c r="S8" i="3"/>
  <c r="S10" i="3"/>
  <c r="S13" i="3"/>
  <c r="S9" i="3"/>
  <c r="S12" i="3"/>
  <c r="S19" i="3"/>
  <c r="S20" i="3"/>
  <c r="S22" i="3"/>
  <c r="S23" i="3"/>
  <c r="S18" i="3"/>
  <c r="S21" i="3"/>
  <c r="S14" i="3"/>
  <c r="S16" i="3"/>
  <c r="S24" i="3"/>
  <c r="S25" i="3"/>
  <c r="S26" i="3"/>
  <c r="S11" i="3"/>
  <c r="S15" i="3"/>
  <c r="S17" i="3"/>
  <c r="AU25" i="12" l="1"/>
  <c r="AV25" i="12" s="1"/>
  <c r="AW25" i="12" s="1"/>
  <c r="AY25" i="12" s="1"/>
  <c r="AU26" i="12"/>
  <c r="AV26" i="12" s="1"/>
  <c r="AW26" i="12" s="1"/>
  <c r="AY26" i="12" s="1"/>
  <c r="AH1" i="12" s="1"/>
  <c r="AO22" i="17"/>
  <c r="AR22" i="17" s="1"/>
  <c r="AU22" i="17" s="1"/>
  <c r="AR19" i="8"/>
  <c r="AU19" i="8" s="1"/>
  <c r="AO21" i="10"/>
  <c r="AR21" i="10" s="1"/>
  <c r="AU21" i="10" s="1"/>
  <c r="AO21" i="15"/>
  <c r="AR21" i="15" s="1"/>
  <c r="AU21" i="15" s="1"/>
  <c r="AP23" i="14"/>
  <c r="AS23" i="14" s="1"/>
  <c r="AV19" i="8"/>
  <c r="AW19" i="8" s="1"/>
  <c r="AY19" i="8" s="1"/>
  <c r="AV21" i="17"/>
  <c r="AW21" i="17" s="1"/>
  <c r="AY21" i="17" s="1"/>
  <c r="AO24" i="14"/>
  <c r="AR24" i="14" s="1"/>
  <c r="AU24" i="14" s="1"/>
  <c r="AO20" i="8"/>
  <c r="AR20" i="8" s="1"/>
  <c r="AU20" i="8" s="1"/>
  <c r="AV20" i="9"/>
  <c r="AW20" i="9" s="1"/>
  <c r="AY20" i="9" s="1"/>
  <c r="AV20" i="16"/>
  <c r="AW20" i="16" s="1"/>
  <c r="AY20" i="16" s="1"/>
  <c r="AR18" i="8"/>
  <c r="AU18" i="8" s="1"/>
  <c r="AV18" i="8" s="1"/>
  <c r="AW18" i="8" s="1"/>
  <c r="AO21" i="9"/>
  <c r="AO21" i="16"/>
  <c r="AY18" i="8"/>
  <c r="AR20" i="15"/>
  <c r="AU20" i="15" s="1"/>
  <c r="AV20" i="15" s="1"/>
  <c r="AW20" i="15" s="1"/>
  <c r="AY20" i="15" s="1"/>
  <c r="AV20" i="10"/>
  <c r="AW20" i="10" s="1"/>
  <c r="AR22" i="14"/>
  <c r="AU22" i="14" s="1"/>
  <c r="AV22" i="14" s="1"/>
  <c r="AW22" i="14" s="1"/>
  <c r="AY22" i="14" s="1"/>
  <c r="AP24" i="14"/>
  <c r="AS24" i="14" s="1"/>
  <c r="AP21" i="10"/>
  <c r="AS21" i="10" s="1"/>
  <c r="AP21" i="15"/>
  <c r="AS21" i="15" s="1"/>
  <c r="AP20" i="8"/>
  <c r="AS20" i="8" s="1"/>
  <c r="AY20" i="10"/>
  <c r="AP21" i="9"/>
  <c r="AS21" i="9" s="1"/>
  <c r="AP21" i="16"/>
  <c r="AS21" i="16" s="1"/>
  <c r="AP22" i="17"/>
  <c r="AS22" i="17" s="1"/>
  <c r="AM23" i="9"/>
  <c r="AN22" i="9"/>
  <c r="AL23" i="16"/>
  <c r="AN22" i="16"/>
  <c r="AL24" i="17"/>
  <c r="AN23" i="17"/>
  <c r="AL26" i="14"/>
  <c r="AN26" i="14" s="1"/>
  <c r="AN25" i="14"/>
  <c r="AL23" i="10"/>
  <c r="AN22" i="10"/>
  <c r="AL23" i="15"/>
  <c r="AN22" i="15"/>
  <c r="AL22" i="8"/>
  <c r="AN21" i="8"/>
  <c r="T11" i="3"/>
  <c r="T14" i="3"/>
  <c r="T7" i="3"/>
  <c r="T8" i="3"/>
  <c r="T10" i="3"/>
  <c r="T13" i="3"/>
  <c r="T9" i="3"/>
  <c r="T12" i="3"/>
  <c r="T15" i="3"/>
  <c r="T17" i="3"/>
  <c r="T19" i="3"/>
  <c r="T20" i="3"/>
  <c r="T18" i="3"/>
  <c r="T21" i="3"/>
  <c r="T22" i="3"/>
  <c r="T24" i="3"/>
  <c r="T26" i="3"/>
  <c r="T23" i="3"/>
  <c r="T16" i="3"/>
  <c r="T25" i="3"/>
  <c r="V5" i="3"/>
  <c r="U6" i="3"/>
  <c r="AO25" i="14" l="1"/>
  <c r="AO22" i="16"/>
  <c r="AR22" i="16" s="1"/>
  <c r="AU22" i="16" s="1"/>
  <c r="AR21" i="9"/>
  <c r="AU21" i="9" s="1"/>
  <c r="AV24" i="14"/>
  <c r="AW24" i="14" s="1"/>
  <c r="AY24" i="14" s="1"/>
  <c r="AV21" i="10"/>
  <c r="AW21" i="10" s="1"/>
  <c r="AO22" i="15"/>
  <c r="AO26" i="14"/>
  <c r="AV21" i="9"/>
  <c r="AW21" i="9" s="1"/>
  <c r="AY21" i="9" s="1"/>
  <c r="AV22" i="17"/>
  <c r="AW22" i="17" s="1"/>
  <c r="AY22" i="17" s="1"/>
  <c r="AO21" i="8"/>
  <c r="AR21" i="8" s="1"/>
  <c r="AU21" i="8" s="1"/>
  <c r="AO22" i="10"/>
  <c r="AR22" i="10" s="1"/>
  <c r="AU22" i="10" s="1"/>
  <c r="AO23" i="17"/>
  <c r="AR23" i="17" s="1"/>
  <c r="AU23" i="17" s="1"/>
  <c r="AO22" i="9"/>
  <c r="AR22" i="9" s="1"/>
  <c r="AU22" i="9" s="1"/>
  <c r="AR21" i="16"/>
  <c r="AU21" i="16" s="1"/>
  <c r="AV21" i="16" s="1"/>
  <c r="AW21" i="16" s="1"/>
  <c r="AY21" i="16" s="1"/>
  <c r="AV20" i="8"/>
  <c r="AW20" i="8" s="1"/>
  <c r="AY20" i="8" s="1"/>
  <c r="AV21" i="15"/>
  <c r="AW21" i="15" s="1"/>
  <c r="AY21" i="15" s="1"/>
  <c r="AR23" i="14"/>
  <c r="AU23" i="14" s="1"/>
  <c r="AV23" i="14" s="1"/>
  <c r="AW23" i="14" s="1"/>
  <c r="AY23" i="14" s="1"/>
  <c r="AP22" i="15"/>
  <c r="AS22" i="15" s="1"/>
  <c r="AP26" i="14"/>
  <c r="AS26" i="14" s="1"/>
  <c r="AP22" i="16"/>
  <c r="AS22" i="16" s="1"/>
  <c r="AP21" i="8"/>
  <c r="AS21" i="8" s="1"/>
  <c r="AP22" i="10"/>
  <c r="AS22" i="10" s="1"/>
  <c r="AY21" i="10"/>
  <c r="AP25" i="14"/>
  <c r="AS25" i="14" s="1"/>
  <c r="AP22" i="9"/>
  <c r="AS22" i="9" s="1"/>
  <c r="AP23" i="17"/>
  <c r="AS23" i="17" s="1"/>
  <c r="AL25" i="17"/>
  <c r="AN24" i="17"/>
  <c r="AL24" i="15"/>
  <c r="AN23" i="15"/>
  <c r="AL24" i="16"/>
  <c r="AN23" i="16"/>
  <c r="AM24" i="9"/>
  <c r="AN23" i="9"/>
  <c r="AL23" i="8"/>
  <c r="AN22" i="8"/>
  <c r="AL24" i="10"/>
  <c r="AN23" i="10"/>
  <c r="V6" i="3"/>
  <c r="W5" i="3"/>
  <c r="U11" i="3"/>
  <c r="U7" i="3"/>
  <c r="U8" i="3"/>
  <c r="U10" i="3"/>
  <c r="U13" i="3"/>
  <c r="U16" i="3"/>
  <c r="U9" i="3"/>
  <c r="U15" i="3"/>
  <c r="U17" i="3"/>
  <c r="U19" i="3"/>
  <c r="U20" i="3"/>
  <c r="U22" i="3"/>
  <c r="U23" i="3"/>
  <c r="U12" i="3"/>
  <c r="U14" i="3"/>
  <c r="U18" i="3"/>
  <c r="U21" i="3"/>
  <c r="U25" i="3"/>
  <c r="U24" i="3"/>
  <c r="U26" i="3"/>
  <c r="AO23" i="10" l="1"/>
  <c r="AR23" i="10" s="1"/>
  <c r="AU23" i="10" s="1"/>
  <c r="AO23" i="9"/>
  <c r="AR23" i="9" s="1"/>
  <c r="AU23" i="9" s="1"/>
  <c r="AO24" i="17"/>
  <c r="AR24" i="17" s="1"/>
  <c r="AU24" i="17" s="1"/>
  <c r="AY22" i="9"/>
  <c r="AR26" i="14"/>
  <c r="AU26" i="14" s="1"/>
  <c r="AV25" i="14"/>
  <c r="AW25" i="14" s="1"/>
  <c r="AV22" i="9"/>
  <c r="AW22" i="9" s="1"/>
  <c r="AV22" i="10"/>
  <c r="AW22" i="10" s="1"/>
  <c r="AY22" i="10" s="1"/>
  <c r="AV26" i="14"/>
  <c r="AW26" i="14" s="1"/>
  <c r="AY26" i="14" s="1"/>
  <c r="AO22" i="8"/>
  <c r="AR22" i="8" s="1"/>
  <c r="AU22" i="8" s="1"/>
  <c r="AO23" i="16"/>
  <c r="AR23" i="16" s="1"/>
  <c r="AU23" i="16" s="1"/>
  <c r="AO23" i="15"/>
  <c r="AR22" i="15"/>
  <c r="AU22" i="15" s="1"/>
  <c r="AV22" i="15" s="1"/>
  <c r="AW22" i="15" s="1"/>
  <c r="AY22" i="15" s="1"/>
  <c r="AV22" i="16"/>
  <c r="AW22" i="16" s="1"/>
  <c r="AY22" i="16" s="1"/>
  <c r="AV23" i="17"/>
  <c r="AW23" i="17" s="1"/>
  <c r="AY23" i="17" s="1"/>
  <c r="AV21" i="8"/>
  <c r="AW21" i="8" s="1"/>
  <c r="AR25" i="14"/>
  <c r="AU25" i="14" s="1"/>
  <c r="AP23" i="16"/>
  <c r="AS23" i="16" s="1"/>
  <c r="AP23" i="10"/>
  <c r="AS23" i="10" s="1"/>
  <c r="AP23" i="9"/>
  <c r="AS23" i="9" s="1"/>
  <c r="AP22" i="8"/>
  <c r="AS22" i="8" s="1"/>
  <c r="AY25" i="14"/>
  <c r="AH1" i="14" s="1"/>
  <c r="AY21" i="8"/>
  <c r="AP24" i="17"/>
  <c r="AS24" i="17" s="1"/>
  <c r="AL25" i="15"/>
  <c r="AN24" i="15"/>
  <c r="AL24" i="8"/>
  <c r="AN23" i="8"/>
  <c r="AL25" i="16"/>
  <c r="AN24" i="16"/>
  <c r="AL26" i="17"/>
  <c r="AN26" i="17" s="1"/>
  <c r="AN25" i="17"/>
  <c r="AL25" i="10"/>
  <c r="AN24" i="10"/>
  <c r="AM25" i="9"/>
  <c r="AN24" i="9"/>
  <c r="W6" i="3"/>
  <c r="X5" i="3"/>
  <c r="V9" i="3"/>
  <c r="V12" i="3"/>
  <c r="V11" i="3"/>
  <c r="V14" i="3"/>
  <c r="V7" i="3"/>
  <c r="V18" i="3"/>
  <c r="V21" i="3"/>
  <c r="V16" i="3"/>
  <c r="V15" i="3"/>
  <c r="V17" i="3"/>
  <c r="V8" i="3"/>
  <c r="V23" i="3"/>
  <c r="V19" i="3"/>
  <c r="V22" i="3"/>
  <c r="V25" i="3"/>
  <c r="V24" i="3"/>
  <c r="V26" i="3"/>
  <c r="AO25" i="17" l="1"/>
  <c r="AR25" i="17" s="1"/>
  <c r="AU25" i="17" s="1"/>
  <c r="AO24" i="15"/>
  <c r="AO26" i="17"/>
  <c r="AR26" i="17" s="1"/>
  <c r="AU26" i="17" s="1"/>
  <c r="AV23" i="16"/>
  <c r="AW23" i="16" s="1"/>
  <c r="AY23" i="16" s="1"/>
  <c r="AV23" i="9"/>
  <c r="AW23" i="9" s="1"/>
  <c r="AO24" i="16"/>
  <c r="AO23" i="8"/>
  <c r="AP23" i="15"/>
  <c r="AS23" i="15" s="1"/>
  <c r="AO24" i="10"/>
  <c r="AO24" i="9"/>
  <c r="AR24" i="9" s="1"/>
  <c r="AU24" i="9" s="1"/>
  <c r="AY23" i="9"/>
  <c r="AV22" i="8"/>
  <c r="AW22" i="8" s="1"/>
  <c r="AY22" i="8" s="1"/>
  <c r="AV24" i="17"/>
  <c r="AW24" i="17" s="1"/>
  <c r="AY24" i="17" s="1"/>
  <c r="AV23" i="10"/>
  <c r="AW23" i="10" s="1"/>
  <c r="AY23" i="10" s="1"/>
  <c r="AP23" i="8"/>
  <c r="AS23" i="8" s="1"/>
  <c r="AP24" i="9"/>
  <c r="AS24" i="9" s="1"/>
  <c r="AP24" i="15"/>
  <c r="AS24" i="15" s="1"/>
  <c r="AP25" i="17"/>
  <c r="AS25" i="17" s="1"/>
  <c r="AP26" i="17"/>
  <c r="AS26" i="17" s="1"/>
  <c r="AL26" i="10"/>
  <c r="AN26" i="10" s="1"/>
  <c r="AN25" i="10"/>
  <c r="AL25" i="8"/>
  <c r="AN24" i="8"/>
  <c r="AM26" i="9"/>
  <c r="AN26" i="9" s="1"/>
  <c r="AN25" i="9"/>
  <c r="AL26" i="16"/>
  <c r="AN26" i="16" s="1"/>
  <c r="AN25" i="16"/>
  <c r="AL26" i="15"/>
  <c r="AN26" i="15" s="1"/>
  <c r="AN25" i="15"/>
  <c r="Y5" i="3"/>
  <c r="X6" i="3"/>
  <c r="W8" i="3"/>
  <c r="W9" i="3"/>
  <c r="W12" i="3"/>
  <c r="W10" i="3"/>
  <c r="W11" i="3"/>
  <c r="W14" i="3"/>
  <c r="W19" i="3"/>
  <c r="W22" i="3"/>
  <c r="W23" i="3"/>
  <c r="W18" i="3"/>
  <c r="W21" i="3"/>
  <c r="W13" i="3"/>
  <c r="W16" i="3"/>
  <c r="W25" i="3"/>
  <c r="W26" i="3"/>
  <c r="W20" i="3"/>
  <c r="W15" i="3"/>
  <c r="AO25" i="15" l="1"/>
  <c r="AR25" i="15" s="1"/>
  <c r="AU25" i="15" s="1"/>
  <c r="AO25" i="9"/>
  <c r="AO24" i="8"/>
  <c r="AR24" i="8" s="1"/>
  <c r="AU24" i="8" s="1"/>
  <c r="AY24" i="9"/>
  <c r="AO26" i="15"/>
  <c r="AO26" i="9"/>
  <c r="AR26" i="9" s="1"/>
  <c r="AU26" i="9" s="1"/>
  <c r="AP24" i="10"/>
  <c r="AS24" i="10" s="1"/>
  <c r="AO25" i="16"/>
  <c r="AO25" i="10"/>
  <c r="AV24" i="9"/>
  <c r="AW24" i="9" s="1"/>
  <c r="AV26" i="17"/>
  <c r="AW26" i="17" s="1"/>
  <c r="AV25" i="17"/>
  <c r="AW25" i="17" s="1"/>
  <c r="AY25" i="17" s="1"/>
  <c r="AO26" i="16"/>
  <c r="AO26" i="10"/>
  <c r="AR26" i="10"/>
  <c r="AU26" i="10" s="1"/>
  <c r="AP24" i="16"/>
  <c r="AS24" i="16" s="1"/>
  <c r="AR23" i="8"/>
  <c r="AU23" i="8" s="1"/>
  <c r="AV23" i="8" s="1"/>
  <c r="AW23" i="8" s="1"/>
  <c r="AY23" i="8" s="1"/>
  <c r="AR24" i="15"/>
  <c r="AU24" i="15" s="1"/>
  <c r="AV24" i="15" s="1"/>
  <c r="AW24" i="15" s="1"/>
  <c r="AY24" i="15" s="1"/>
  <c r="AR23" i="15"/>
  <c r="AU23" i="15" s="1"/>
  <c r="AV23" i="15" s="1"/>
  <c r="AW23" i="15" s="1"/>
  <c r="AY23" i="15" s="1"/>
  <c r="AP26" i="16"/>
  <c r="AS26" i="16" s="1"/>
  <c r="AP25" i="15"/>
  <c r="AS25" i="15" s="1"/>
  <c r="AP25" i="9"/>
  <c r="AS25" i="9" s="1"/>
  <c r="AP24" i="8"/>
  <c r="AS24" i="8" s="1"/>
  <c r="AP26" i="15"/>
  <c r="AS26" i="15" s="1"/>
  <c r="AP26" i="9"/>
  <c r="AS26" i="9" s="1"/>
  <c r="AP26" i="10"/>
  <c r="AS26" i="10" s="1"/>
  <c r="AY26" i="17"/>
  <c r="AL26" i="8"/>
  <c r="AN26" i="8" s="1"/>
  <c r="AN25" i="8"/>
  <c r="X13" i="3"/>
  <c r="X7" i="3"/>
  <c r="X8" i="3"/>
  <c r="X9" i="3"/>
  <c r="X12" i="3"/>
  <c r="X15" i="3"/>
  <c r="X20" i="3"/>
  <c r="X19" i="3"/>
  <c r="X18" i="3"/>
  <c r="X24" i="3"/>
  <c r="X17" i="3"/>
  <c r="X26" i="3"/>
  <c r="X23" i="3"/>
  <c r="X16" i="3"/>
  <c r="X22" i="3"/>
  <c r="X25" i="3"/>
  <c r="Z5" i="3"/>
  <c r="Y6" i="3"/>
  <c r="AO26" i="8" l="1"/>
  <c r="AR26" i="8" s="1"/>
  <c r="AU26" i="8" s="1"/>
  <c r="AR26" i="16"/>
  <c r="AU26" i="16" s="1"/>
  <c r="AV26" i="16" s="1"/>
  <c r="AW26" i="16" s="1"/>
  <c r="AY26" i="16" s="1"/>
  <c r="AY26" i="9"/>
  <c r="AV26" i="9"/>
  <c r="AW26" i="9" s="1"/>
  <c r="AV24" i="8"/>
  <c r="AW24" i="8" s="1"/>
  <c r="AY24" i="8" s="1"/>
  <c r="AV25" i="15"/>
  <c r="AW25" i="15" s="1"/>
  <c r="AY25" i="15" s="1"/>
  <c r="AH1" i="17"/>
  <c r="AO25" i="8"/>
  <c r="AP25" i="10"/>
  <c r="AS25" i="10" s="1"/>
  <c r="AP25" i="16"/>
  <c r="AS25" i="16" s="1"/>
  <c r="AR24" i="10"/>
  <c r="AU24" i="10" s="1"/>
  <c r="AV24" i="10" s="1"/>
  <c r="AW24" i="10" s="1"/>
  <c r="AY24" i="10" s="1"/>
  <c r="AV26" i="10"/>
  <c r="AW26" i="10" s="1"/>
  <c r="AY26" i="10" s="1"/>
  <c r="AR26" i="15"/>
  <c r="AU26" i="15" s="1"/>
  <c r="AV26" i="15" s="1"/>
  <c r="AW26" i="15" s="1"/>
  <c r="AY26" i="15" s="1"/>
  <c r="AH1" i="15" s="1"/>
  <c r="AR25" i="9"/>
  <c r="AU25" i="9" s="1"/>
  <c r="AV25" i="9" s="1"/>
  <c r="AW25" i="9" s="1"/>
  <c r="AY25" i="9" s="1"/>
  <c r="AH1" i="9" s="1"/>
  <c r="AR24" i="16"/>
  <c r="AU24" i="16" s="1"/>
  <c r="AV24" i="16" s="1"/>
  <c r="AW24" i="16" s="1"/>
  <c r="AY24" i="16" s="1"/>
  <c r="AP26" i="8"/>
  <c r="AS26" i="8" s="1"/>
  <c r="AP25" i="8"/>
  <c r="AS25" i="8" s="1"/>
  <c r="Z6" i="3"/>
  <c r="AA5" i="3"/>
  <c r="Y10" i="3"/>
  <c r="Y11" i="3"/>
  <c r="Y14" i="3"/>
  <c r="Y13" i="3"/>
  <c r="Y8" i="3"/>
  <c r="Y12" i="3"/>
  <c r="Y16" i="3"/>
  <c r="Y17" i="3"/>
  <c r="Y15" i="3"/>
  <c r="Y20" i="3"/>
  <c r="Y19" i="3"/>
  <c r="Y21" i="3"/>
  <c r="Y22" i="3"/>
  <c r="Y23" i="3"/>
  <c r="Y24" i="3"/>
  <c r="Y18" i="3"/>
  <c r="Y26" i="3"/>
  <c r="Y25" i="3"/>
  <c r="AR25" i="10" l="1"/>
  <c r="AU25" i="10" s="1"/>
  <c r="AV25" i="10" s="1"/>
  <c r="AW25" i="10" s="1"/>
  <c r="AY25" i="10" s="1"/>
  <c r="AH1" i="10" s="1"/>
  <c r="AV26" i="8"/>
  <c r="AW26" i="8" s="1"/>
  <c r="AY26" i="8" s="1"/>
  <c r="AR25" i="8"/>
  <c r="AU25" i="8" s="1"/>
  <c r="AV25" i="8" s="1"/>
  <c r="AW25" i="8" s="1"/>
  <c r="AY25" i="8" s="1"/>
  <c r="AH1" i="8" s="1"/>
  <c r="AR25" i="16"/>
  <c r="AU25" i="16" s="1"/>
  <c r="AV25" i="16" s="1"/>
  <c r="AW25" i="16" s="1"/>
  <c r="AY25" i="16" s="1"/>
  <c r="AH1" i="16" s="1"/>
  <c r="AA6" i="3"/>
  <c r="AB5" i="3"/>
  <c r="Z12" i="3"/>
  <c r="Z10" i="3"/>
  <c r="Z11" i="3"/>
  <c r="Z13" i="3"/>
  <c r="Z8" i="3"/>
  <c r="Z18" i="3"/>
  <c r="Z7" i="3"/>
  <c r="Z14" i="3"/>
  <c r="Z16" i="3"/>
  <c r="Z17" i="3"/>
  <c r="Z9" i="3"/>
  <c r="Z15" i="3"/>
  <c r="Z20" i="3"/>
  <c r="Z25" i="3"/>
  <c r="Z21" i="3"/>
  <c r="Z24" i="3"/>
  <c r="Z19" i="3"/>
  <c r="Z23" i="3"/>
  <c r="Z26" i="3"/>
  <c r="Z22" i="3"/>
  <c r="AC5" i="3" l="1"/>
  <c r="AB6" i="3"/>
  <c r="AA7" i="3"/>
  <c r="AA8" i="3"/>
  <c r="AA9" i="3"/>
  <c r="AA12" i="3"/>
  <c r="AA10" i="3"/>
  <c r="AA11" i="3"/>
  <c r="AA19" i="3"/>
  <c r="AA21" i="3"/>
  <c r="AA22" i="3"/>
  <c r="AA23" i="3"/>
  <c r="AA18" i="3"/>
  <c r="AA14" i="3"/>
  <c r="AA16" i="3"/>
  <c r="AA17" i="3"/>
  <c r="AA25" i="3"/>
  <c r="AA26" i="3"/>
  <c r="AA13" i="3"/>
  <c r="AA20" i="3"/>
  <c r="AA24" i="3"/>
  <c r="AA15" i="3"/>
  <c r="AB13" i="3" l="1"/>
  <c r="AB7" i="3"/>
  <c r="AB8" i="3"/>
  <c r="AB9" i="3"/>
  <c r="AB12" i="3"/>
  <c r="AB15" i="3"/>
  <c r="AB20" i="3"/>
  <c r="AB10" i="3"/>
  <c r="AB11" i="3"/>
  <c r="AB19" i="3"/>
  <c r="AB21" i="3"/>
  <c r="AB18" i="3"/>
  <c r="AB24" i="3"/>
  <c r="AB14" i="3"/>
  <c r="AB16" i="3"/>
  <c r="AB22" i="3"/>
  <c r="AB17" i="3"/>
  <c r="AB25" i="3"/>
  <c r="AB23" i="3"/>
  <c r="AB26" i="3"/>
  <c r="AD5" i="3"/>
  <c r="AC6" i="3"/>
  <c r="AC10" i="3" l="1"/>
  <c r="AC11" i="3"/>
  <c r="AC13" i="3"/>
  <c r="AC7" i="3"/>
  <c r="AC8" i="3"/>
  <c r="AC9" i="3"/>
  <c r="AC14" i="3"/>
  <c r="AC16" i="3"/>
  <c r="AC17" i="3"/>
  <c r="AC12" i="3"/>
  <c r="AC15" i="3"/>
  <c r="AC20" i="3"/>
  <c r="AC19" i="3"/>
  <c r="AC21" i="3"/>
  <c r="AC22" i="3"/>
  <c r="AC24" i="3"/>
  <c r="AC26" i="3"/>
  <c r="AC18" i="3"/>
  <c r="AC25" i="3"/>
  <c r="AD6" i="3"/>
  <c r="AE5" i="3"/>
  <c r="AD12" i="3" l="1"/>
  <c r="AD10" i="3"/>
  <c r="AD13" i="3"/>
  <c r="AD18" i="3"/>
  <c r="AD8" i="3"/>
  <c r="AD14" i="3"/>
  <c r="AD16" i="3"/>
  <c r="AD17" i="3"/>
  <c r="AD20" i="3"/>
  <c r="AD23" i="3"/>
  <c r="AD9" i="3"/>
  <c r="AD24" i="3"/>
  <c r="AD22" i="3"/>
  <c r="AD26" i="3"/>
  <c r="AD21" i="3"/>
  <c r="AD25" i="3"/>
  <c r="AE6" i="3"/>
  <c r="AF5" i="3"/>
  <c r="AE8" i="3" l="1"/>
  <c r="AE9" i="3"/>
  <c r="AE11" i="3"/>
  <c r="AE12" i="3"/>
  <c r="AE10" i="3"/>
  <c r="AE13" i="3"/>
  <c r="AE22" i="3"/>
  <c r="AE18" i="3"/>
  <c r="AE7" i="3"/>
  <c r="AE14" i="3"/>
  <c r="AE15" i="3"/>
  <c r="AE16" i="3"/>
  <c r="AE17" i="3"/>
  <c r="AE25" i="3"/>
  <c r="AE26" i="3"/>
  <c r="AE23" i="3"/>
  <c r="AE24" i="3"/>
  <c r="AE20" i="3"/>
  <c r="AE19" i="3"/>
  <c r="AG5" i="3"/>
  <c r="AF6" i="3"/>
  <c r="AF7" i="3" l="1"/>
  <c r="AF13" i="3"/>
  <c r="AF8" i="3"/>
  <c r="AF9" i="3"/>
  <c r="AF11" i="3"/>
  <c r="AF12" i="3"/>
  <c r="AF19" i="3"/>
  <c r="AF20" i="3"/>
  <c r="AF21" i="3"/>
  <c r="AF23" i="3"/>
  <c r="AF10" i="3"/>
  <c r="AF18" i="3"/>
  <c r="AF24" i="3"/>
  <c r="AF14" i="3"/>
  <c r="AF15" i="3"/>
  <c r="AF16" i="3"/>
  <c r="AF17" i="3"/>
  <c r="AF22" i="3"/>
  <c r="AF26" i="3"/>
  <c r="AH5" i="3"/>
  <c r="AG6" i="3"/>
  <c r="AG10" i="3" l="1"/>
  <c r="AG7" i="3"/>
  <c r="AG13" i="3"/>
  <c r="AG8" i="3"/>
  <c r="AG9" i="3"/>
  <c r="AG14" i="3"/>
  <c r="AG15" i="3"/>
  <c r="AG16" i="3"/>
  <c r="AG17" i="3"/>
  <c r="AG19" i="3"/>
  <c r="AG20" i="3"/>
  <c r="AG21" i="3"/>
  <c r="AG11" i="3"/>
  <c r="AG22" i="3"/>
  <c r="AG23" i="3"/>
  <c r="AG24" i="3"/>
  <c r="AG26" i="3"/>
  <c r="AG25" i="3"/>
  <c r="AH6" i="3"/>
  <c r="AI5" i="3"/>
  <c r="AH11" i="3" l="1"/>
  <c r="AH10" i="3"/>
  <c r="AH7" i="3"/>
  <c r="AH13" i="3"/>
  <c r="AH9" i="3"/>
  <c r="AH14" i="3"/>
  <c r="AH15" i="3"/>
  <c r="AH16" i="3"/>
  <c r="AH17" i="3"/>
  <c r="AH8" i="3"/>
  <c r="AH12" i="3"/>
  <c r="AH19" i="3"/>
  <c r="AH20" i="3"/>
  <c r="AH21" i="3"/>
  <c r="AH23" i="3"/>
  <c r="AH25" i="3"/>
  <c r="AH22" i="3"/>
  <c r="AH26" i="3"/>
  <c r="AH18" i="3"/>
  <c r="AH24" i="3"/>
  <c r="AI6" i="3"/>
  <c r="AJ5" i="3"/>
  <c r="AI8" i="3" l="1"/>
  <c r="AI12" i="3"/>
  <c r="AI11" i="3"/>
  <c r="AI10" i="3"/>
  <c r="AI18" i="3"/>
  <c r="AI22" i="3"/>
  <c r="AI13" i="3"/>
  <c r="AI14" i="3"/>
  <c r="AI15" i="3"/>
  <c r="AI16" i="3"/>
  <c r="AI17" i="3"/>
  <c r="AI26" i="3"/>
  <c r="AI7" i="3"/>
  <c r="AI19" i="3"/>
  <c r="AI24" i="3"/>
  <c r="AI23" i="3"/>
  <c r="AI25" i="3"/>
  <c r="AI20" i="3"/>
  <c r="AI21" i="3"/>
  <c r="AK5" i="3"/>
  <c r="AJ6" i="3"/>
  <c r="AL5" i="3" l="1"/>
  <c r="AK6" i="3"/>
  <c r="AJ7" i="3"/>
  <c r="AJ9" i="3"/>
  <c r="AJ8" i="3"/>
  <c r="AJ12" i="3"/>
  <c r="AJ11" i="3"/>
  <c r="AJ19" i="3"/>
  <c r="AJ21" i="3"/>
  <c r="AJ18" i="3"/>
  <c r="AJ24" i="3"/>
  <c r="AJ25" i="3"/>
  <c r="AJ10" i="3"/>
  <c r="AJ14" i="3"/>
  <c r="AJ22" i="3"/>
  <c r="AJ15" i="3"/>
  <c r="AJ26" i="3"/>
  <c r="AJ16" i="3"/>
  <c r="AJ17" i="3"/>
  <c r="AK10" i="3" l="1"/>
  <c r="AK9" i="3"/>
  <c r="AK14" i="3"/>
  <c r="AK15" i="3"/>
  <c r="AK16" i="3"/>
  <c r="AK20" i="3"/>
  <c r="AK23" i="3"/>
  <c r="AK19" i="3"/>
  <c r="AK21" i="3"/>
  <c r="AK18" i="3"/>
  <c r="AK22" i="3"/>
  <c r="AK11" i="3"/>
  <c r="AK24" i="3"/>
  <c r="AK26" i="3"/>
  <c r="AK25" i="3"/>
  <c r="AL6" i="3"/>
  <c r="AM5" i="3"/>
  <c r="AM6" i="3" s="1"/>
  <c r="AM11" i="3" l="1"/>
  <c r="AM10" i="3"/>
  <c r="AM7" i="3"/>
  <c r="AM18" i="3"/>
  <c r="AM22" i="3"/>
  <c r="AM9" i="3"/>
  <c r="AM15" i="3"/>
  <c r="AN15" i="3" s="1"/>
  <c r="AM17" i="3"/>
  <c r="AM20" i="3"/>
  <c r="AN20" i="3" s="1"/>
  <c r="AM13" i="3"/>
  <c r="AM14" i="3"/>
  <c r="AM16" i="3"/>
  <c r="AM26" i="3"/>
  <c r="AM8" i="3"/>
  <c r="AM12" i="3"/>
  <c r="AM21" i="3"/>
  <c r="AM19" i="3"/>
  <c r="AM25" i="3"/>
  <c r="AM23" i="3"/>
  <c r="AN23" i="3" s="1"/>
  <c r="AM24" i="3"/>
  <c r="H7" i="3"/>
  <c r="AQ7" i="3" s="1"/>
  <c r="H20" i="3"/>
  <c r="AQ20" i="3" s="1"/>
  <c r="H19" i="3"/>
  <c r="AQ19" i="3" s="1"/>
  <c r="H26" i="3"/>
  <c r="AQ26" i="3" s="1"/>
  <c r="H13" i="3"/>
  <c r="AQ13" i="3" s="1"/>
  <c r="H15" i="3"/>
  <c r="AQ15" i="3" s="1"/>
  <c r="H11" i="3"/>
  <c r="AQ11" i="3" s="1"/>
  <c r="H14" i="3"/>
  <c r="AQ14" i="3" s="1"/>
  <c r="H21" i="3"/>
  <c r="AQ21" i="3" s="1"/>
  <c r="H10" i="3"/>
  <c r="AQ10" i="3" s="1"/>
  <c r="H12" i="3"/>
  <c r="AQ12" i="3" s="1"/>
  <c r="H22" i="3"/>
  <c r="AQ22" i="3" s="1"/>
  <c r="H16" i="3"/>
  <c r="AQ16" i="3" s="1"/>
  <c r="H17" i="3"/>
  <c r="AQ17" i="3" s="1"/>
  <c r="H25" i="3"/>
  <c r="AQ25" i="3" s="1"/>
  <c r="H24" i="3"/>
  <c r="AQ24" i="3" s="1"/>
  <c r="H8" i="3"/>
  <c r="AQ8" i="3" s="1"/>
  <c r="H23" i="3"/>
  <c r="AQ23" i="3" s="1"/>
  <c r="H9" i="3"/>
  <c r="AQ9" i="3" s="1"/>
  <c r="H18" i="3"/>
  <c r="AQ18" i="3" s="1"/>
  <c r="AL11" i="3"/>
  <c r="AL10" i="3"/>
  <c r="AL7" i="3"/>
  <c r="AL8" i="3"/>
  <c r="AL9" i="3"/>
  <c r="AL12" i="3"/>
  <c r="AL13" i="3"/>
  <c r="AL17" i="3"/>
  <c r="AL14" i="3"/>
  <c r="AL16" i="3"/>
  <c r="AL19" i="3"/>
  <c r="AL21" i="3"/>
  <c r="AL18" i="3"/>
  <c r="AL25" i="3"/>
  <c r="AL22" i="3"/>
  <c r="AL26" i="3"/>
  <c r="AL24" i="3"/>
  <c r="AN7" i="3" l="1"/>
  <c r="AO23" i="3"/>
  <c r="AP23" i="3" s="1"/>
  <c r="AS23" i="3" s="1"/>
  <c r="AO15" i="3"/>
  <c r="AP15" i="3" s="1"/>
  <c r="AS15" i="3" s="1"/>
  <c r="AO20" i="3"/>
  <c r="AN16" i="3"/>
  <c r="AN19" i="3"/>
  <c r="AN24" i="3"/>
  <c r="AN21" i="3"/>
  <c r="AN17" i="3"/>
  <c r="AN12" i="3"/>
  <c r="AN14" i="3"/>
  <c r="AN18" i="3"/>
  <c r="AN25" i="3"/>
  <c r="AN8" i="3"/>
  <c r="AN13" i="3"/>
  <c r="AN9" i="3"/>
  <c r="AN10" i="3"/>
  <c r="AN26" i="3"/>
  <c r="AN22" i="3"/>
  <c r="AN11" i="3"/>
  <c r="L10" i="6"/>
  <c r="L18" i="6"/>
  <c r="M18" i="6" l="1"/>
  <c r="M10" i="6"/>
  <c r="AZ23" i="3"/>
  <c r="AP20" i="3"/>
  <c r="AS20" i="3" s="1"/>
  <c r="AR15" i="3"/>
  <c r="AZ15" i="3" s="1"/>
  <c r="AR23" i="3"/>
  <c r="AO26" i="3"/>
  <c r="AP26" i="3" s="1"/>
  <c r="AS26" i="3" s="1"/>
  <c r="AO21" i="3"/>
  <c r="AO10" i="3"/>
  <c r="AO25" i="3"/>
  <c r="AO14" i="3"/>
  <c r="AP14" i="3" s="1"/>
  <c r="AS14" i="3" s="1"/>
  <c r="AO24" i="3"/>
  <c r="AP24" i="3" s="1"/>
  <c r="AS24" i="3" s="1"/>
  <c r="AO7" i="3"/>
  <c r="AO11" i="3"/>
  <c r="AO9" i="3"/>
  <c r="AO12" i="3"/>
  <c r="AP12" i="3" s="1"/>
  <c r="AS12" i="3" s="1"/>
  <c r="AO19" i="3"/>
  <c r="AO8" i="3"/>
  <c r="AP8" i="3" s="1"/>
  <c r="AS8" i="3" s="1"/>
  <c r="AO22" i="3"/>
  <c r="AP22" i="3" s="1"/>
  <c r="AS22" i="3" s="1"/>
  <c r="AO13" i="3"/>
  <c r="AP13" i="3" s="1"/>
  <c r="AS13" i="3" s="1"/>
  <c r="AO18" i="3"/>
  <c r="AO17" i="3"/>
  <c r="AP17" i="3" s="1"/>
  <c r="AS17" i="3" s="1"/>
  <c r="AO16" i="3"/>
  <c r="AP21" i="3"/>
  <c r="AS21" i="3" s="1"/>
  <c r="L19" i="6"/>
  <c r="L15" i="6"/>
  <c r="L7" i="6"/>
  <c r="L8" i="6"/>
  <c r="K18" i="6"/>
  <c r="L12" i="6"/>
  <c r="L3" i="6"/>
  <c r="L21" i="6"/>
  <c r="L16" i="6"/>
  <c r="K10" i="6"/>
  <c r="L17" i="6"/>
  <c r="L9" i="6"/>
  <c r="M8" i="6" l="1"/>
  <c r="M21" i="6"/>
  <c r="M3" i="6"/>
  <c r="M17" i="6"/>
  <c r="M15" i="6"/>
  <c r="M19" i="6"/>
  <c r="M16" i="6"/>
  <c r="M7" i="6"/>
  <c r="M12" i="6"/>
  <c r="M9" i="6"/>
  <c r="AZ21" i="3"/>
  <c r="AZ12" i="3"/>
  <c r="AZ20" i="3"/>
  <c r="AZ17" i="3"/>
  <c r="AP25" i="3"/>
  <c r="AS25" i="3" s="1"/>
  <c r="AR24" i="3"/>
  <c r="AZ24" i="3" s="1"/>
  <c r="N18" i="6"/>
  <c r="AU23" i="3"/>
  <c r="AV23" i="3" s="1"/>
  <c r="AR22" i="3"/>
  <c r="AZ22" i="3" s="1"/>
  <c r="AR20" i="3"/>
  <c r="N10" i="6"/>
  <c r="AU15" i="3"/>
  <c r="AV15" i="3" s="1"/>
  <c r="AR14" i="3"/>
  <c r="AZ14" i="3" s="1"/>
  <c r="AR12" i="3"/>
  <c r="AP11" i="3"/>
  <c r="AS11" i="3" s="1"/>
  <c r="AW23" i="3"/>
  <c r="AY23" i="3" s="1"/>
  <c r="AR13" i="3"/>
  <c r="AZ13" i="3" s="1"/>
  <c r="AR21" i="3"/>
  <c r="AR26" i="3"/>
  <c r="AZ26" i="3" s="1"/>
  <c r="AR17" i="3"/>
  <c r="AR8" i="3"/>
  <c r="AZ8" i="3" s="1"/>
  <c r="AP7" i="3"/>
  <c r="AS7" i="3" s="1"/>
  <c r="AP19" i="3"/>
  <c r="AS19" i="3" s="1"/>
  <c r="AP16" i="3"/>
  <c r="AS16" i="3" s="1"/>
  <c r="AP18" i="3"/>
  <c r="AS18" i="3" s="1"/>
  <c r="AP9" i="3"/>
  <c r="AS9" i="3" s="1"/>
  <c r="AP10" i="3"/>
  <c r="AS10" i="3" s="1"/>
  <c r="B59" i="18"/>
  <c r="K8" i="6"/>
  <c r="L14" i="6"/>
  <c r="L6" i="6"/>
  <c r="K12" i="6"/>
  <c r="K15" i="6"/>
  <c r="K3" i="6"/>
  <c r="L5" i="6"/>
  <c r="K9" i="6"/>
  <c r="I18" i="6"/>
  <c r="L20" i="6"/>
  <c r="L13" i="6"/>
  <c r="I10" i="6"/>
  <c r="L11" i="6"/>
  <c r="K16" i="6"/>
  <c r="K17" i="6"/>
  <c r="K7" i="6"/>
  <c r="K19" i="6"/>
  <c r="K21" i="6"/>
  <c r="L4" i="6"/>
  <c r="M13" i="6" l="1"/>
  <c r="M6" i="6"/>
  <c r="M14" i="6"/>
  <c r="M11" i="6"/>
  <c r="M20" i="6"/>
  <c r="M5" i="6"/>
  <c r="C35" i="6" s="1"/>
  <c r="M4" i="6"/>
  <c r="AZ7" i="3"/>
  <c r="AZ16" i="3"/>
  <c r="N21" i="6"/>
  <c r="O21" i="6"/>
  <c r="AU26" i="3"/>
  <c r="AV26" i="3" s="1"/>
  <c r="AR25" i="3"/>
  <c r="AZ25" i="3" s="1"/>
  <c r="N19" i="6"/>
  <c r="AU24" i="3"/>
  <c r="AV24" i="3" s="1"/>
  <c r="J18" i="6"/>
  <c r="N17" i="6"/>
  <c r="AU22" i="3"/>
  <c r="AV22" i="3" s="1"/>
  <c r="N16" i="6"/>
  <c r="AU21" i="3"/>
  <c r="AV21" i="3" s="1"/>
  <c r="N15" i="6"/>
  <c r="AU20" i="3"/>
  <c r="AV20" i="3" s="1"/>
  <c r="N12" i="6"/>
  <c r="AU17" i="3"/>
  <c r="AV17" i="3" s="1"/>
  <c r="AW17" i="3" s="1"/>
  <c r="AY17" i="3" s="1"/>
  <c r="N3" i="6"/>
  <c r="AU8" i="3"/>
  <c r="AV8" i="3" s="1"/>
  <c r="AW8" i="3" s="1"/>
  <c r="AY8" i="3" s="1"/>
  <c r="J10" i="6"/>
  <c r="AW15" i="3"/>
  <c r="AY15" i="3" s="1"/>
  <c r="N9" i="6"/>
  <c r="AU14" i="3"/>
  <c r="AV14" i="3" s="1"/>
  <c r="AW14" i="3" s="1"/>
  <c r="AY14" i="3" s="1"/>
  <c r="N8" i="6"/>
  <c r="AU13" i="3"/>
  <c r="AV13" i="3" s="1"/>
  <c r="AW13" i="3" s="1"/>
  <c r="AY13" i="3" s="1"/>
  <c r="N7" i="6"/>
  <c r="AU12" i="3"/>
  <c r="AV12" i="3" s="1"/>
  <c r="AW12" i="3" s="1"/>
  <c r="AY12" i="3" s="1"/>
  <c r="AR11" i="3"/>
  <c r="AZ11" i="3" s="1"/>
  <c r="AW26" i="3"/>
  <c r="AY26" i="3" s="1"/>
  <c r="AR16" i="3"/>
  <c r="AR10" i="3"/>
  <c r="AZ10" i="3" s="1"/>
  <c r="AR19" i="3"/>
  <c r="AZ19" i="3" s="1"/>
  <c r="AR18" i="3"/>
  <c r="AZ18" i="3" s="1"/>
  <c r="AW24" i="3"/>
  <c r="AY24" i="3" s="1"/>
  <c r="AR9" i="3"/>
  <c r="AZ9" i="3" s="1"/>
  <c r="AR7" i="3"/>
  <c r="B58" i="18"/>
  <c r="I8" i="6"/>
  <c r="K4" i="6"/>
  <c r="I17" i="6"/>
  <c r="K13" i="6"/>
  <c r="K20" i="6"/>
  <c r="K14" i="6"/>
  <c r="I12" i="6"/>
  <c r="I21" i="6"/>
  <c r="K11" i="6"/>
  <c r="I9" i="6"/>
  <c r="I19" i="6"/>
  <c r="I15" i="6"/>
  <c r="K2" i="6"/>
  <c r="I7" i="6"/>
  <c r="K5" i="6"/>
  <c r="K6" i="6"/>
  <c r="I16" i="6"/>
  <c r="I3" i="6"/>
  <c r="J21" i="6" l="1"/>
  <c r="N20" i="6"/>
  <c r="AU25" i="3"/>
  <c r="AV25" i="3" s="1"/>
  <c r="J19" i="6"/>
  <c r="J17" i="6"/>
  <c r="AW22" i="3"/>
  <c r="AY22" i="3" s="1"/>
  <c r="J16" i="6"/>
  <c r="AW21" i="3"/>
  <c r="AY21" i="3" s="1"/>
  <c r="J15" i="6"/>
  <c r="AW20" i="3"/>
  <c r="AY20" i="3" s="1"/>
  <c r="N14" i="6"/>
  <c r="AU19" i="3"/>
  <c r="AV19" i="3" s="1"/>
  <c r="AW19" i="3" s="1"/>
  <c r="AY19" i="3" s="1"/>
  <c r="N13" i="6"/>
  <c r="AU18" i="3"/>
  <c r="AV18" i="3" s="1"/>
  <c r="J12" i="6"/>
  <c r="N11" i="6"/>
  <c r="AU16" i="3"/>
  <c r="AV16" i="3" s="1"/>
  <c r="AW16" i="3" s="1"/>
  <c r="AY16" i="3" s="1"/>
  <c r="J3" i="6"/>
  <c r="J9" i="6"/>
  <c r="J8" i="6"/>
  <c r="J7" i="6"/>
  <c r="N6" i="6"/>
  <c r="AU11" i="3"/>
  <c r="AV11" i="3" s="1"/>
  <c r="N5" i="6"/>
  <c r="AU10" i="3"/>
  <c r="AV10" i="3" s="1"/>
  <c r="AW10" i="3" s="1"/>
  <c r="AY10" i="3" s="1"/>
  <c r="N4" i="6"/>
  <c r="AU9" i="3"/>
  <c r="AV9" i="3" s="1"/>
  <c r="AU7" i="3"/>
  <c r="AV7" i="3" s="1"/>
  <c r="AW7" i="3" s="1"/>
  <c r="AY7" i="3" s="1"/>
  <c r="AW18" i="3"/>
  <c r="AY18" i="3" s="1"/>
  <c r="I11" i="6"/>
  <c r="I20" i="6"/>
  <c r="I4" i="6"/>
  <c r="I5" i="6"/>
  <c r="I14" i="6"/>
  <c r="I2" i="6"/>
  <c r="I6" i="6"/>
  <c r="I13" i="6"/>
  <c r="C36" i="6" l="1"/>
  <c r="C38" i="6"/>
  <c r="E6" i="1" s="1"/>
  <c r="F6" i="1" s="1"/>
  <c r="J20" i="6"/>
  <c r="AW25" i="3"/>
  <c r="AY25" i="3" s="1"/>
  <c r="J14" i="6"/>
  <c r="J13" i="6"/>
  <c r="J11" i="6"/>
  <c r="J6" i="6"/>
  <c r="AW11" i="3"/>
  <c r="AY11" i="3" s="1"/>
  <c r="J5" i="6"/>
  <c r="J4" i="6"/>
  <c r="AW9" i="3"/>
  <c r="AY9" i="3" s="1"/>
  <c r="J2" i="6"/>
  <c r="E7" i="18" l="1"/>
  <c r="F7" i="18" s="1"/>
  <c r="C37" i="6"/>
  <c r="AH1" i="3"/>
</calcChain>
</file>

<file path=xl/sharedStrings.xml><?xml version="1.0" encoding="utf-8"?>
<sst xmlns="http://schemas.openxmlformats.org/spreadsheetml/2006/main" count="821" uniqueCount="149">
  <si>
    <t xml:space="preserve"> </t>
  </si>
  <si>
    <t>Ramesh</t>
  </si>
  <si>
    <t>Suresh</t>
  </si>
  <si>
    <t>Rahim</t>
  </si>
  <si>
    <t>Sonali</t>
  </si>
  <si>
    <t>Vinita</t>
  </si>
  <si>
    <t>Ashish</t>
  </si>
  <si>
    <t>Sunita</t>
  </si>
  <si>
    <t>Vidhi</t>
  </si>
  <si>
    <t>Avantika</t>
  </si>
  <si>
    <t>Name</t>
  </si>
  <si>
    <t>Emp Id</t>
  </si>
  <si>
    <t>Date</t>
  </si>
  <si>
    <t>From</t>
  </si>
  <si>
    <t>To</t>
  </si>
  <si>
    <t>Week off</t>
  </si>
  <si>
    <t>A</t>
  </si>
  <si>
    <t>L</t>
  </si>
  <si>
    <t>WO</t>
  </si>
  <si>
    <t>P</t>
  </si>
  <si>
    <t>SR No.</t>
  </si>
  <si>
    <t>Arnav</t>
  </si>
  <si>
    <t>Divyansh</t>
  </si>
  <si>
    <t>Farhan</t>
  </si>
  <si>
    <t>Ishan</t>
  </si>
  <si>
    <t>Manav</t>
  </si>
  <si>
    <t>Amir</t>
  </si>
  <si>
    <t>Salman</t>
  </si>
  <si>
    <t>Raghav</t>
  </si>
  <si>
    <t>Ranvir</t>
  </si>
  <si>
    <t>Akshay</t>
  </si>
  <si>
    <t>Kareena</t>
  </si>
  <si>
    <t>Absence</t>
  </si>
  <si>
    <t>Presence</t>
  </si>
  <si>
    <t>Leave</t>
  </si>
  <si>
    <t>OFF</t>
  </si>
  <si>
    <t>Total Paid Days</t>
  </si>
  <si>
    <t>Per day Salary</t>
  </si>
  <si>
    <t>Total Salary</t>
  </si>
  <si>
    <t>ESI 1.75%</t>
  </si>
  <si>
    <t>Net Salary</t>
  </si>
  <si>
    <t>Basic Salary</t>
  </si>
  <si>
    <t>Delhi</t>
  </si>
  <si>
    <t>Noida</t>
  </si>
  <si>
    <t>Gurgaon</t>
  </si>
  <si>
    <t>Ghaziabad</t>
  </si>
  <si>
    <t>Pitampura</t>
  </si>
  <si>
    <t>Seelampur</t>
  </si>
  <si>
    <t>Faridabad</t>
  </si>
  <si>
    <t>Haryana</t>
  </si>
  <si>
    <t>Punjab</t>
  </si>
  <si>
    <t>Rohini</t>
  </si>
  <si>
    <t>Email</t>
  </si>
  <si>
    <t>Phone</t>
  </si>
  <si>
    <t>Suresh@gmail.com</t>
  </si>
  <si>
    <t>Rahim@gmail.com</t>
  </si>
  <si>
    <t>Sonali@gmail.com</t>
  </si>
  <si>
    <t>Vinita@gmail.com</t>
  </si>
  <si>
    <t>Ashish@gmail.com</t>
  </si>
  <si>
    <t>Sunita@gmail.com</t>
  </si>
  <si>
    <t>Vidhi@gmail.com</t>
  </si>
  <si>
    <t>Avantika@gmail.com</t>
  </si>
  <si>
    <t>Divyansh@gmail.com</t>
  </si>
  <si>
    <t>Ishan@gmail.com</t>
  </si>
  <si>
    <t>Farhan@gmail.com</t>
  </si>
  <si>
    <t>Manav@gmail.com</t>
  </si>
  <si>
    <t>Amir@gmail.com</t>
  </si>
  <si>
    <t>Salman@gmail.com</t>
  </si>
  <si>
    <t>Raghav@gmail.com</t>
  </si>
  <si>
    <t>Ranvir@gmail.com</t>
  </si>
  <si>
    <t>Akshay@gmail.com</t>
  </si>
  <si>
    <t>Kareena@gmail.com</t>
  </si>
  <si>
    <t>Arnav@gmail.com</t>
  </si>
  <si>
    <t>Employe code</t>
  </si>
  <si>
    <t>Location</t>
  </si>
  <si>
    <t>Designation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</si>
  <si>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</si>
  <si>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</si>
  <si>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</si>
  <si>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</si>
  <si>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</si>
  <si>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</si>
  <si>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</si>
  <si>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</si>
  <si>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</si>
  <si>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</si>
  <si>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</si>
  <si>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</si>
  <si>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</si>
  <si>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Total Paid Salary :</t>
  </si>
  <si>
    <t>May!A1</t>
  </si>
  <si>
    <t>emp / id</t>
  </si>
  <si>
    <t>Emp Name/ id</t>
  </si>
  <si>
    <t>Deduction</t>
  </si>
  <si>
    <t>Persentage</t>
  </si>
  <si>
    <t>vidhi</t>
  </si>
  <si>
    <t>Month</t>
  </si>
  <si>
    <t>Date/Join</t>
  </si>
  <si>
    <t>16/10/2015</t>
  </si>
  <si>
    <t>19/9/2018</t>
  </si>
  <si>
    <t>28/11/2019</t>
  </si>
  <si>
    <t>3/11/2020</t>
  </si>
  <si>
    <t>23/10/2019</t>
  </si>
  <si>
    <t>18/11/2016</t>
  </si>
  <si>
    <t>8/4/2018</t>
  </si>
  <si>
    <t>24/5/2016</t>
  </si>
  <si>
    <t>4/6/2019</t>
  </si>
  <si>
    <t>8/3/2015</t>
  </si>
  <si>
    <t>11/10/2016</t>
  </si>
  <si>
    <t>13/3/2019</t>
  </si>
  <si>
    <t>25/3/2017</t>
  </si>
  <si>
    <t>10/9/2018</t>
  </si>
  <si>
    <t>25/7/2015</t>
  </si>
  <si>
    <t>17/5/2016</t>
  </si>
  <si>
    <t>12/5/2017</t>
  </si>
  <si>
    <t>9/4/2015</t>
  </si>
  <si>
    <t>23/4/2020</t>
  </si>
  <si>
    <t>26/9/2015</t>
  </si>
  <si>
    <t>Photo</t>
  </si>
  <si>
    <t>Percentage</t>
  </si>
  <si>
    <t>Total Days</t>
  </si>
  <si>
    <t>+91-</t>
  </si>
  <si>
    <t>+91-2422303002</t>
  </si>
  <si>
    <t>+91-1245687456</t>
  </si>
  <si>
    <t>+91-1245789654</t>
  </si>
  <si>
    <t>+91-1245786532</t>
  </si>
  <si>
    <t>+91-1236547856</t>
  </si>
  <si>
    <t>+91-1236547854</t>
  </si>
  <si>
    <t>+91-1253654789</t>
  </si>
  <si>
    <t>+91-1236547896</t>
  </si>
  <si>
    <t>+91-1524658753</t>
  </si>
  <si>
    <t>+91-1609291110</t>
  </si>
  <si>
    <t>+91-1744793092</t>
  </si>
  <si>
    <t>+91-1880295074</t>
  </si>
  <si>
    <t>+91-2015797056</t>
  </si>
  <si>
    <t>+91-2151299038</t>
  </si>
  <si>
    <t>+91-2286801020</t>
  </si>
  <si>
    <t>+91-2557804984</t>
  </si>
  <si>
    <t>+91-2693306966</t>
  </si>
  <si>
    <t>+91-2828808948</t>
  </si>
  <si>
    <t>Total paid days</t>
  </si>
  <si>
    <t>Learner</t>
  </si>
  <si>
    <t xml:space="preserve"> Atnd %</t>
  </si>
  <si>
    <t>Student Id</t>
  </si>
  <si>
    <t>MCA</t>
  </si>
  <si>
    <t>Course</t>
  </si>
  <si>
    <t>Vishal</t>
  </si>
  <si>
    <t>Vishal@gmail.com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</si>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</sst>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"/>
    <numFmt numFmtId="165" formatCode="dd/mmm/yyyy"/>
    <numFmt numFmtId="166" formatCode="[$₹-4009]\ #,##0;[$₹-4009]\ \-#,##0"/>
    <numFmt numFmtId="167" formatCode="_(* #,##0_);_(* \(#,##0\);_(* &quot;-&quot;??_);_(@_)"/>
    <numFmt numFmtId="168" formatCode="dd/mm/yyyy"/>
    <numFmt numFmtId="169" formatCode="[$₹-4009]\ #,##0.00"/>
    <numFmt numFmtId="170" formatCode="dd"/>
    <numFmt numFmtId="171" formatCode="0.0"/>
    <numFmt numFmtId="172" formatCode="[$₹-4009]\ #,##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badi MT Std"/>
      <family val="2"/>
    </font>
    <font>
      <sz val="8"/>
      <color theme="1"/>
      <name val="Abadi MT Std"/>
      <family val="2"/>
    </font>
    <font>
      <b/>
      <sz val="11"/>
      <color theme="1"/>
      <name val="Abadi MT Std"/>
      <family val="2"/>
    </font>
    <font>
      <b/>
      <sz val="12"/>
      <color theme="1"/>
      <name val="Abadi MT Std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badi MT Std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8E5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81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5" borderId="1" xfId="2" applyBorder="1" applyAlignment="1">
      <alignment horizontal="center"/>
    </xf>
    <xf numFmtId="0" fontId="2" fillId="5" borderId="3" xfId="2" applyBorder="1" applyAlignment="1">
      <alignment horizontal="center"/>
    </xf>
    <xf numFmtId="0" fontId="2" fillId="5" borderId="2" xfId="2" applyBorder="1" applyAlignment="1">
      <alignment horizontal="center"/>
    </xf>
    <xf numFmtId="0" fontId="3" fillId="3" borderId="0" xfId="0" applyFont="1" applyFill="1"/>
    <xf numFmtId="0" fontId="2" fillId="4" borderId="8" xfId="1" applyBorder="1" applyAlignment="1">
      <alignment horizontal="center"/>
    </xf>
    <xf numFmtId="164" fontId="2" fillId="4" borderId="6" xfId="1" applyNumberFormat="1" applyBorder="1" applyAlignment="1">
      <alignment horizontal="center" vertical="center"/>
    </xf>
    <xf numFmtId="164" fontId="2" fillId="4" borderId="1" xfId="1" applyNumberFormat="1" applyBorder="1" applyAlignment="1">
      <alignment horizontal="center" vertical="center"/>
    </xf>
    <xf numFmtId="164" fontId="2" fillId="4" borderId="5" xfId="1" applyNumberFormat="1" applyBorder="1" applyAlignment="1">
      <alignment horizontal="center" vertical="center"/>
    </xf>
    <xf numFmtId="0" fontId="2" fillId="5" borderId="7" xfId="2" applyBorder="1" applyAlignment="1">
      <alignment horizontal="center"/>
    </xf>
    <xf numFmtId="0" fontId="2" fillId="6" borderId="7" xfId="2" applyFill="1" applyBorder="1" applyAlignment="1">
      <alignment horizontal="center"/>
    </xf>
    <xf numFmtId="164" fontId="2" fillId="4" borderId="3" xfId="1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7" fillId="0" borderId="0" xfId="3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3" borderId="0" xfId="0" applyFont="1" applyFill="1"/>
    <xf numFmtId="0" fontId="9" fillId="3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166" fontId="0" fillId="0" borderId="14" xfId="0" applyNumberFormat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15" xfId="0" applyBorder="1"/>
    <xf numFmtId="0" fontId="13" fillId="7" borderId="1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/>
    </xf>
    <xf numFmtId="0" fontId="13" fillId="7" borderId="1" xfId="0" applyFont="1" applyFill="1" applyBorder="1"/>
    <xf numFmtId="0" fontId="6" fillId="7" borderId="3" xfId="0" applyFont="1" applyFill="1" applyBorder="1"/>
    <xf numFmtId="0" fontId="6" fillId="7" borderId="2" xfId="0" applyFont="1" applyFill="1" applyBorder="1"/>
    <xf numFmtId="0" fontId="0" fillId="0" borderId="3" xfId="0" applyBorder="1"/>
    <xf numFmtId="0" fontId="0" fillId="0" borderId="2" xfId="0" applyBorder="1"/>
    <xf numFmtId="167" fontId="0" fillId="0" borderId="2" xfId="4" applyNumberFormat="1" applyFont="1" applyBorder="1" applyAlignment="1"/>
    <xf numFmtId="168" fontId="0" fillId="0" borderId="2" xfId="4" applyNumberFormat="1" applyFont="1" applyBorder="1" applyAlignment="1"/>
    <xf numFmtId="0" fontId="8" fillId="3" borderId="0" xfId="0" applyFont="1" applyFill="1" applyAlignment="1">
      <alignment vertical="center"/>
    </xf>
    <xf numFmtId="0" fontId="13" fillId="7" borderId="5" xfId="0" applyFont="1" applyFill="1" applyBorder="1" applyAlignment="1">
      <alignment horizontal="left"/>
    </xf>
    <xf numFmtId="168" fontId="0" fillId="0" borderId="1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3" applyFill="1" applyBorder="1" applyAlignment="1">
      <alignment horizontal="center" vertical="center"/>
    </xf>
    <xf numFmtId="9" fontId="0" fillId="0" borderId="3" xfId="5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3" borderId="7" xfId="0" applyNumberForma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center"/>
    </xf>
    <xf numFmtId="170" fontId="0" fillId="3" borderId="0" xfId="0" applyNumberFormat="1" applyFill="1"/>
    <xf numFmtId="171" fontId="0" fillId="0" borderId="0" xfId="0" applyNumberFormat="1"/>
    <xf numFmtId="172" fontId="0" fillId="3" borderId="7" xfId="0" applyNumberFormat="1" applyFill="1" applyBorder="1" applyAlignment="1">
      <alignment horizontal="right" vertical="center"/>
    </xf>
    <xf numFmtId="0" fontId="14" fillId="8" borderId="0" xfId="0" applyFont="1" applyFill="1" applyAlignment="1">
      <alignment vertical="center"/>
    </xf>
    <xf numFmtId="0" fontId="15" fillId="3" borderId="0" xfId="0" applyFont="1" applyFill="1"/>
    <xf numFmtId="1" fontId="15" fillId="3" borderId="0" xfId="0" applyNumberFormat="1" applyFont="1" applyFill="1"/>
    <xf numFmtId="9" fontId="15" fillId="3" borderId="0" xfId="5" applyFont="1" applyFill="1"/>
    <xf numFmtId="0" fontId="0" fillId="3" borderId="0" xfId="0" applyFill="1" applyAlignment="1">
      <alignment vertical="distributed"/>
    </xf>
    <xf numFmtId="9" fontId="3" fillId="3" borderId="0" xfId="0" applyNumberFormat="1" applyFont="1" applyFill="1"/>
    <xf numFmtId="0" fontId="0" fillId="8" borderId="0" xfId="0" applyFill="1"/>
    <xf numFmtId="0" fontId="16" fillId="8" borderId="0" xfId="0" applyFont="1" applyFill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0" fillId="0" borderId="11" xfId="5" applyFont="1" applyBorder="1" applyAlignment="1"/>
    <xf numFmtId="167" fontId="0" fillId="0" borderId="19" xfId="4" applyNumberFormat="1" applyFont="1" applyBorder="1" applyAlignment="1"/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7" fillId="0" borderId="1" xfId="3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left"/>
    </xf>
    <xf numFmtId="0" fontId="13" fillId="7" borderId="1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16" fillId="8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5" fillId="4" borderId="7" xfId="1" applyNumberFormat="1" applyFont="1" applyBorder="1" applyAlignment="1">
      <alignment horizontal="center" vertical="center" wrapText="1"/>
    </xf>
    <xf numFmtId="0" fontId="4" fillId="4" borderId="5" xfId="1" applyFont="1" applyBorder="1" applyAlignment="1">
      <alignment horizontal="center" vertical="center" wrapText="1"/>
    </xf>
    <xf numFmtId="0" fontId="4" fillId="4" borderId="4" xfId="1" applyFont="1" applyBorder="1" applyAlignment="1">
      <alignment horizontal="center" vertical="center" wrapText="1"/>
    </xf>
    <xf numFmtId="164" fontId="5" fillId="4" borderId="7" xfId="1" applyNumberFormat="1" applyFont="1" applyBorder="1" applyAlignment="1">
      <alignment horizontal="center" vertical="center"/>
    </xf>
    <xf numFmtId="164" fontId="5" fillId="4" borderId="12" xfId="1" applyNumberFormat="1" applyFont="1" applyBorder="1" applyAlignment="1">
      <alignment horizontal="center" vertical="center" wrapText="1"/>
    </xf>
    <xf numFmtId="164" fontId="5" fillId="4" borderId="13" xfId="1" applyNumberFormat="1" applyFont="1" applyBorder="1" applyAlignment="1">
      <alignment horizontal="center" vertical="center" wrapText="1"/>
    </xf>
    <xf numFmtId="0" fontId="4" fillId="4" borderId="10" xfId="1" applyFont="1" applyBorder="1" applyAlignment="1">
      <alignment horizontal="center" vertical="center" wrapText="1"/>
    </xf>
    <xf numFmtId="0" fontId="4" fillId="4" borderId="11" xfId="1" applyFont="1" applyBorder="1" applyAlignment="1">
      <alignment horizontal="center" vertical="center" wrapText="1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2" fillId="3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9" xfId="0" applyNumberFormat="1" applyFont="1" applyFill="1" applyBorder="1" applyAlignment="1">
      <alignment horizontal="center"/>
    </xf>
  </cellXfs>
  <cellStyles count="6">
    <cellStyle name="Accent4" xfId="1" builtinId="41"/>
    <cellStyle name="Accent6" xfId="2" builtinId="49"/>
    <cellStyle name="Comma" xfId="4" builtinId="3"/>
    <cellStyle name="Hyperlink" xfId="3" builtinId="8"/>
    <cellStyle name="Normal" xfId="0" builtinId="0"/>
    <cellStyle name="Percent" xfId="5" builtinId="5"/>
  </cellStyles>
  <dxfs count="36"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793AEA"/>
      <color rgb="FF694BE7"/>
      <color rgb="FFFF6600"/>
      <color rgb="FFFAA32E"/>
      <color rgb="FF760DB7"/>
      <color rgb="FFFFC5FF"/>
      <color rgb="FFD6762E"/>
      <color rgb="FF0A014F"/>
      <color rgb="FF0F0179"/>
      <color rgb="FFE74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3024848832013"/>
          <c:y val="0.1404315805654987"/>
          <c:w val="0.39178820739204634"/>
          <c:h val="0.80706222087026591"/>
        </c:manualLayout>
      </c:layout>
      <c:doughnutChart>
        <c:varyColors val="1"/>
        <c:ser>
          <c:idx val="0"/>
          <c:order val="0"/>
          <c:tx>
            <c:strRef>
              <c:f>'Student Data'!$O$1:$O$21</c:f>
              <c:strCache>
                <c:ptCount val="21"/>
                <c:pt idx="0">
                  <c:v>Photo</c:v>
                </c:pt>
                <c:pt idx="20">
                  <c:v>29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0-4DE5-8401-3B8070B54BE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0-4DE5-8401-3B8070B54BE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0-4DE5-8401-3B8070B54BE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0-4DE5-8401-3B8070B54BE8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DE5-8401-3B8070B54BE8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0-4DE5-8401-3B8070B54BE8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DE5-8401-3B8070B54BE8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DE5-8401-3B8070B54BE8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DE5-8401-3B8070B54BE8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DE5-8401-3B8070B54BE8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60-4DE5-8401-3B8070B54BE8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60-4DE5-8401-3B8070B54BE8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60-4DE5-8401-3B8070B54BE8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60-4DE5-8401-3B8070B54BE8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60-4DE5-8401-3B8070B54BE8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60-4DE5-8401-3B8070B54BE8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60-4DE5-8401-3B8070B54BE8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60-4DE5-8401-3B8070B54BE8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60-4DE5-8401-3B8070B54BE8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60-4DE5-8401-3B8070B54BE8}"/>
              </c:ext>
            </c:extLst>
          </c:dPt>
          <c:val>
            <c:numRef>
              <c:f>'Student Data'!$N$2:$N$21</c:f>
              <c:numCache>
                <c:formatCode>0%</c:formatCode>
                <c:ptCount val="20"/>
                <c:pt idx="0">
                  <c:v>0.69</c:v>
                </c:pt>
                <c:pt idx="1">
                  <c:v>1</c:v>
                </c:pt>
                <c:pt idx="2">
                  <c:v>0.96551724137931039</c:v>
                </c:pt>
                <c:pt idx="3">
                  <c:v>0.93103448275862066</c:v>
                </c:pt>
                <c:pt idx="4">
                  <c:v>1</c:v>
                </c:pt>
                <c:pt idx="5">
                  <c:v>1</c:v>
                </c:pt>
                <c:pt idx="6">
                  <c:v>0.93103448275862066</c:v>
                </c:pt>
                <c:pt idx="7">
                  <c:v>0.96551724137931039</c:v>
                </c:pt>
                <c:pt idx="8">
                  <c:v>0.93103448275862066</c:v>
                </c:pt>
                <c:pt idx="9">
                  <c:v>1</c:v>
                </c:pt>
                <c:pt idx="10">
                  <c:v>1</c:v>
                </c:pt>
                <c:pt idx="11">
                  <c:v>0.89655172413793105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0.96551724137931039</c:v>
                </c:pt>
                <c:pt idx="17">
                  <c:v>0.96551724137931039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  <c:doughnutChart>
        <c:varyColors val="1"/>
        <c:ser>
          <c:idx val="1"/>
          <c:order val="1"/>
          <c:tx>
            <c:v>Attendence Score</c:v>
          </c:tx>
          <c:spPr>
            <a:effectLst>
              <a:softEdge rad="0"/>
            </a:effectLst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A60-4DE5-8401-3B8070B54BE8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78000">
                    <a:srgbClr val="793AEA">
                      <a:alpha val="86000"/>
                    </a:srgbClr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A60-4DE5-8401-3B8070B54BE8}"/>
              </c:ext>
            </c:extLst>
          </c:dPt>
          <c:val>
            <c:numRef>
              <c:f>Dashboard!$E$6:$F$6</c:f>
              <c:numCache>
                <c:formatCode>0%</c:formatCode>
                <c:ptCount val="2"/>
                <c:pt idx="0">
                  <c:v>0.69</c:v>
                </c:pt>
                <c:pt idx="1">
                  <c:v>-0.31000000000000005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'Student Data'!$O$1:$O$21</c:f>
              <c:strCache>
                <c:ptCount val="21"/>
                <c:pt idx="0">
                  <c:v>Photo</c:v>
                </c:pt>
                <c:pt idx="20">
                  <c:v>29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C-4F39-A6F8-C9BA3E329ED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C-4F39-A6F8-C9BA3E329ED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C-4F39-A6F8-C9BA3E329ED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C-4F39-A6F8-C9BA3E329ED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C-4F39-A6F8-C9BA3E329ED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C-4F39-A6F8-C9BA3E329ED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C-4F39-A6F8-C9BA3E329EDE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C-4F39-A6F8-C9BA3E329ED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C-4F39-A6F8-C9BA3E329EDE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C-4F39-A6F8-C9BA3E329EDE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C-4F39-A6F8-C9BA3E329EDE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C-4F39-A6F8-C9BA3E329EDE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C-4F39-A6F8-C9BA3E329EDE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C-4F39-A6F8-C9BA3E329EDE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C-4F39-A6F8-C9BA3E329EDE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C-4F39-A6F8-C9BA3E329EDE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FC-4F39-A6F8-C9BA3E329EDE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FC-4F39-A6F8-C9BA3E329EDE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FC-4F39-A6F8-C9BA3E329EDE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9FC-4F39-A6F8-C9BA3E329EDE}"/>
              </c:ext>
            </c:extLst>
          </c:dPt>
          <c:val>
            <c:numRef>
              <c:f>'Student Data'!$N$2:$N$21</c:f>
              <c:numCache>
                <c:formatCode>0%</c:formatCode>
                <c:ptCount val="20"/>
                <c:pt idx="0">
                  <c:v>0.69</c:v>
                </c:pt>
                <c:pt idx="1">
                  <c:v>1</c:v>
                </c:pt>
                <c:pt idx="2">
                  <c:v>0.96551724137931039</c:v>
                </c:pt>
                <c:pt idx="3">
                  <c:v>0.93103448275862066</c:v>
                </c:pt>
                <c:pt idx="4">
                  <c:v>1</c:v>
                </c:pt>
                <c:pt idx="5">
                  <c:v>1</c:v>
                </c:pt>
                <c:pt idx="6">
                  <c:v>0.93103448275862066</c:v>
                </c:pt>
                <c:pt idx="7">
                  <c:v>0.96551724137931039</c:v>
                </c:pt>
                <c:pt idx="8">
                  <c:v>0.93103448275862066</c:v>
                </c:pt>
                <c:pt idx="9">
                  <c:v>1</c:v>
                </c:pt>
                <c:pt idx="10">
                  <c:v>1</c:v>
                </c:pt>
                <c:pt idx="11">
                  <c:v>0.89655172413793105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0.96551724137931039</c:v>
                </c:pt>
                <c:pt idx="17">
                  <c:v>0.96551724137931039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Attendence Score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4">
                  <a:alpha val="19000"/>
                </a:schemeClr>
              </a:solidFill>
              <a:ln w="22225" cmpd="sng">
                <a:solidFill>
                  <a:schemeClr val="bg1"/>
                </a:solidFill>
                <a:round/>
              </a:ln>
              <a:effectLst>
                <a:outerShdw blurRad="50800" dist="38100" algn="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9FC-4F39-A6F8-C9BA3E329EDE}"/>
              </c:ext>
            </c:extLst>
          </c:dPt>
          <c:dPt>
            <c:idx val="1"/>
            <c:bubble3D val="0"/>
            <c:spPr>
              <a:solidFill>
                <a:schemeClr val="bg1">
                  <a:alpha val="66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101600">
                  <a:srgbClr val="7030A0">
                    <a:alpha val="23000"/>
                  </a:srgbClr>
                </a:glow>
                <a:outerShdw blurRad="50800" dist="50800" dir="5400000" sx="1000" sy="1000" algn="ctr" rotWithShape="0">
                  <a:schemeClr val="bg1">
                    <a:alpha val="7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9FC-4F39-A6F8-C9BA3E329EDE}"/>
              </c:ext>
            </c:extLst>
          </c:dPt>
          <c:val>
            <c:numRef>
              <c:f>'Dashboard (2)'!$E$7:$F$7</c:f>
              <c:numCache>
                <c:formatCode>0%</c:formatCode>
                <c:ptCount val="2"/>
                <c:pt idx="0" formatCode="0">
                  <c:v>0.69</c:v>
                </c:pt>
                <c:pt idx="1">
                  <c:v>-0.31000000000000005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3" Type="http://schemas.openxmlformats.org/officeDocument/2006/relationships/hyperlink" Target="#Feb!A1"/><Relationship Id="rId21" Type="http://schemas.openxmlformats.org/officeDocument/2006/relationships/image" Target="../media/image28.png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24.png"/><Relationship Id="rId2" Type="http://schemas.openxmlformats.org/officeDocument/2006/relationships/hyperlink" Target="#Mar!A1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chart" Target="../charts/chart1.xml"/><Relationship Id="rId23" Type="http://schemas.openxmlformats.org/officeDocument/2006/relationships/image" Target="../media/image30.png"/><Relationship Id="rId10" Type="http://schemas.openxmlformats.org/officeDocument/2006/relationships/hyperlink" Target="#Oct!A1"/><Relationship Id="rId19" Type="http://schemas.openxmlformats.org/officeDocument/2006/relationships/image" Target="../media/image26.png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2.emf"/><Relationship Id="rId22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chart" Target="../charts/chart2.xml"/><Relationship Id="rId3" Type="http://schemas.openxmlformats.org/officeDocument/2006/relationships/hyperlink" Target="#Feb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2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Feb!A1"/><Relationship Id="rId7" Type="http://schemas.openxmlformats.org/officeDocument/2006/relationships/hyperlink" Target="#Aug!A1"/><Relationship Id="rId12" Type="http://schemas.openxmlformats.org/officeDocument/2006/relationships/hyperlink" Target="Jan!A1" TargetMode="External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61198</xdr:colOff>
      <xdr:row>8</xdr:row>
      <xdr:rowOff>59531</xdr:rowOff>
    </xdr:from>
    <xdr:to>
      <xdr:col>14</xdr:col>
      <xdr:colOff>1321593</xdr:colOff>
      <xdr:row>8</xdr:row>
      <xdr:rowOff>1023256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23" y="7762875"/>
          <a:ext cx="1260395" cy="963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7</xdr:row>
      <xdr:rowOff>85866</xdr:rowOff>
    </xdr:from>
    <xdr:to>
      <xdr:col>14</xdr:col>
      <xdr:colOff>1345406</xdr:colOff>
      <xdr:row>7</xdr:row>
      <xdr:rowOff>1023938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6717647"/>
          <a:ext cx="1285875" cy="938072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9</xdr:row>
      <xdr:rowOff>82811</xdr:rowOff>
    </xdr:from>
    <xdr:to>
      <xdr:col>14</xdr:col>
      <xdr:colOff>1345406</xdr:colOff>
      <xdr:row>9</xdr:row>
      <xdr:rowOff>1017260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8857717"/>
          <a:ext cx="1285875" cy="934449"/>
        </a:xfrm>
        <a:prstGeom prst="rect">
          <a:avLst/>
        </a:prstGeom>
      </xdr:spPr>
    </xdr:pic>
    <xdr:clientData/>
  </xdr:twoCellAnchor>
  <xdr:twoCellAnchor editAs="oneCell">
    <xdr:from>
      <xdr:col>14</xdr:col>
      <xdr:colOff>62559</xdr:colOff>
      <xdr:row>3</xdr:row>
      <xdr:rowOff>36635</xdr:rowOff>
    </xdr:from>
    <xdr:to>
      <xdr:col>14</xdr:col>
      <xdr:colOff>1333500</xdr:colOff>
      <xdr:row>3</xdr:row>
      <xdr:rowOff>1035844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6684" y="2382166"/>
          <a:ext cx="1270941" cy="9992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107157</xdr:colOff>
      <xdr:row>5</xdr:row>
      <xdr:rowOff>19947</xdr:rowOff>
    </xdr:from>
    <xdr:to>
      <xdr:col>14</xdr:col>
      <xdr:colOff>1357313</xdr:colOff>
      <xdr:row>5</xdr:row>
      <xdr:rowOff>1040613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282" y="4508603"/>
          <a:ext cx="1250156" cy="102066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4</xdr:row>
      <xdr:rowOff>23812</xdr:rowOff>
    </xdr:from>
    <xdr:to>
      <xdr:col>14</xdr:col>
      <xdr:colOff>1333501</xdr:colOff>
      <xdr:row>4</xdr:row>
      <xdr:rowOff>1035843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6" y="3440906"/>
          <a:ext cx="1238250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12</xdr:row>
      <xdr:rowOff>47625</xdr:rowOff>
    </xdr:from>
    <xdr:to>
      <xdr:col>14</xdr:col>
      <xdr:colOff>1342168</xdr:colOff>
      <xdr:row>12</xdr:row>
      <xdr:rowOff>1047751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3" b="16900"/>
        <a:stretch/>
      </xdr:blipFill>
      <xdr:spPr>
        <a:xfrm>
          <a:off x="14013656" y="12037219"/>
          <a:ext cx="1282637" cy="1000126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20</xdr:row>
      <xdr:rowOff>35719</xdr:rowOff>
    </xdr:from>
    <xdr:to>
      <xdr:col>14</xdr:col>
      <xdr:colOff>1333499</xdr:colOff>
      <xdr:row>20</xdr:row>
      <xdr:rowOff>1047750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9" b="6883"/>
        <a:stretch/>
      </xdr:blipFill>
      <xdr:spPr>
        <a:xfrm>
          <a:off x="14013656" y="20597813"/>
          <a:ext cx="1273968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71436</xdr:colOff>
      <xdr:row>9</xdr:row>
      <xdr:rowOff>1059656</xdr:rowOff>
    </xdr:from>
    <xdr:to>
      <xdr:col>14</xdr:col>
      <xdr:colOff>1345405</xdr:colOff>
      <xdr:row>10</xdr:row>
      <xdr:rowOff>1059656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1" b="4911"/>
        <a:stretch/>
      </xdr:blipFill>
      <xdr:spPr>
        <a:xfrm>
          <a:off x="14025561" y="9834562"/>
          <a:ext cx="1273969" cy="107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73097</xdr:colOff>
      <xdr:row>11</xdr:row>
      <xdr:rowOff>24512</xdr:rowOff>
    </xdr:from>
    <xdr:to>
      <xdr:col>14</xdr:col>
      <xdr:colOff>1344113</xdr:colOff>
      <xdr:row>11</xdr:row>
      <xdr:rowOff>1035843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222" y="10942543"/>
          <a:ext cx="1271016" cy="10113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71649</xdr:colOff>
      <xdr:row>2</xdr:row>
      <xdr:rowOff>53486</xdr:rowOff>
    </xdr:from>
    <xdr:to>
      <xdr:col>14</xdr:col>
      <xdr:colOff>1341256</xdr:colOff>
      <xdr:row>2</xdr:row>
      <xdr:rowOff>1035844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774" y="1327455"/>
          <a:ext cx="1269607" cy="9823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71738</xdr:colOff>
      <xdr:row>18</xdr:row>
      <xdr:rowOff>42153</xdr:rowOff>
    </xdr:from>
    <xdr:to>
      <xdr:col>14</xdr:col>
      <xdr:colOff>1357312</xdr:colOff>
      <xdr:row>18</xdr:row>
      <xdr:rowOff>1059655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863" y="18461122"/>
          <a:ext cx="1285574" cy="1017502"/>
        </a:xfrm>
        <a:prstGeom prst="rect">
          <a:avLst/>
        </a:prstGeom>
      </xdr:spPr>
    </xdr:pic>
    <xdr:clientData/>
  </xdr:twoCellAnchor>
  <xdr:twoCellAnchor editAs="oneCell">
    <xdr:from>
      <xdr:col>14</xdr:col>
      <xdr:colOff>95596</xdr:colOff>
      <xdr:row>17</xdr:row>
      <xdr:rowOff>95599</xdr:rowOff>
    </xdr:from>
    <xdr:to>
      <xdr:col>14</xdr:col>
      <xdr:colOff>1345406</xdr:colOff>
      <xdr:row>17</xdr:row>
      <xdr:rowOff>1012032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721" y="17443005"/>
          <a:ext cx="1249810" cy="916433"/>
        </a:xfrm>
        <a:prstGeom prst="rect">
          <a:avLst/>
        </a:prstGeom>
      </xdr:spPr>
    </xdr:pic>
    <xdr:clientData/>
  </xdr:twoCellAnchor>
  <xdr:twoCellAnchor editAs="oneCell">
    <xdr:from>
      <xdr:col>14</xdr:col>
      <xdr:colOff>97593</xdr:colOff>
      <xdr:row>13</xdr:row>
      <xdr:rowOff>85693</xdr:rowOff>
    </xdr:from>
    <xdr:to>
      <xdr:col>14</xdr:col>
      <xdr:colOff>1313745</xdr:colOff>
      <xdr:row>13</xdr:row>
      <xdr:rowOff>1012032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1718" y="13146849"/>
          <a:ext cx="1216152" cy="926339"/>
        </a:xfrm>
        <a:prstGeom prst="rect">
          <a:avLst/>
        </a:prstGeom>
      </xdr:spPr>
    </xdr:pic>
    <xdr:clientData/>
  </xdr:twoCellAnchor>
  <xdr:twoCellAnchor editAs="oneCell">
    <xdr:from>
      <xdr:col>14</xdr:col>
      <xdr:colOff>64497</xdr:colOff>
      <xdr:row>6</xdr:row>
      <xdr:rowOff>11906</xdr:rowOff>
    </xdr:from>
    <xdr:to>
      <xdr:col>15</xdr:col>
      <xdr:colOff>0</xdr:colOff>
      <xdr:row>6</xdr:row>
      <xdr:rowOff>1047749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8622" y="5572125"/>
          <a:ext cx="1304722" cy="1035843"/>
        </a:xfrm>
        <a:prstGeom prst="rect">
          <a:avLst/>
        </a:prstGeom>
      </xdr:spPr>
    </xdr:pic>
    <xdr:clientData/>
  </xdr:twoCellAnchor>
  <xdr:twoCellAnchor editAs="oneCell">
    <xdr:from>
      <xdr:col>14</xdr:col>
      <xdr:colOff>90060</xdr:colOff>
      <xdr:row>16</xdr:row>
      <xdr:rowOff>60937</xdr:rowOff>
    </xdr:from>
    <xdr:to>
      <xdr:col>14</xdr:col>
      <xdr:colOff>1321593</xdr:colOff>
      <xdr:row>16</xdr:row>
      <xdr:rowOff>1023938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4185" y="16336781"/>
          <a:ext cx="1231533" cy="963001"/>
        </a:xfrm>
        <a:prstGeom prst="rect">
          <a:avLst/>
        </a:prstGeom>
      </xdr:spPr>
    </xdr:pic>
    <xdr:clientData/>
  </xdr:twoCellAnchor>
  <xdr:twoCellAnchor editAs="oneCell">
    <xdr:from>
      <xdr:col>14</xdr:col>
      <xdr:colOff>91462</xdr:colOff>
      <xdr:row>15</xdr:row>
      <xdr:rowOff>47626</xdr:rowOff>
    </xdr:from>
    <xdr:to>
      <xdr:col>14</xdr:col>
      <xdr:colOff>1333500</xdr:colOff>
      <xdr:row>15</xdr:row>
      <xdr:rowOff>1049916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5587" y="15251907"/>
          <a:ext cx="1242038" cy="100229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19</xdr:row>
      <xdr:rowOff>35718</xdr:rowOff>
    </xdr:from>
    <xdr:to>
      <xdr:col>14</xdr:col>
      <xdr:colOff>1357312</xdr:colOff>
      <xdr:row>19</xdr:row>
      <xdr:rowOff>1059656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5" y="19526249"/>
          <a:ext cx="1262062" cy="1023938"/>
        </a:xfrm>
        <a:prstGeom prst="rect">
          <a:avLst/>
        </a:prstGeom>
      </xdr:spPr>
    </xdr:pic>
    <xdr:clientData/>
  </xdr:twoCellAnchor>
  <xdr:twoCellAnchor editAs="oneCell">
    <xdr:from>
      <xdr:col>14</xdr:col>
      <xdr:colOff>83344</xdr:colOff>
      <xdr:row>14</xdr:row>
      <xdr:rowOff>83343</xdr:rowOff>
    </xdr:from>
    <xdr:to>
      <xdr:col>14</xdr:col>
      <xdr:colOff>1297781</xdr:colOff>
      <xdr:row>14</xdr:row>
      <xdr:rowOff>1035842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7469" y="14216062"/>
          <a:ext cx="1214437" cy="952499"/>
        </a:xfrm>
        <a:prstGeom prst="rect">
          <a:avLst/>
        </a:prstGeom>
      </xdr:spPr>
    </xdr:pic>
    <xdr:clientData/>
  </xdr:twoCellAnchor>
  <xdr:twoCellAnchor editAs="oneCell">
    <xdr:from>
      <xdr:col>14</xdr:col>
      <xdr:colOff>17639</xdr:colOff>
      <xdr:row>1</xdr:row>
      <xdr:rowOff>0</xdr:rowOff>
    </xdr:from>
    <xdr:to>
      <xdr:col>15</xdr:col>
      <xdr:colOff>0</xdr:colOff>
      <xdr:row>2</xdr:row>
      <xdr:rowOff>89682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341552-75A6-4DB8-9989-735C5B2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528" y="194028"/>
          <a:ext cx="1358194" cy="11656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23</xdr:row>
      <xdr:rowOff>117978</xdr:rowOff>
    </xdr:from>
    <xdr:to>
      <xdr:col>3</xdr:col>
      <xdr:colOff>95250</xdr:colOff>
      <xdr:row>27</xdr:row>
      <xdr:rowOff>91080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514350" y="4510684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44822</xdr:rowOff>
    </xdr:from>
    <xdr:to>
      <xdr:col>40</xdr:col>
      <xdr:colOff>369795</xdr:colOff>
      <xdr:row>2</xdr:row>
      <xdr:rowOff>44821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994648" y="44822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102197</xdr:rowOff>
    </xdr:from>
    <xdr:to>
      <xdr:col>9</xdr:col>
      <xdr:colOff>22412</xdr:colOff>
      <xdr:row>1</xdr:row>
      <xdr:rowOff>150159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2286001" y="102197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July 2021</a:t>
          </a:r>
        </a:p>
      </xdr:txBody>
    </xdr:sp>
    <xdr:clientData/>
  </xdr:twoCellAnchor>
  <xdr:twoCellAnchor>
    <xdr:from>
      <xdr:col>34</xdr:col>
      <xdr:colOff>185275</xdr:colOff>
      <xdr:row>0</xdr:row>
      <xdr:rowOff>78439</xdr:rowOff>
    </xdr:from>
    <xdr:to>
      <xdr:col>39</xdr:col>
      <xdr:colOff>230363</xdr:colOff>
      <xdr:row>1</xdr:row>
      <xdr:rowOff>184434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2197981" y="78439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34795</xdr:colOff>
      <xdr:row>0</xdr:row>
      <xdr:rowOff>89644</xdr:rowOff>
    </xdr:from>
    <xdr:to>
      <xdr:col>40</xdr:col>
      <xdr:colOff>156884</xdr:colOff>
      <xdr:row>2</xdr:row>
      <xdr:rowOff>5377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3582707" y="89644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26</xdr:row>
      <xdr:rowOff>95562</xdr:rowOff>
    </xdr:from>
    <xdr:to>
      <xdr:col>3</xdr:col>
      <xdr:colOff>95250</xdr:colOff>
      <xdr:row>30</xdr:row>
      <xdr:rowOff>68664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514350" y="505976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347383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112059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August 2021</a:t>
          </a:r>
        </a:p>
      </xdr:txBody>
    </xdr:sp>
    <xdr:clientData/>
  </xdr:twoCellAnchor>
  <xdr:twoCellAnchor>
    <xdr:from>
      <xdr:col>34</xdr:col>
      <xdr:colOff>84422</xdr:colOff>
      <xdr:row>0</xdr:row>
      <xdr:rowOff>67233</xdr:rowOff>
    </xdr:from>
    <xdr:to>
      <xdr:col>39</xdr:col>
      <xdr:colOff>207952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12384</xdr:colOff>
      <xdr:row>0</xdr:row>
      <xdr:rowOff>78438</xdr:rowOff>
    </xdr:from>
    <xdr:to>
      <xdr:col>40</xdr:col>
      <xdr:colOff>134472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41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1"/>
          <a:ext cx="1566582" cy="8001000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29</xdr:row>
      <xdr:rowOff>84360</xdr:rowOff>
    </xdr:from>
    <xdr:to>
      <xdr:col>3</xdr:col>
      <xdr:colOff>95250</xdr:colOff>
      <xdr:row>33</xdr:row>
      <xdr:rowOff>57462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514350" y="5620066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392207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78442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September 2021</a:t>
          </a:r>
        </a:p>
      </xdr:txBody>
    </xdr:sp>
    <xdr:clientData/>
  </xdr:twoCellAnchor>
  <xdr:twoCellAnchor>
    <xdr:from>
      <xdr:col>34</xdr:col>
      <xdr:colOff>196481</xdr:colOff>
      <xdr:row>0</xdr:row>
      <xdr:rowOff>67233</xdr:rowOff>
    </xdr:from>
    <xdr:to>
      <xdr:col>39</xdr:col>
      <xdr:colOff>252775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57207</xdr:colOff>
      <xdr:row>0</xdr:row>
      <xdr:rowOff>78438</xdr:rowOff>
    </xdr:from>
    <xdr:to>
      <xdr:col>40</xdr:col>
      <xdr:colOff>179296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32</xdr:row>
      <xdr:rowOff>61950</xdr:rowOff>
    </xdr:from>
    <xdr:to>
      <xdr:col>3</xdr:col>
      <xdr:colOff>95250</xdr:colOff>
      <xdr:row>36</xdr:row>
      <xdr:rowOff>35052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514350" y="6169156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C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C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C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C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45356</xdr:colOff>
      <xdr:row>0</xdr:row>
      <xdr:rowOff>22678</xdr:rowOff>
    </xdr:from>
    <xdr:to>
      <xdr:col>40</xdr:col>
      <xdr:colOff>280412</xdr:colOff>
      <xdr:row>2</xdr:row>
      <xdr:rowOff>18141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995713" y="2267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336709</xdr:colOff>
      <xdr:row>0</xdr:row>
      <xdr:rowOff>91392</xdr:rowOff>
    </xdr:from>
    <xdr:to>
      <xdr:col>9</xdr:col>
      <xdr:colOff>48290</xdr:colOff>
      <xdr:row>1</xdr:row>
      <xdr:rowOff>137086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2287066" y="913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October 2021</a:t>
          </a:r>
        </a:p>
      </xdr:txBody>
    </xdr:sp>
    <xdr:clientData/>
  </xdr:twoCellAnchor>
  <xdr:twoCellAnchor>
    <xdr:from>
      <xdr:col>34</xdr:col>
      <xdr:colOff>43332</xdr:colOff>
      <xdr:row>0</xdr:row>
      <xdr:rowOff>56295</xdr:rowOff>
    </xdr:from>
    <xdr:to>
      <xdr:col>39</xdr:col>
      <xdr:colOff>138179</xdr:colOff>
      <xdr:row>1</xdr:row>
      <xdr:rowOff>160022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2199046" y="56295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214754</xdr:colOff>
      <xdr:row>0</xdr:row>
      <xdr:rowOff>67500</xdr:rowOff>
    </xdr:from>
    <xdr:to>
      <xdr:col>40</xdr:col>
      <xdr:colOff>67501</xdr:colOff>
      <xdr:row>1</xdr:row>
      <xdr:rowOff>171465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3583772" y="67500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35</xdr:row>
      <xdr:rowOff>28335</xdr:rowOff>
    </xdr:from>
    <xdr:to>
      <xdr:col>3</xdr:col>
      <xdr:colOff>95250</xdr:colOff>
      <xdr:row>39</xdr:row>
      <xdr:rowOff>1437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pSpPr/>
      </xdr:nvGrpSpPr>
      <xdr:grpSpPr>
        <a:xfrm>
          <a:off x="514350" y="6707041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D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November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78442</xdr:colOff>
      <xdr:row>0</xdr:row>
      <xdr:rowOff>33616</xdr:rowOff>
    </xdr:from>
    <xdr:to>
      <xdr:col>40</xdr:col>
      <xdr:colOff>414619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2028266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369795</xdr:colOff>
      <xdr:row>0</xdr:row>
      <xdr:rowOff>90991</xdr:rowOff>
    </xdr:from>
    <xdr:to>
      <xdr:col>9</xdr:col>
      <xdr:colOff>100854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2319619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0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November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34</xdr:col>
      <xdr:colOff>73217</xdr:colOff>
      <xdr:row>0</xdr:row>
      <xdr:rowOff>67233</xdr:rowOff>
    </xdr:from>
    <xdr:to>
      <xdr:col>39</xdr:col>
      <xdr:colOff>275187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12231599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79619</xdr:colOff>
      <xdr:row>0</xdr:row>
      <xdr:rowOff>78438</xdr:rowOff>
    </xdr:from>
    <xdr:to>
      <xdr:col>40</xdr:col>
      <xdr:colOff>201708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3616325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76200</xdr:colOff>
      <xdr:row>43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1566582" cy="82251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42</xdr:row>
      <xdr:rowOff>11205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 rot="16200000">
          <a:off x="-2890763" y="3599682"/>
          <a:ext cx="7681488" cy="1233206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38</xdr:row>
      <xdr:rowOff>28337</xdr:rowOff>
    </xdr:from>
    <xdr:to>
      <xdr:col>3</xdr:col>
      <xdr:colOff>95250</xdr:colOff>
      <xdr:row>42</xdr:row>
      <xdr:rowOff>1439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514350" y="7278543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67236</xdr:colOff>
      <xdr:row>0</xdr:row>
      <xdr:rowOff>33616</xdr:rowOff>
    </xdr:from>
    <xdr:to>
      <xdr:col>40</xdr:col>
      <xdr:colOff>324971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2017060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358589</xdr:colOff>
      <xdr:row>0</xdr:row>
      <xdr:rowOff>90991</xdr:rowOff>
    </xdr:from>
    <xdr:to>
      <xdr:col>9</xdr:col>
      <xdr:colOff>89648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2308413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December 2021</a:t>
          </a:r>
        </a:p>
      </xdr:txBody>
    </xdr:sp>
    <xdr:clientData/>
  </xdr:twoCellAnchor>
  <xdr:twoCellAnchor>
    <xdr:from>
      <xdr:col>34</xdr:col>
      <xdr:colOff>207687</xdr:colOff>
      <xdr:row>0</xdr:row>
      <xdr:rowOff>67233</xdr:rowOff>
    </xdr:from>
    <xdr:to>
      <xdr:col>39</xdr:col>
      <xdr:colOff>185540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12220393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292531</xdr:colOff>
      <xdr:row>0</xdr:row>
      <xdr:rowOff>78438</xdr:rowOff>
    </xdr:from>
    <xdr:to>
      <xdr:col>40</xdr:col>
      <xdr:colOff>112060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3605119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279,461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565804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27" name="Round Same Side Corner 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-2805780" y="3508130"/>
          <a:ext cx="7510743" cy="1232428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514350" y="721776"/>
          <a:ext cx="1070504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29" name="Round Same Side Corner 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Freeform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668099" y="963083"/>
          <a:ext cx="1084415" cy="6915150"/>
          <a:chOff x="1181100" y="514350"/>
          <a:chExt cx="1085850" cy="6981825"/>
        </a:xfrm>
      </xdr:grpSpPr>
      <xdr:sp macro="" textlink="">
        <xdr:nvSpPr>
          <xdr:cNvPr id="37" name="TextBox 3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38" name="TextBox 3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39" name="TextBox 3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40" name="TextBox 3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41" name="TextBox 4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42" name="TextBox 4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43" name="TextBox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44" name="TextBox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45" name="TextBox 4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46" name="TextBox 4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47" name="TextBox 4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48" name="TextBox 4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6</xdr:col>
      <xdr:colOff>241618</xdr:colOff>
      <xdr:row>1</xdr:row>
      <xdr:rowOff>186560</xdr:rowOff>
    </xdr:from>
    <xdr:to>
      <xdr:col>22</xdr:col>
      <xdr:colOff>366346</xdr:colOff>
      <xdr:row>3</xdr:row>
      <xdr:rowOff>178593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944462" y="377060"/>
          <a:ext cx="9340165" cy="3730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  <a:latin typeface="Abadi MT Std" panose="020B0502020104020204" pitchFamily="34" charset="0"/>
            </a:rPr>
            <a:t>Welcome</a:t>
          </a:r>
          <a:r>
            <a:rPr lang="en-US" sz="1400" baseline="0">
              <a:solidFill>
                <a:schemeClr val="tx1"/>
              </a:solidFill>
              <a:latin typeface="Abadi MT Std" panose="020B0502020104020204" pitchFamily="34" charset="0"/>
            </a:rPr>
            <a:t> to Attendence Dashboard</a:t>
          </a:r>
          <a:endParaRPr lang="en-US" sz="1400">
            <a:solidFill>
              <a:schemeClr val="tx1"/>
            </a:solidFill>
            <a:latin typeface="Abadi MT Std" panose="020B0502020104020204" pitchFamily="34" charset="0"/>
          </a:endParaRPr>
        </a:p>
      </xdr:txBody>
    </xdr:sp>
    <xdr:clientData/>
  </xdr:twoCellAnchor>
  <xdr:twoCellAnchor>
    <xdr:from>
      <xdr:col>25</xdr:col>
      <xdr:colOff>53206</xdr:colOff>
      <xdr:row>2</xdr:row>
      <xdr:rowOff>104075</xdr:rowOff>
    </xdr:from>
    <xdr:to>
      <xdr:col>25</xdr:col>
      <xdr:colOff>252203</xdr:colOff>
      <xdr:row>3</xdr:row>
      <xdr:rowOff>112572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3144" y="485075"/>
          <a:ext cx="198997" cy="1989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81643</xdr:colOff>
          <xdr:row>10</xdr:row>
          <xdr:rowOff>27217</xdr:rowOff>
        </xdr:from>
        <xdr:to>
          <xdr:col>10</xdr:col>
          <xdr:colOff>449036</xdr:colOff>
          <xdr:row>25</xdr:row>
          <xdr:rowOff>108859</xdr:rowOff>
        </xdr:to>
        <xdr:pic>
          <xdr:nvPicPr>
            <xdr:cNvPr id="342" name="Picture 341">
              <a:extLst>
                <a:ext uri="{FF2B5EF4-FFF2-40B4-BE49-F238E27FC236}">
                  <a16:creationId xmlns:a16="http://schemas.microsoft.com/office/drawing/2014/main" id="{00000000-0008-0000-0100-000056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" spid="_x0000_s447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170464" y="1932217"/>
              <a:ext cx="2925536" cy="2939142"/>
            </a:xfrm>
            <a:prstGeom prst="ellipse">
              <a:avLst/>
            </a:prstGeom>
            <a:ln w="190500" cap="rnd">
              <a:solidFill>
                <a:srgbClr val="C8C6BD"/>
              </a:solidFill>
              <a:prstDash val="solid"/>
            </a:ln>
            <a:effectLst>
              <a:outerShdw blurRad="127000" algn="bl" rotWithShape="0">
                <a:srgbClr val="000000"/>
              </a:outerShdw>
            </a:effectLst>
            <a:scene3d>
              <a:camera prst="perspectiveFront" fov="5400000"/>
              <a:lightRig rig="threePt" dir="t">
                <a:rot lat="0" lon="0" rev="192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25</xdr:col>
      <xdr:colOff>416716</xdr:colOff>
      <xdr:row>1</xdr:row>
      <xdr:rowOff>107157</xdr:rowOff>
    </xdr:from>
    <xdr:to>
      <xdr:col>26</xdr:col>
      <xdr:colOff>547687</xdr:colOff>
      <xdr:row>4</xdr:row>
      <xdr:rowOff>69798</xdr:rowOff>
    </xdr:to>
    <xdr:sp macro="" textlink="$E$6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5156654" y="297657"/>
          <a:ext cx="738189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69%</a:t>
          </a:fld>
          <a:endParaRPr lang="en-IN"/>
        </a:p>
      </xdr:txBody>
    </xdr:sp>
    <xdr:clientData/>
  </xdr:twoCellAnchor>
  <xdr:twoCellAnchor>
    <xdr:from>
      <xdr:col>23</xdr:col>
      <xdr:colOff>74248</xdr:colOff>
      <xdr:row>4</xdr:row>
      <xdr:rowOff>25624</xdr:rowOff>
    </xdr:from>
    <xdr:to>
      <xdr:col>25</xdr:col>
      <xdr:colOff>297991</xdr:colOff>
      <xdr:row>5</xdr:row>
      <xdr:rowOff>132294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3599748" y="787624"/>
          <a:ext cx="1438181" cy="29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aseline="0"/>
            <a:t>Student /</a:t>
          </a:r>
          <a:r>
            <a:rPr lang="en-US" sz="1000"/>
            <a:t> code</a:t>
          </a:r>
        </a:p>
      </xdr:txBody>
    </xdr:sp>
    <xdr:clientData/>
  </xdr:twoCellAnchor>
  <xdr:twoCellAnchor>
    <xdr:from>
      <xdr:col>4</xdr:col>
      <xdr:colOff>492657</xdr:colOff>
      <xdr:row>0</xdr:row>
      <xdr:rowOff>43939</xdr:rowOff>
    </xdr:from>
    <xdr:to>
      <xdr:col>7</xdr:col>
      <xdr:colOff>161706</xdr:colOff>
      <xdr:row>1</xdr:row>
      <xdr:rowOff>163680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2922222" y="43939"/>
          <a:ext cx="1201332" cy="313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+mn-lt"/>
            </a:rPr>
            <a:t>Month</a:t>
          </a:r>
          <a:endParaRPr lang="en-US" sz="1200">
            <a:latin typeface="+mn-lt"/>
          </a:endParaRPr>
        </a:p>
      </xdr:txBody>
    </xdr:sp>
    <xdr:clientData/>
  </xdr:twoCellAnchor>
  <xdr:twoCellAnchor>
    <xdr:from>
      <xdr:col>3</xdr:col>
      <xdr:colOff>20098</xdr:colOff>
      <xdr:row>0</xdr:row>
      <xdr:rowOff>49137</xdr:rowOff>
    </xdr:from>
    <xdr:to>
      <xdr:col>4</xdr:col>
      <xdr:colOff>579790</xdr:colOff>
      <xdr:row>1</xdr:row>
      <xdr:rowOff>131770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1842272" y="49137"/>
          <a:ext cx="1167083" cy="275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Attendence Score</a:t>
          </a:r>
        </a:p>
      </xdr:txBody>
    </xdr:sp>
    <xdr:clientData/>
  </xdr:twoCellAnchor>
  <xdr:twoCellAnchor>
    <xdr:from>
      <xdr:col>3</xdr:col>
      <xdr:colOff>152402</xdr:colOff>
      <xdr:row>3</xdr:row>
      <xdr:rowOff>185057</xdr:rowOff>
    </xdr:from>
    <xdr:to>
      <xdr:col>3</xdr:col>
      <xdr:colOff>178300</xdr:colOff>
      <xdr:row>18</xdr:row>
      <xdr:rowOff>116760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 flipH="1" flipV="1">
          <a:off x="1981202" y="756557"/>
          <a:ext cx="25898" cy="2789203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176211</xdr:colOff>
      <xdr:row>18</xdr:row>
      <xdr:rowOff>96983</xdr:rowOff>
    </xdr:from>
    <xdr:to>
      <xdr:col>3</xdr:col>
      <xdr:colOff>596715</xdr:colOff>
      <xdr:row>18</xdr:row>
      <xdr:rowOff>119063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005011" y="3525983"/>
          <a:ext cx="420504" cy="2208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581000</xdr:colOff>
      <xdr:row>17</xdr:row>
      <xdr:rowOff>184612</xdr:rowOff>
    </xdr:from>
    <xdr:to>
      <xdr:col>4</xdr:col>
      <xdr:colOff>206433</xdr:colOff>
      <xdr:row>18</xdr:row>
      <xdr:rowOff>184612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409800" y="3423112"/>
          <a:ext cx="235033" cy="190500"/>
        </a:xfrm>
        <a:prstGeom prst="ellipse">
          <a:avLst/>
        </a:prstGeom>
        <a:solidFill>
          <a:srgbClr val="FFD539"/>
        </a:solidFill>
        <a:ln>
          <a:noFill/>
        </a:ln>
        <a:effectLst>
          <a:outerShdw blurRad="254000" dist="38100" dir="2700000" sx="102000" sy="102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464342</xdr:colOff>
      <xdr:row>1</xdr:row>
      <xdr:rowOff>95252</xdr:rowOff>
    </xdr:from>
    <xdr:to>
      <xdr:col>3</xdr:col>
      <xdr:colOff>559594</xdr:colOff>
      <xdr:row>4</xdr:row>
      <xdr:rowOff>57893</xdr:rowOff>
    </xdr:to>
    <xdr:sp macro="" textlink="$E$6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1678780" y="285752"/>
          <a:ext cx="702470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69%</a:t>
          </a:fld>
          <a:endParaRPr lang="en-IN"/>
        </a:p>
      </xdr:txBody>
    </xdr:sp>
    <xdr:clientData/>
  </xdr:twoCellAnchor>
  <xdr:twoCellAnchor>
    <xdr:from>
      <xdr:col>2</xdr:col>
      <xdr:colOff>151867</xdr:colOff>
      <xdr:row>3</xdr:row>
      <xdr:rowOff>115564</xdr:rowOff>
    </xdr:from>
    <xdr:to>
      <xdr:col>25</xdr:col>
      <xdr:colOff>406844</xdr:colOff>
      <xdr:row>29</xdr:row>
      <xdr:rowOff>171594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1366305" y="687064"/>
          <a:ext cx="13780477" cy="5009030"/>
          <a:chOff x="1243842" y="687062"/>
          <a:chExt cx="13785498" cy="5009030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GrpSpPr/>
        </xdr:nvGrpSpPr>
        <xdr:grpSpPr>
          <a:xfrm>
            <a:off x="4769863" y="1202539"/>
            <a:ext cx="10259477" cy="4459940"/>
            <a:chOff x="3885126" y="794466"/>
            <a:chExt cx="11903120" cy="5376301"/>
          </a:xfrm>
        </xdr:grpSpPr>
        <xdr:cxnSp macro="">
          <xdr:nvCxnSpPr>
            <xdr:cNvPr id="228" name="Straight Connector 227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CxnSpPr>
              <a:cxnSpLocks/>
              <a:endCxn id="223" idx="1"/>
            </xdr:cNvCxnSpPr>
          </xdr:nvCxnSpPr>
          <xdr:spPr>
            <a:xfrm>
              <a:off x="10696931" y="448859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7" name="Straight Connector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CxnSpPr>
              <a:cxnSpLocks/>
            </xdr:cNvCxnSpPr>
          </xdr:nvCxnSpPr>
          <xdr:spPr>
            <a:xfrm>
              <a:off x="10847100" y="4499595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6" name="Straight Connector 225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CxnSpPr>
              <a:cxnSpLocks/>
              <a:endCxn id="249" idx="3"/>
            </xdr:cNvCxnSpPr>
          </xdr:nvCxnSpPr>
          <xdr:spPr>
            <a:xfrm>
              <a:off x="11026680" y="3477211"/>
              <a:ext cx="337209" cy="3157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5" name="Straight Connector 224">
              <a:extLst>
                <a:ext uri="{FF2B5EF4-FFF2-40B4-BE49-F238E27FC236}">
                  <a16:creationId xmlns:a16="http://schemas.microsoft.com/office/drawing/2014/main" id="{00000000-0008-0000-0100-0000E1000000}"/>
                </a:ext>
              </a:extLst>
            </xdr:cNvPr>
            <xdr:cNvCxnSpPr>
              <a:cxnSpLocks/>
              <a:endCxn id="220" idx="1"/>
            </xdr:cNvCxnSpPr>
          </xdr:nvCxnSpPr>
          <xdr:spPr>
            <a:xfrm>
              <a:off x="10831219" y="2454828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4" name="Straight Connector 223">
              <a:extLst>
                <a:ext uri="{FF2B5EF4-FFF2-40B4-BE49-F238E27FC236}">
                  <a16:creationId xmlns:a16="http://schemas.microsoft.com/office/drawing/2014/main" id="{00000000-0008-0000-0100-0000E0000000}"/>
                </a:ext>
              </a:extLst>
            </xdr:cNvPr>
            <xdr:cNvCxnSpPr>
              <a:endCxn id="219" idx="1"/>
            </xdr:cNvCxnSpPr>
          </xdr:nvCxnSpPr>
          <xdr:spPr>
            <a:xfrm>
              <a:off x="10019811" y="143244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" name="Rectangle: Rounded Corners 20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/>
          </xdr:nvSpPr>
          <xdr:spPr>
            <a:xfrm>
              <a:off x="7601622" y="2058460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5" name="Rectangle: Rounded Corners 2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/>
          </xdr:nvSpPr>
          <xdr:spPr>
            <a:xfrm>
              <a:off x="7981397" y="308084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A6228F"/>
                </a:gs>
                <a:gs pos="100000">
                  <a:srgbClr val="D3509D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6" name="Rectangle: Rounded Corners 22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/>
          </xdr:nvSpPr>
          <xdr:spPr>
            <a:xfrm>
              <a:off x="7601621" y="4103227"/>
              <a:ext cx="3691889" cy="803545"/>
            </a:xfrm>
            <a:prstGeom prst="roundRect">
              <a:avLst>
                <a:gd name="adj" fmla="val 50000"/>
              </a:avLst>
            </a:prstGeom>
            <a:solidFill>
              <a:srgbClr val="793AEA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7" name="Rectangle: Rounded Corners 23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/>
          </xdr:nvSpPr>
          <xdr:spPr>
            <a:xfrm>
              <a:off x="12092625" y="3073196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3" name="Rectangle: Rounded Corners 19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/>
          </xdr:nvSpPr>
          <xdr:spPr>
            <a:xfrm>
              <a:off x="7062599" y="1036077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8" name="Freeform: Shape 32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/>
          </xdr:nvSpPr>
          <xdr:spPr>
            <a:xfrm>
              <a:off x="3885126" y="794466"/>
              <a:ext cx="2688155" cy="5376301"/>
            </a:xfrm>
            <a:custGeom>
              <a:avLst/>
              <a:gdLst>
                <a:gd name="connsiteX0" fmla="*/ 0 w 2688152"/>
                <a:gd name="connsiteY0" fmla="*/ 0 h 5376300"/>
                <a:gd name="connsiteX1" fmla="*/ 2 w 2688152"/>
                <a:gd name="connsiteY1" fmla="*/ 0 h 5376300"/>
                <a:gd name="connsiteX2" fmla="*/ 2688152 w 2688152"/>
                <a:gd name="connsiteY2" fmla="*/ 2688150 h 5376300"/>
                <a:gd name="connsiteX3" fmla="*/ 2 w 2688152"/>
                <a:gd name="connsiteY3" fmla="*/ 5376300 h 5376300"/>
                <a:gd name="connsiteX4" fmla="*/ 0 w 2688152"/>
                <a:gd name="connsiteY4" fmla="*/ 5376300 h 5376300"/>
                <a:gd name="connsiteX5" fmla="*/ 0 w 2688152"/>
                <a:gd name="connsiteY5" fmla="*/ 5268071 h 5376300"/>
                <a:gd name="connsiteX6" fmla="*/ 186213 w 2688152"/>
                <a:gd name="connsiteY6" fmla="*/ 5258902 h 5376300"/>
                <a:gd name="connsiteX7" fmla="*/ 2565270 w 2688152"/>
                <a:gd name="connsiteY7" fmla="*/ 2688151 h 5376300"/>
                <a:gd name="connsiteX8" fmla="*/ 186213 w 2688152"/>
                <a:gd name="connsiteY8" fmla="*/ 117401 h 5376300"/>
                <a:gd name="connsiteX9" fmla="*/ 0 w 2688152"/>
                <a:gd name="connsiteY9" fmla="*/ 108231 h 5376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688152" h="5376300">
                  <a:moveTo>
                    <a:pt x="0" y="0"/>
                  </a:moveTo>
                  <a:lnTo>
                    <a:pt x="2" y="0"/>
                  </a:lnTo>
                  <a:cubicBezTo>
                    <a:pt x="1484626" y="0"/>
                    <a:pt x="2688152" y="1203526"/>
                    <a:pt x="2688152" y="2688150"/>
                  </a:cubicBezTo>
                  <a:cubicBezTo>
                    <a:pt x="2688152" y="4172775"/>
                    <a:pt x="1484626" y="5376300"/>
                    <a:pt x="2" y="5376300"/>
                  </a:cubicBezTo>
                  <a:lnTo>
                    <a:pt x="0" y="5376300"/>
                  </a:lnTo>
                  <a:lnTo>
                    <a:pt x="0" y="5268071"/>
                  </a:lnTo>
                  <a:lnTo>
                    <a:pt x="186213" y="5258902"/>
                  </a:lnTo>
                  <a:cubicBezTo>
                    <a:pt x="1522494" y="5126571"/>
                    <a:pt x="2565270" y="4026109"/>
                    <a:pt x="2565270" y="2688151"/>
                  </a:cubicBezTo>
                  <a:cubicBezTo>
                    <a:pt x="2565270" y="1350193"/>
                    <a:pt x="1522494" y="249732"/>
                    <a:pt x="186213" y="117401"/>
                  </a:cubicBezTo>
                  <a:lnTo>
                    <a:pt x="0" y="108231"/>
                  </a:lnTo>
                  <a:close/>
                </a:path>
              </a:pathLst>
            </a:custGeom>
            <a:gradFill flip="none" rotWithShape="1">
              <a:gsLst>
                <a:gs pos="75000">
                  <a:srgbClr val="60509C"/>
                </a:gs>
                <a:gs pos="50000">
                  <a:srgbClr val="C74399"/>
                </a:gs>
                <a:gs pos="25000">
                  <a:srgbClr val="F4941D"/>
                </a:gs>
                <a:gs pos="0">
                  <a:srgbClr val="FFD63A"/>
                </a:gs>
                <a:gs pos="100000">
                  <a:schemeClr val="accent6">
                    <a:lumMod val="75000"/>
                  </a:schemeClr>
                </a:gs>
              </a:gsLst>
              <a:lin ang="5400000" scaled="1"/>
              <a:tileRect/>
            </a:gradFill>
            <a:ln w="82550">
              <a:solidFill>
                <a:schemeClr val="bg1">
                  <a:lumMod val="95000"/>
                </a:schemeClr>
              </a:solidFill>
            </a:ln>
            <a:effectLst>
              <a:glow rad="76200">
                <a:schemeClr val="accent5">
                  <a:satMod val="175000"/>
                  <a:alpha val="9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/>
          </xdr:nvSpPr>
          <xdr:spPr>
            <a:xfrm>
              <a:off x="5310726" y="1261625"/>
              <a:ext cx="352449" cy="352449"/>
            </a:xfrm>
            <a:prstGeom prst="ellipse">
              <a:avLst/>
            </a:prstGeom>
            <a:solidFill>
              <a:srgbClr val="FFD539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/>
          </xdr:nvSpPr>
          <xdr:spPr>
            <a:xfrm>
              <a:off x="6122135" y="2284008"/>
              <a:ext cx="352449" cy="352449"/>
            </a:xfrm>
            <a:prstGeom prst="ellipse">
              <a:avLst/>
            </a:prstGeom>
            <a:solidFill>
              <a:srgbClr val="F9951F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/>
          </xdr:nvSpPr>
          <xdr:spPr>
            <a:xfrm>
              <a:off x="6317593" y="3306392"/>
              <a:ext cx="352449" cy="352449"/>
            </a:xfrm>
            <a:prstGeom prst="ellipse">
              <a:avLst/>
            </a:prstGeom>
            <a:solidFill>
              <a:srgbClr val="CC499B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/>
          </xdr:nvSpPr>
          <xdr:spPr>
            <a:xfrm>
              <a:off x="6138010" y="4328776"/>
              <a:ext cx="352449" cy="352449"/>
            </a:xfrm>
            <a:prstGeom prst="ellipse">
              <a:avLst/>
            </a:prstGeom>
            <a:solidFill>
              <a:srgbClr val="64539E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/>
          </xdr:nvSpPr>
          <xdr:spPr>
            <a:xfrm>
              <a:off x="5310726" y="5351160"/>
              <a:ext cx="352449" cy="352449"/>
            </a:xfrm>
            <a:prstGeom prst="ellipse">
              <a:avLst/>
            </a:prstGeom>
            <a:gradFill>
              <a:gsLst>
                <a:gs pos="100000">
                  <a:srgbClr val="793AEA"/>
                </a:gs>
                <a:gs pos="6000">
                  <a:schemeClr val="accent6">
                    <a:lumMod val="75000"/>
                  </a:schemeClr>
                </a:gs>
              </a:gsLst>
              <a:lin ang="13200000" scaled="0"/>
            </a:gra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cxnSp macro="">
          <xdr:nvCxnSpPr>
            <xdr:cNvPr id="102" name="Straight Connector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CxnSpPr>
              <a:stCxn id="97" idx="6"/>
              <a:endCxn id="83" idx="1"/>
            </xdr:cNvCxnSpPr>
          </xdr:nvCxnSpPr>
          <xdr:spPr>
            <a:xfrm>
              <a:off x="5663175" y="1437849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CxnSpPr>
              <a:cxnSpLocks/>
              <a:stCxn id="98" idx="6"/>
              <a:endCxn id="84" idx="1"/>
            </xdr:cNvCxnSpPr>
          </xdr:nvCxnSpPr>
          <xdr:spPr>
            <a:xfrm>
              <a:off x="6474584" y="2460233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CxnSpPr>
              <a:cxnSpLocks/>
              <a:stCxn id="99" idx="6"/>
              <a:endCxn id="85" idx="1"/>
            </xdr:cNvCxnSpPr>
          </xdr:nvCxnSpPr>
          <xdr:spPr>
            <a:xfrm>
              <a:off x="6670042" y="3482617"/>
              <a:ext cx="1311355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" name="Straight Connector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CxnSpPr>
              <a:cxnSpLocks/>
              <a:stCxn id="100" idx="6"/>
              <a:endCxn id="86" idx="1"/>
            </xdr:cNvCxnSpPr>
          </xdr:nvCxnSpPr>
          <xdr:spPr>
            <a:xfrm>
              <a:off x="6490459" y="4505000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/>
          </xdr:nvSpPr>
          <xdr:spPr>
            <a:xfrm>
              <a:off x="7137471" y="1115904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>
            <a:xfrm>
              <a:off x="7676640" y="213828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>
              <a:off x="8050392" y="3161920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/>
          </xdr:nvSpPr>
          <xdr:spPr>
            <a:xfrm>
              <a:off x="7676640" y="418305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/>
          </xdr:nvSpPr>
          <xdr:spPr>
            <a:xfrm>
              <a:off x="12153678" y="3153023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33" name="TextBox 94">
              <a:extLst>
                <a:ext uri="{FF2B5EF4-FFF2-40B4-BE49-F238E27FC236}">
                  <a16:creationId xmlns:a16="http://schemas.microsoft.com/office/drawing/2014/main" id="{00000000-0008-0000-0100-000085000000}"/>
                </a:ext>
              </a:extLst>
            </xdr:cNvPr>
            <xdr:cNvSpPr txBox="1"/>
          </xdr:nvSpPr>
          <xdr:spPr>
            <a:xfrm>
              <a:off x="7799278" y="1220527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Name</a:t>
              </a:r>
            </a:p>
          </xdr:txBody>
        </xdr:sp>
        <xdr:sp macro="" textlink="">
          <xdr:nvSpPr>
            <xdr:cNvPr id="134" name="TextBox 95">
              <a:extLst>
                <a:ext uri="{FF2B5EF4-FFF2-40B4-BE49-F238E27FC236}">
                  <a16:creationId xmlns:a16="http://schemas.microsoft.com/office/drawing/2014/main" id="{00000000-0008-0000-0100-000086000000}"/>
                </a:ext>
              </a:extLst>
            </xdr:cNvPr>
            <xdr:cNvSpPr txBox="1"/>
          </xdr:nvSpPr>
          <xdr:spPr>
            <a:xfrm>
              <a:off x="8412294" y="2235385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Email</a:t>
              </a:r>
            </a:p>
          </xdr:txBody>
        </xdr:sp>
        <xdr:sp macro="" textlink="">
          <xdr:nvSpPr>
            <xdr:cNvPr id="135" name="TextBox 96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SpPr txBox="1"/>
          </xdr:nvSpPr>
          <xdr:spPr>
            <a:xfrm>
              <a:off x="8818224" y="3252733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Phone</a:t>
              </a:r>
            </a:p>
          </xdr:txBody>
        </xdr:sp>
        <xdr:sp macro="" textlink="">
          <xdr:nvSpPr>
            <xdr:cNvPr id="136" name="TextBox 97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 txBox="1"/>
          </xdr:nvSpPr>
          <xdr:spPr>
            <a:xfrm>
              <a:off x="8395547" y="4274571"/>
              <a:ext cx="1478268" cy="375497"/>
            </a:xfrm>
            <a:prstGeom prst="rect">
              <a:avLst/>
            </a:prstGeom>
            <a:noFill/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Address</a:t>
              </a:r>
            </a:p>
          </xdr:txBody>
        </xdr:sp>
        <xdr:sp macro="" textlink="">
          <xdr:nvSpPr>
            <xdr:cNvPr id="137" name="TextBox 98">
              <a:extLst>
                <a:ext uri="{FF2B5EF4-FFF2-40B4-BE49-F238E27FC236}">
                  <a16:creationId xmlns:a16="http://schemas.microsoft.com/office/drawing/2014/main" id="{00000000-0008-0000-0100-000089000000}"/>
                </a:ext>
              </a:extLst>
            </xdr:cNvPr>
            <xdr:cNvSpPr txBox="1"/>
          </xdr:nvSpPr>
          <xdr:spPr>
            <a:xfrm>
              <a:off x="7890324" y="5298464"/>
              <a:ext cx="1478268" cy="2811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900" b="0">
                <a:solidFill>
                  <a:schemeClr val="bg1"/>
                </a:solidFill>
                <a:latin typeface="Calibri" panose="020F0502020204030204" pitchFamily="34" charset="0"/>
                <a:ea typeface="Open Sans Condensed Light" panose="020B03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19" name="Rectangle: Rounded Corners 19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SpPr/>
          </xdr:nvSpPr>
          <xdr:spPr>
            <a:xfrm>
              <a:off x="11419235" y="103067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0" name="Rectangle: Rounded Corners 20">
              <a:extLst>
                <a:ext uri="{FF2B5EF4-FFF2-40B4-BE49-F238E27FC236}">
                  <a16:creationId xmlns:a16="http://schemas.microsoft.com/office/drawing/2014/main" id="{00000000-0008-0000-0100-0000DC000000}"/>
                </a:ext>
              </a:extLst>
            </xdr:cNvPr>
            <xdr:cNvSpPr/>
          </xdr:nvSpPr>
          <xdr:spPr>
            <a:xfrm>
              <a:off x="11958262" y="205305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3" name="Rectangle: Rounded Corners 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SpPr/>
          </xdr:nvSpPr>
          <xdr:spPr>
            <a:xfrm>
              <a:off x="12096357" y="408682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SpPr/>
          </xdr:nvSpPr>
          <xdr:spPr>
            <a:xfrm>
              <a:off x="12157412" y="4152298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Jan!G5">
          <xdr:nvSpPr>
            <xdr:cNvPr id="234" name="TextBox 94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SpPr txBox="1"/>
          </xdr:nvSpPr>
          <xdr:spPr>
            <a:xfrm>
              <a:off x="12155915" y="1215121"/>
              <a:ext cx="1478267" cy="33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9B64ECE-5A62-4E48-A678-894D343B817E}" type="TxLink">
                <a:rPr lang="en-US" sz="1200" b="1" i="0" u="none" strike="noStrike">
                  <a:solidFill>
                    <a:srgbClr val="F2F2F2"/>
                  </a:solidFill>
                  <a:latin typeface="Calibri"/>
                  <a:ea typeface="Open Sans Condensed" panose="020B0806030504020204" pitchFamily="34" charset="0"/>
                  <a:cs typeface="Calibri"/>
                </a:rPr>
                <a:pPr/>
                <a:t>Student Id</a:t>
              </a:fld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5" name="TextBox 95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SpPr txBox="1"/>
          </xdr:nvSpPr>
          <xdr:spPr>
            <a:xfrm>
              <a:off x="12768934" y="2229979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1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Course:</a:t>
              </a: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6" name="TextBox 96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SpPr txBox="1"/>
          </xdr:nvSpPr>
          <xdr:spPr>
            <a:xfrm>
              <a:off x="12829391" y="3290385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1" kern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Admission</a:t>
              </a:r>
              <a:endParaRPr lang="en-US" sz="1400" b="1">
                <a:solidFill>
                  <a:schemeClr val="bg1"/>
                </a:solidFill>
                <a:effectLst/>
              </a:endParaRP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7" name="TextBox 97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 txBox="1"/>
          </xdr:nvSpPr>
          <xdr:spPr>
            <a:xfrm>
              <a:off x="12752183" y="4269164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Learner:</a:t>
              </a:r>
            </a:p>
          </xdr:txBody>
        </xdr:sp>
        <xdr:sp macro="" textlink="">
          <xdr:nvSpPr>
            <xdr:cNvPr id="238" name="TextBox 98">
              <a:extLst>
                <a:ext uri="{FF2B5EF4-FFF2-40B4-BE49-F238E27FC236}">
                  <a16:creationId xmlns:a16="http://schemas.microsoft.com/office/drawing/2014/main" id="{00000000-0008-0000-0100-0000EE000000}"/>
                </a:ext>
              </a:extLst>
            </xdr:cNvPr>
            <xdr:cNvSpPr txBox="1"/>
          </xdr:nvSpPr>
          <xdr:spPr>
            <a:xfrm>
              <a:off x="12246965" y="5293057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/>
          </xdr:nvSpPr>
          <xdr:spPr>
            <a:xfrm>
              <a:off x="12060904" y="2125233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75" name="Oval 174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/>
          </xdr:nvSpPr>
          <xdr:spPr>
            <a:xfrm>
              <a:off x="11535982" y="1091848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</xdr:grpSp>
      <xdr:sp macro="" textlink="'Student Data'!C28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8879254" y="1573028"/>
            <a:ext cx="1431561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48731DC-55A5-49FC-8BD0-915EF603FEE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Vishal</a:t>
            </a:fld>
            <a:endParaRPr lang="en-US" sz="2400"/>
          </a:p>
        </xdr:txBody>
      </xdr:sp>
      <xdr:sp macro="" textlink="'Student Data'!C30">
        <xdr:nvSpPr>
          <xdr:cNvPr id="246" name="TextBox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 txBox="1"/>
        </xdr:nvSpPr>
        <xdr:spPr>
          <a:xfrm>
            <a:off x="9281962" y="2412769"/>
            <a:ext cx="177683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081B0CD-9383-4972-BFC8-BC0516CD16B2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Vishal@gmail.com</a:t>
            </a:fld>
            <a:endParaRPr lang="en-US" sz="2400"/>
          </a:p>
        </xdr:txBody>
      </xdr:sp>
      <xdr:sp macro="" textlink="'Student Data'!C39">
        <xdr:nvSpPr>
          <xdr:cNvPr id="247" name="TextBox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 txBox="1"/>
        </xdr:nvSpPr>
        <xdr:spPr>
          <a:xfrm>
            <a:off x="13776483" y="3277022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1A123DE-C713-44E1-8A11-8C37C59468A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16/10/2015</a:t>
            </a:fld>
            <a:endParaRPr lang="en-US" sz="2400"/>
          </a:p>
        </xdr:txBody>
      </xdr:sp>
      <xdr:sp macro="" textlink="'Student Data'!C32">
        <xdr:nvSpPr>
          <xdr:cNvPr id="248" name="TextBox 247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SpPr txBox="1"/>
        </xdr:nvSpPr>
        <xdr:spPr>
          <a:xfrm>
            <a:off x="9728103" y="4092951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34EE810-DE53-4F82-B5A0-4EAF30F70FD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Delhi</a:t>
            </a:fld>
            <a:endParaRPr lang="en-US" sz="2400"/>
          </a:p>
        </xdr:txBody>
      </xdr:sp>
      <xdr:sp macro="" textlink="'Student Data'!C31">
        <xdr:nvSpPr>
          <xdr:cNvPr id="249" name="TextBox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 txBox="1"/>
        </xdr:nvSpPr>
        <xdr:spPr>
          <a:xfrm>
            <a:off x="9793901" y="3263716"/>
            <a:ext cx="142202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F54F5F6-6A57-4380-BDED-9DF22CC094F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+91-2422303002</a:t>
            </a:fld>
            <a:endParaRPr lang="en-US" sz="2400"/>
          </a:p>
        </xdr:txBody>
      </xdr:sp>
      <xdr:sp macro="" textlink="'Student Data'!C29">
        <xdr:nvSpPr>
          <xdr:cNvPr id="250" name="TextBox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 txBox="1"/>
        </xdr:nvSpPr>
        <xdr:spPr>
          <a:xfrm>
            <a:off x="13173907" y="1572329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549BD4C-417B-408C-A4DE-58ABFC4A020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1001</a:t>
            </a:fld>
            <a:endParaRPr lang="en-US" sz="2400"/>
          </a:p>
        </xdr:txBody>
      </xdr:sp>
      <xdr:sp macro="" textlink="'Student Data'!C33">
        <xdr:nvSpPr>
          <xdr:cNvPr id="251" name="TextBox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 txBox="1"/>
        </xdr:nvSpPr>
        <xdr:spPr>
          <a:xfrm>
            <a:off x="13588526" y="240156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DE6B468-A2B9-47B9-8853-11496AB9A7CA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MCA</a:t>
            </a:fld>
            <a:endParaRPr lang="en-US" sz="2400"/>
          </a:p>
        </xdr:txBody>
      </xdr:sp>
      <xdr:sp macro="" textlink="'Student Data'!C35">
        <xdr:nvSpPr>
          <xdr:cNvPr id="252" name="TextBox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 txBox="1"/>
        </xdr:nvSpPr>
        <xdr:spPr>
          <a:xfrm>
            <a:off x="13642579" y="413427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2736048-0169-43DF-B55D-68F0C305439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Slow</a:t>
            </a:fld>
            <a:endParaRPr lang="en-US" sz="2400"/>
          </a:p>
        </xdr:txBody>
      </xdr:sp>
      <xdr:graphicFrame macro="">
        <xdr:nvGraphicFramePr>
          <xdr:cNvPr id="343" name="Chart 342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GraphicFramePr>
            <a:graphicFrameLocks/>
          </xdr:cNvGraphicFramePr>
        </xdr:nvGraphicFramePr>
        <xdr:xfrm>
          <a:off x="1243842" y="687062"/>
          <a:ext cx="9218940" cy="5009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7722455" y="1562569"/>
            <a:ext cx="4584675" cy="2850525"/>
            <a:chOff x="7722455" y="1562569"/>
            <a:chExt cx="4584675" cy="2850525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22455" y="1588200"/>
              <a:ext cx="244507" cy="254371"/>
            </a:xfrm>
            <a:prstGeom prst="rect">
              <a:avLst/>
            </a:prstGeom>
          </xdr:spPr>
        </xdr:pic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165128" y="2450133"/>
              <a:ext cx="276574" cy="276574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08242" y="3282047"/>
              <a:ext cx="199956" cy="284384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940562" y="2415554"/>
              <a:ext cx="326617" cy="326617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468577" y="1562569"/>
              <a:ext cx="342431" cy="342431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15601" y="4154563"/>
              <a:ext cx="189858" cy="258531"/>
            </a:xfrm>
            <a:prstGeom prst="rect">
              <a:avLst/>
            </a:prstGeom>
          </xdr:spPr>
        </xdr:pic>
        <xdr:pic>
          <xdr:nvPicPr>
            <xdr:cNvPr id="177" name="Picture 176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62377" y="4153465"/>
              <a:ext cx="164395" cy="241758"/>
            </a:xfrm>
            <a:prstGeom prst="rect">
              <a:avLst/>
            </a:prstGeom>
          </xdr:spPr>
        </xdr:pic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27647" y="3263064"/>
              <a:ext cx="279483" cy="279483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548541</xdr:colOff>
      <xdr:row>1</xdr:row>
      <xdr:rowOff>187260</xdr:rowOff>
    </xdr:from>
    <xdr:to>
      <xdr:col>24</xdr:col>
      <xdr:colOff>582706</xdr:colOff>
      <xdr:row>3</xdr:row>
      <xdr:rowOff>112060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58776" y="377760"/>
          <a:ext cx="12920930" cy="305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Welcome to Attendence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570566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6200000">
          <a:off x="-2803399" y="3505749"/>
          <a:ext cx="7510743" cy="1237190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514350" y="721776"/>
          <a:ext cx="1066301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665998" y="963083"/>
          <a:ext cx="1082313" cy="6915150"/>
          <a:chOff x="1181100" y="514350"/>
          <a:chExt cx="1085850" cy="6981825"/>
        </a:xfrm>
      </xdr:grpSpPr>
      <xdr:sp macro="" textlink="">
        <xdr:nvSpPr>
          <xdr:cNvPr id="9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12</xdr:col>
      <xdr:colOff>352989</xdr:colOff>
      <xdr:row>17</xdr:row>
      <xdr:rowOff>158751</xdr:rowOff>
    </xdr:from>
    <xdr:to>
      <xdr:col>15</xdr:col>
      <xdr:colOff>341783</xdr:colOff>
      <xdr:row>20</xdr:row>
      <xdr:rowOff>80310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188577" y="3397251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Phone  :</a:t>
          </a:r>
        </a:p>
      </xdr:txBody>
    </xdr:sp>
    <xdr:clientData/>
  </xdr:twoCellAnchor>
  <xdr:twoCellAnchor>
    <xdr:from>
      <xdr:col>12</xdr:col>
      <xdr:colOff>352989</xdr:colOff>
      <xdr:row>22</xdr:row>
      <xdr:rowOff>142875</xdr:rowOff>
    </xdr:from>
    <xdr:to>
      <xdr:col>15</xdr:col>
      <xdr:colOff>341783</xdr:colOff>
      <xdr:row>25</xdr:row>
      <xdr:rowOff>64434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188577" y="4333875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Email  :</a:t>
          </a:r>
        </a:p>
      </xdr:txBody>
    </xdr:sp>
    <xdr:clientData/>
  </xdr:twoCellAnchor>
  <xdr:twoCellAnchor>
    <xdr:from>
      <xdr:col>12</xdr:col>
      <xdr:colOff>352989</xdr:colOff>
      <xdr:row>12</xdr:row>
      <xdr:rowOff>174627</xdr:rowOff>
    </xdr:from>
    <xdr:to>
      <xdr:col>15</xdr:col>
      <xdr:colOff>341783</xdr:colOff>
      <xdr:row>15</xdr:row>
      <xdr:rowOff>96186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188577" y="2460627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Date/Join  :</a:t>
          </a:r>
        </a:p>
      </xdr:txBody>
    </xdr:sp>
    <xdr:clientData/>
  </xdr:twoCellAnchor>
  <xdr:twoCellAnchor>
    <xdr:from>
      <xdr:col>2</xdr:col>
      <xdr:colOff>549088</xdr:colOff>
      <xdr:row>2</xdr:row>
      <xdr:rowOff>1</xdr:rowOff>
    </xdr:from>
    <xdr:to>
      <xdr:col>25</xdr:col>
      <xdr:colOff>44823</xdr:colOff>
      <xdr:row>31</xdr:row>
      <xdr:rowOff>0</xdr:rowOff>
    </xdr:to>
    <xdr:sp macro="" textlink="">
      <xdr:nvSpPr>
        <xdr:cNvPr id="22" name="Fram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759323" y="381001"/>
          <a:ext cx="12987618" cy="5524499"/>
        </a:xfrm>
        <a:prstGeom prst="frame">
          <a:avLst>
            <a:gd name="adj1" fmla="val 5000"/>
          </a:avLst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352989</xdr:colOff>
      <xdr:row>8</xdr:row>
      <xdr:rowOff>3</xdr:rowOff>
    </xdr:from>
    <xdr:to>
      <xdr:col>15</xdr:col>
      <xdr:colOff>341783</xdr:colOff>
      <xdr:row>10</xdr:row>
      <xdr:rowOff>112062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188577" y="152400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Name   :</a:t>
          </a:r>
        </a:p>
      </xdr:txBody>
    </xdr:sp>
    <xdr:clientData/>
  </xdr:twoCellAnchor>
  <xdr:twoCellAnchor>
    <xdr:from>
      <xdr:col>16</xdr:col>
      <xdr:colOff>476254</xdr:colOff>
      <xdr:row>17</xdr:row>
      <xdr:rowOff>181163</xdr:rowOff>
    </xdr:from>
    <xdr:to>
      <xdr:col>19</xdr:col>
      <xdr:colOff>465048</xdr:colOff>
      <xdr:row>20</xdr:row>
      <xdr:rowOff>102722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9732313" y="341966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Address  :</a:t>
          </a:r>
        </a:p>
      </xdr:txBody>
    </xdr:sp>
    <xdr:clientData/>
  </xdr:twoCellAnchor>
  <xdr:twoCellAnchor>
    <xdr:from>
      <xdr:col>16</xdr:col>
      <xdr:colOff>476254</xdr:colOff>
      <xdr:row>22</xdr:row>
      <xdr:rowOff>165287</xdr:rowOff>
    </xdr:from>
    <xdr:to>
      <xdr:col>19</xdr:col>
      <xdr:colOff>465048</xdr:colOff>
      <xdr:row>25</xdr:row>
      <xdr:rowOff>86846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9732313" y="4356287"/>
          <a:ext cx="1804147" cy="493059"/>
        </a:xfrm>
        <a:prstGeom prst="roundRect">
          <a:avLst/>
        </a:prstGeom>
        <a:solidFill>
          <a:srgbClr val="FF660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Deduction  :</a:t>
          </a:r>
        </a:p>
      </xdr:txBody>
    </xdr:sp>
    <xdr:clientData/>
  </xdr:twoCellAnchor>
  <xdr:twoCellAnchor>
    <xdr:from>
      <xdr:col>16</xdr:col>
      <xdr:colOff>476254</xdr:colOff>
      <xdr:row>13</xdr:row>
      <xdr:rowOff>6539</xdr:rowOff>
    </xdr:from>
    <xdr:to>
      <xdr:col>19</xdr:col>
      <xdr:colOff>465048</xdr:colOff>
      <xdr:row>15</xdr:row>
      <xdr:rowOff>118598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732313" y="2483039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Designation  :</a:t>
          </a:r>
        </a:p>
      </xdr:txBody>
    </xdr:sp>
    <xdr:clientData/>
  </xdr:twoCellAnchor>
  <xdr:twoCellAnchor>
    <xdr:from>
      <xdr:col>16</xdr:col>
      <xdr:colOff>476254</xdr:colOff>
      <xdr:row>8</xdr:row>
      <xdr:rowOff>22415</xdr:rowOff>
    </xdr:from>
    <xdr:to>
      <xdr:col>19</xdr:col>
      <xdr:colOff>465048</xdr:colOff>
      <xdr:row>10</xdr:row>
      <xdr:rowOff>134474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9732313" y="1546415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Employe code  :</a:t>
          </a:r>
        </a:p>
      </xdr:txBody>
    </xdr:sp>
    <xdr:clientData/>
  </xdr:twoCellAnchor>
  <xdr:twoCellAnchor>
    <xdr:from>
      <xdr:col>20</xdr:col>
      <xdr:colOff>465049</xdr:colOff>
      <xdr:row>13</xdr:row>
      <xdr:rowOff>62568</xdr:rowOff>
    </xdr:from>
    <xdr:to>
      <xdr:col>23</xdr:col>
      <xdr:colOff>453843</xdr:colOff>
      <xdr:row>15</xdr:row>
      <xdr:rowOff>174627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12141578" y="2539068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Net Salary  :</a:t>
          </a:r>
        </a:p>
      </xdr:txBody>
    </xdr:sp>
    <xdr:clientData/>
  </xdr:twoCellAnchor>
  <xdr:twoCellAnchor>
    <xdr:from>
      <xdr:col>20</xdr:col>
      <xdr:colOff>465049</xdr:colOff>
      <xdr:row>8</xdr:row>
      <xdr:rowOff>78444</xdr:rowOff>
    </xdr:from>
    <xdr:to>
      <xdr:col>23</xdr:col>
      <xdr:colOff>453843</xdr:colOff>
      <xdr:row>11</xdr:row>
      <xdr:rowOff>3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2141578" y="1602444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Basic Salary  :</a:t>
          </a:r>
        </a:p>
      </xdr:txBody>
    </xdr:sp>
    <xdr:clientData/>
  </xdr:twoCellAnchor>
  <xdr:twoCellAnchor>
    <xdr:from>
      <xdr:col>3</xdr:col>
      <xdr:colOff>33617</xdr:colOff>
      <xdr:row>11</xdr:row>
      <xdr:rowOff>34738</xdr:rowOff>
    </xdr:from>
    <xdr:to>
      <xdr:col>11</xdr:col>
      <xdr:colOff>190499</xdr:colOff>
      <xdr:row>25</xdr:row>
      <xdr:rowOff>110938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246525</xdr:colOff>
      <xdr:row>24</xdr:row>
      <xdr:rowOff>44824</xdr:rowOff>
    </xdr:from>
    <xdr:to>
      <xdr:col>9</xdr:col>
      <xdr:colOff>313763</xdr:colOff>
      <xdr:row>26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05731" y="4616824"/>
          <a:ext cx="1781738" cy="336176"/>
        </a:xfrm>
        <a:prstGeom prst="rect">
          <a:avLst/>
        </a:prstGeom>
        <a:noFill/>
        <a:ln w="9525" cmpd="sng"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694BE7"/>
              </a:solidFill>
              <a:latin typeface="Dosis" panose="02010503020202060003" pitchFamily="2" charset="0"/>
            </a:rPr>
            <a:t>Attendence Score</a:t>
          </a:r>
        </a:p>
      </xdr:txBody>
    </xdr:sp>
    <xdr:clientData/>
  </xdr:twoCellAnchor>
  <xdr:twoCellAnchor>
    <xdr:from>
      <xdr:col>8</xdr:col>
      <xdr:colOff>91328</xdr:colOff>
      <xdr:row>9</xdr:row>
      <xdr:rowOff>29133</xdr:rowOff>
    </xdr:from>
    <xdr:to>
      <xdr:col>10</xdr:col>
      <xdr:colOff>123265</xdr:colOff>
      <xdr:row>10</xdr:row>
      <xdr:rowOff>118780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259916" y="1743633"/>
          <a:ext cx="1488702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Employe Name/ Code</a:t>
          </a:r>
        </a:p>
      </xdr:txBody>
    </xdr:sp>
    <xdr:clientData/>
  </xdr:twoCellAnchor>
  <xdr:twoCellAnchor>
    <xdr:from>
      <xdr:col>4</xdr:col>
      <xdr:colOff>432545</xdr:colOff>
      <xdr:row>9</xdr:row>
      <xdr:rowOff>29133</xdr:rowOff>
    </xdr:from>
    <xdr:to>
      <xdr:col>5</xdr:col>
      <xdr:colOff>437030</xdr:colOff>
      <xdr:row>10</xdr:row>
      <xdr:rowOff>118780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2853016" y="1743633"/>
          <a:ext cx="643220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Month</a:t>
          </a:r>
        </a:p>
      </xdr:txBody>
    </xdr:sp>
    <xdr:clientData/>
  </xdr:twoCellAnchor>
  <xdr:twoCellAnchor>
    <xdr:from>
      <xdr:col>5</xdr:col>
      <xdr:colOff>567019</xdr:colOff>
      <xdr:row>17</xdr:row>
      <xdr:rowOff>47059</xdr:rowOff>
    </xdr:from>
    <xdr:to>
      <xdr:col>8</xdr:col>
      <xdr:colOff>475127</xdr:colOff>
      <xdr:row>19</xdr:row>
      <xdr:rowOff>123265</xdr:rowOff>
    </xdr:to>
    <xdr:sp macro="" textlink="'Student Data'!C38:D38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626225" y="3285559"/>
          <a:ext cx="1017490" cy="457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58AE8C4-39D5-4940-8F41-C04E66CE9264}" type="TxLink">
            <a:rPr lang="en-US" sz="2800" b="1" i="0" u="none" strike="noStrike">
              <a:solidFill>
                <a:srgbClr val="000000"/>
              </a:solidFill>
              <a:latin typeface="+mj-lt"/>
              <a:cs typeface="Calibri"/>
            </a:rPr>
            <a:pPr algn="ctr"/>
            <a:t>69%</a:t>
          </a:fld>
          <a:endParaRPr lang="en-US" sz="3600" b="1">
            <a:latin typeface="+mj-lt"/>
          </a:endParaRPr>
        </a:p>
      </xdr:txBody>
    </xdr:sp>
    <xdr:clientData/>
  </xdr:twoCellAnchor>
  <xdr:oneCellAnchor>
    <xdr:from>
      <xdr:col>13</xdr:col>
      <xdr:colOff>375227</xdr:colOff>
      <xdr:row>8</xdr:row>
      <xdr:rowOff>123268</xdr:rowOff>
    </xdr:from>
    <xdr:ext cx="991890" cy="266676"/>
    <xdr:sp macro="" textlink="'Student Data'!C28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 flipH="1">
          <a:off x="7815933" y="1647268"/>
          <a:ext cx="991890" cy="2666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5CA89DC-1881-4C96-B7B0-4B16E849921E}" type="TxLink">
            <a:rPr lang="en-US" sz="1200" b="0" i="0" u="none" strike="noStrike">
              <a:solidFill>
                <a:schemeClr val="bg1"/>
              </a:solidFill>
              <a:latin typeface="Abadi MT Std" panose="020B0502020104020204" pitchFamily="34" charset="0"/>
              <a:cs typeface="Calibri"/>
            </a:rPr>
            <a:pPr algn="ctr"/>
            <a:t>Vishal</a:t>
          </a:fld>
          <a:endParaRPr lang="en-US" sz="1200">
            <a:solidFill>
              <a:schemeClr val="bg1"/>
            </a:solidFill>
            <a:latin typeface="Abadi MT Std" panose="020B0502020104020204" pitchFamily="34" charset="0"/>
          </a:endParaRPr>
        </a:p>
      </xdr:txBody>
    </xdr:sp>
    <xdr:clientData/>
  </xdr:oneCellAnchor>
  <xdr:oneCellAnchor>
    <xdr:from>
      <xdr:col>13</xdr:col>
      <xdr:colOff>516421</xdr:colOff>
      <xdr:row>13</xdr:row>
      <xdr:rowOff>107579</xdr:rowOff>
    </xdr:from>
    <xdr:ext cx="962753" cy="264560"/>
    <xdr:sp macro="" textlink="'Student Data'!C39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 flipH="1">
          <a:off x="7957127" y="2584079"/>
          <a:ext cx="96275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58A0E8-DFC7-494F-B84A-64705FA17DA9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16/10/2015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388674</xdr:colOff>
      <xdr:row>18</xdr:row>
      <xdr:rowOff>96373</xdr:rowOff>
    </xdr:from>
    <xdr:ext cx="1202562" cy="264560"/>
    <xdr:sp macro="" textlink="'Student Data'!C31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 flipH="1">
          <a:off x="7829380" y="3525373"/>
          <a:ext cx="120256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1CABD-B115-4371-BE6D-C8B4979B4DAF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+91-2422303002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235320</xdr:colOff>
      <xdr:row>23</xdr:row>
      <xdr:rowOff>85167</xdr:rowOff>
    </xdr:from>
    <xdr:ext cx="1344707" cy="256737"/>
    <xdr:sp macro="" textlink="'Student Data'!C30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 flipH="1">
          <a:off x="7676026" y="4466667"/>
          <a:ext cx="1344707" cy="2567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51BABF-0DFE-47B8-82B3-D54628FE326C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Vishal@gmail.com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246530</xdr:colOff>
      <xdr:row>23</xdr:row>
      <xdr:rowOff>96373</xdr:rowOff>
    </xdr:from>
    <xdr:ext cx="768722" cy="264560"/>
    <xdr:sp macro="" textlink="'Student Data'!C36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 flipH="1">
          <a:off x="10712824" y="4477873"/>
          <a:ext cx="76872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5B910C-874B-48C3-9AEB-D2155911D945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17</xdr:col>
      <xdr:colOff>504262</xdr:colOff>
      <xdr:row>18</xdr:row>
      <xdr:rowOff>125508</xdr:rowOff>
    </xdr:from>
    <xdr:ext cx="997323" cy="264560"/>
    <xdr:sp macro="" textlink="'Student Data'!C32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 flipH="1">
          <a:off x="10365438" y="3554508"/>
          <a:ext cx="99732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A54AA78-6F3A-44C0-AF40-892BAE9A74AA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 algn="ctr"/>
            <a:t>Delhi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130940</xdr:colOff>
      <xdr:row>13</xdr:row>
      <xdr:rowOff>136713</xdr:rowOff>
    </xdr:from>
    <xdr:ext cx="922411" cy="264560"/>
    <xdr:sp macro="" textlink="'Student Data'!C33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 flipH="1">
          <a:off x="10597234" y="2613213"/>
          <a:ext cx="922411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7F180CE-27FC-4AE2-9B29-303E6FB1AE82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MCA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14</xdr:row>
      <xdr:rowOff>2243</xdr:rowOff>
    </xdr:from>
    <xdr:ext cx="767769" cy="264560"/>
    <xdr:sp macro="" textlink="'Student Data'!C37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 flipH="1">
          <a:off x="13062530" y="2669243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794A6-340B-419F-9A35-C433E3C32F41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9</xdr:row>
      <xdr:rowOff>13449</xdr:rowOff>
    </xdr:from>
    <xdr:ext cx="767769" cy="264560"/>
    <xdr:sp macro="" textlink="'Student Data'!C34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 flipH="1">
          <a:off x="13062530" y="1727949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0FDD69-DFE3-416E-9CE7-7CF9334A8467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343854</xdr:colOff>
      <xdr:row>8</xdr:row>
      <xdr:rowOff>147919</xdr:rowOff>
    </xdr:from>
    <xdr:ext cx="767769" cy="280205"/>
    <xdr:sp macro="" textlink="'Student Data'!C29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 flipH="1">
          <a:off x="10810148" y="1671919"/>
          <a:ext cx="767769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7CA81C8-B56E-4020-A839-B17E1B90864A}" type="TxLink">
            <a:rPr lang="en-US" sz="12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1001</a:t>
          </a:fld>
          <a:endParaRPr lang="en-US" sz="20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8</xdr:col>
      <xdr:colOff>462347</xdr:colOff>
      <xdr:row>10</xdr:row>
      <xdr:rowOff>144705</xdr:rowOff>
    </xdr:from>
    <xdr:to>
      <xdr:col>12</xdr:col>
      <xdr:colOff>527014</xdr:colOff>
      <xdr:row>12</xdr:row>
      <xdr:rowOff>128830</xdr:rowOff>
    </xdr:to>
    <xdr:sp macro="" textlink="">
      <xdr:nvSpPr>
        <xdr:cNvPr id="26" name="Flowchart: Punched T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rot="20308036">
          <a:off x="4630935" y="2049705"/>
          <a:ext cx="2731667" cy="365125"/>
        </a:xfrm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54303</xdr:colOff>
      <xdr:row>21</xdr:row>
      <xdr:rowOff>79175</xdr:rowOff>
    </xdr:from>
    <xdr:to>
      <xdr:col>13</xdr:col>
      <xdr:colOff>20301</xdr:colOff>
      <xdr:row>23</xdr:row>
      <xdr:rowOff>101587</xdr:rowOff>
    </xdr:to>
    <xdr:sp macro="" textlink="">
      <xdr:nvSpPr>
        <xdr:cNvPr id="59" name="Flowchart: Punched Tape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 rot="985534">
          <a:off x="4828009" y="4079675"/>
          <a:ext cx="2632998" cy="403412"/>
        </a:xfrm>
        <a:prstGeom prst="flowChartPunchedTape">
          <a:avLst/>
        </a:prstGeom>
        <a:solidFill>
          <a:srgbClr val="793AE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23</xdr:row>
          <xdr:rowOff>0</xdr:rowOff>
        </xdr:from>
        <xdr:to>
          <xdr:col>24</xdr:col>
          <xdr:colOff>161925</xdr:colOff>
          <xdr:row>28</xdr:row>
          <xdr:rowOff>133350</xdr:rowOff>
        </xdr:to>
        <xdr:pic>
          <xdr:nvPicPr>
            <xdr:cNvPr id="121" name="Picture 120">
              <a:extLst>
                <a:ext uri="{FF2B5EF4-FFF2-40B4-BE49-F238E27FC236}">
                  <a16:creationId xmlns:a16="http://schemas.microsoft.com/office/drawing/2014/main" id="{00000000-0008-0000-0200-00007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tudent Data'!$O$2" spid="_x0000_s222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954000" y="4381500"/>
              <a:ext cx="1381125" cy="1085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-2815040" y="3714459"/>
          <a:ext cx="7542493" cy="1245657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6</xdr:row>
      <xdr:rowOff>84357</xdr:rowOff>
    </xdr:from>
    <xdr:to>
      <xdr:col>3</xdr:col>
      <xdr:colOff>95250</xdr:colOff>
      <xdr:row>10</xdr:row>
      <xdr:rowOff>46253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14350" y="1238563"/>
          <a:ext cx="1071282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18" name="Round Same Side Corner Rectangl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72" name="TextBox 7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 txBox="1"/>
        </xdr:nvSpPr>
        <xdr:spPr>
          <a:xfrm>
            <a:off x="1181100" y="102075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02060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73" name="TextBox 7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74" name="TextBox 7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75" name="TextBox 7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76" name="TextBox 7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77" name="TextBox 7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78" name="TextBox 7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79" name="TextBox 7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80" name="TextBox 7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81" name="TextBox 8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82" name="TextBox 8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83" name="TextBox 82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84" name="TextBox 8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11205</xdr:colOff>
      <xdr:row>0</xdr:row>
      <xdr:rowOff>33617</xdr:rowOff>
    </xdr:from>
    <xdr:to>
      <xdr:col>40</xdr:col>
      <xdr:colOff>336176</xdr:colOff>
      <xdr:row>2</xdr:row>
      <xdr:rowOff>33616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961029" y="33617"/>
          <a:ext cx="12640235" cy="380999"/>
          <a:chOff x="1961029" y="33617"/>
          <a:chExt cx="12640235" cy="380999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1961029" y="33617"/>
            <a:ext cx="12640235" cy="380999"/>
          </a:xfrm>
          <a:prstGeom prst="roundRect">
            <a:avLst>
              <a:gd name="adj" fmla="val 50000"/>
            </a:avLst>
          </a:prstGeom>
          <a:solidFill>
            <a:srgbClr val="3E3177"/>
          </a:solidFill>
          <a:ln>
            <a:solidFill>
              <a:schemeClr val="bg1"/>
            </a:solidFill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Welcome To Attendence Dashboard</a:t>
            </a:r>
          </a:p>
        </xdr:txBody>
      </xdr: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SpPr txBox="1"/>
        </xdr:nvSpPr>
        <xdr:spPr>
          <a:xfrm>
            <a:off x="2252382" y="102198"/>
            <a:ext cx="2319617" cy="238462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To 31 January 2021</a:t>
            </a:r>
          </a:p>
        </xdr:txBody>
      </xdr:sp>
      <xdr:sp macro="" textlink="$AD$1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12164362" y="78440"/>
            <a:ext cx="1580294" cy="296495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3C41A6F-5E5D-4690-8C06-2D0806130A99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Total Paid Salary :</a:t>
            </a:fld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$AH$1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13549088" y="89645"/>
            <a:ext cx="839265" cy="296733"/>
          </a:xfrm>
          <a:prstGeom prst="roundRect">
            <a:avLst>
              <a:gd name="adj" fmla="val 19408"/>
            </a:avLst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C8CDE531-5729-4E23-B941-8D237F93D801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₹ 262,816</a:t>
            </a:fld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9</xdr:row>
      <xdr:rowOff>50745</xdr:rowOff>
    </xdr:from>
    <xdr:to>
      <xdr:col>3</xdr:col>
      <xdr:colOff>95250</xdr:colOff>
      <xdr:row>13</xdr:row>
      <xdr:rowOff>23847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514350" y="1776451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181100" y="158372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F0179"/>
                </a:solidFill>
                <a:latin typeface="Abadi MT Std" panose="020B0502020104020204" pitchFamily="34" charset="0"/>
              </a:rPr>
              <a:t>February</a:t>
            </a:r>
            <a:endParaRPr lang="en-US" sz="1000">
              <a:solidFill>
                <a:srgbClr val="0F0179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22412</xdr:colOff>
      <xdr:row>0</xdr:row>
      <xdr:rowOff>33617</xdr:rowOff>
    </xdr:from>
    <xdr:to>
      <xdr:col>40</xdr:col>
      <xdr:colOff>448236</xdr:colOff>
      <xdr:row>2</xdr:row>
      <xdr:rowOff>33616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72236" y="33617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313765</xdr:colOff>
      <xdr:row>0</xdr:row>
      <xdr:rowOff>90992</xdr:rowOff>
    </xdr:from>
    <xdr:to>
      <xdr:col>9</xdr:col>
      <xdr:colOff>78441</xdr:colOff>
      <xdr:row>1</xdr:row>
      <xdr:rowOff>138954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2263589" y="909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29 February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34</xdr:col>
      <xdr:colOff>50804</xdr:colOff>
      <xdr:row>0</xdr:row>
      <xdr:rowOff>67234</xdr:rowOff>
    </xdr:from>
    <xdr:to>
      <xdr:col>39</xdr:col>
      <xdr:colOff>308804</xdr:colOff>
      <xdr:row>1</xdr:row>
      <xdr:rowOff>173229</xdr:rowOff>
    </xdr:to>
    <xdr:sp macro="" textlink="$AD$1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2175569" y="67234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113236</xdr:colOff>
      <xdr:row>0</xdr:row>
      <xdr:rowOff>78439</xdr:rowOff>
    </xdr:from>
    <xdr:to>
      <xdr:col>40</xdr:col>
      <xdr:colOff>235325</xdr:colOff>
      <xdr:row>1</xdr:row>
      <xdr:rowOff>184672</xdr:rowOff>
    </xdr:to>
    <xdr:sp macro="" textlink="$AH$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3560295" y="78439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272,391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12</xdr:row>
      <xdr:rowOff>17123</xdr:rowOff>
    </xdr:from>
    <xdr:to>
      <xdr:col>3</xdr:col>
      <xdr:colOff>95250</xdr:colOff>
      <xdr:row>15</xdr:row>
      <xdr:rowOff>180725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14350" y="2314329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1181100" y="214669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March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33619</xdr:colOff>
      <xdr:row>0</xdr:row>
      <xdr:rowOff>33618</xdr:rowOff>
    </xdr:from>
    <xdr:to>
      <xdr:col>40</xdr:col>
      <xdr:colOff>291354</xdr:colOff>
      <xdr:row>2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983443" y="3361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201706</xdr:colOff>
      <xdr:row>0</xdr:row>
      <xdr:rowOff>90993</xdr:rowOff>
    </xdr:from>
    <xdr:to>
      <xdr:col>8</xdr:col>
      <xdr:colOff>235323</xdr:colOff>
      <xdr:row>1</xdr:row>
      <xdr:rowOff>138955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151530" y="90993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March 2021</a:t>
          </a:r>
        </a:p>
      </xdr:txBody>
    </xdr:sp>
    <xdr:clientData/>
  </xdr:twoCellAnchor>
  <xdr:twoCellAnchor>
    <xdr:from>
      <xdr:col>33</xdr:col>
      <xdr:colOff>207686</xdr:colOff>
      <xdr:row>0</xdr:row>
      <xdr:rowOff>67235</xdr:rowOff>
    </xdr:from>
    <xdr:to>
      <xdr:col>39</xdr:col>
      <xdr:colOff>28657</xdr:colOff>
      <xdr:row>1</xdr:row>
      <xdr:rowOff>173230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12063510" y="67235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135648</xdr:colOff>
      <xdr:row>0</xdr:row>
      <xdr:rowOff>78440</xdr:rowOff>
    </xdr:from>
    <xdr:to>
      <xdr:col>39</xdr:col>
      <xdr:colOff>672354</xdr:colOff>
      <xdr:row>1</xdr:row>
      <xdr:rowOff>184673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3448236" y="78440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274,397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1"/>
          <a:ext cx="1566582" cy="8012206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14</xdr:row>
      <xdr:rowOff>185216</xdr:rowOff>
    </xdr:from>
    <xdr:to>
      <xdr:col>3</xdr:col>
      <xdr:colOff>95250</xdr:colOff>
      <xdr:row>18</xdr:row>
      <xdr:rowOff>158318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514350" y="2863422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1181100" y="268703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April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44818</xdr:colOff>
      <xdr:row>0</xdr:row>
      <xdr:rowOff>33616</xdr:rowOff>
    </xdr:from>
    <xdr:to>
      <xdr:col>40</xdr:col>
      <xdr:colOff>380995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994642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336171</xdr:colOff>
      <xdr:row>0</xdr:row>
      <xdr:rowOff>90991</xdr:rowOff>
    </xdr:from>
    <xdr:to>
      <xdr:col>9</xdr:col>
      <xdr:colOff>22406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2285995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April 2021</a:t>
          </a:r>
        </a:p>
      </xdr:txBody>
    </xdr:sp>
    <xdr:clientData/>
  </xdr:twoCellAnchor>
  <xdr:twoCellAnchor>
    <xdr:from>
      <xdr:col>34</xdr:col>
      <xdr:colOff>185269</xdr:colOff>
      <xdr:row>0</xdr:row>
      <xdr:rowOff>67233</xdr:rowOff>
    </xdr:from>
    <xdr:to>
      <xdr:col>39</xdr:col>
      <xdr:colOff>241563</xdr:colOff>
      <xdr:row>1</xdr:row>
      <xdr:rowOff>173228</xdr:rowOff>
    </xdr:to>
    <xdr:sp macro="" textlink="$AD$1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2197975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45995</xdr:colOff>
      <xdr:row>0</xdr:row>
      <xdr:rowOff>78438</xdr:rowOff>
    </xdr:from>
    <xdr:to>
      <xdr:col>40</xdr:col>
      <xdr:colOff>168084</xdr:colOff>
      <xdr:row>1</xdr:row>
      <xdr:rowOff>184671</xdr:rowOff>
    </xdr:to>
    <xdr:sp macro="" textlink="$AH$1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3582701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1"/>
          <a:ext cx="1566582" cy="8034617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17</xdr:row>
      <xdr:rowOff>185212</xdr:rowOff>
    </xdr:from>
    <xdr:to>
      <xdr:col>3</xdr:col>
      <xdr:colOff>95250</xdr:colOff>
      <xdr:row>21</xdr:row>
      <xdr:rowOff>158314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514350" y="343491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rgbClr val="7030A0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33616</xdr:rowOff>
    </xdr:from>
    <xdr:to>
      <xdr:col>40</xdr:col>
      <xdr:colOff>448236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994648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90991</xdr:rowOff>
    </xdr:from>
    <xdr:to>
      <xdr:col>9</xdr:col>
      <xdr:colOff>134471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2286001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May 2021</a:t>
          </a:r>
        </a:p>
      </xdr:txBody>
    </xdr:sp>
    <xdr:clientData/>
  </xdr:twoCellAnchor>
  <xdr:twoCellAnchor>
    <xdr:from>
      <xdr:col>34</xdr:col>
      <xdr:colOff>185275</xdr:colOff>
      <xdr:row>0</xdr:row>
      <xdr:rowOff>67233</xdr:rowOff>
    </xdr:from>
    <xdr:to>
      <xdr:col>39</xdr:col>
      <xdr:colOff>308804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2197981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113236</xdr:colOff>
      <xdr:row>0</xdr:row>
      <xdr:rowOff>78438</xdr:rowOff>
    </xdr:from>
    <xdr:to>
      <xdr:col>40</xdr:col>
      <xdr:colOff>235325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3582707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279,461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33619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1"/>
          <a:ext cx="1566582" cy="8045824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20</xdr:row>
      <xdr:rowOff>162802</xdr:rowOff>
    </xdr:from>
    <xdr:to>
      <xdr:col>3</xdr:col>
      <xdr:colOff>95250</xdr:colOff>
      <xdr:row>24</xdr:row>
      <xdr:rowOff>135904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514350" y="398400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67230</xdr:colOff>
      <xdr:row>0</xdr:row>
      <xdr:rowOff>33616</xdr:rowOff>
    </xdr:from>
    <xdr:to>
      <xdr:col>40</xdr:col>
      <xdr:colOff>403407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20170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358583</xdr:colOff>
      <xdr:row>0</xdr:row>
      <xdr:rowOff>90991</xdr:rowOff>
    </xdr:from>
    <xdr:to>
      <xdr:col>9</xdr:col>
      <xdr:colOff>44818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23084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June 2021</a:t>
          </a:r>
        </a:p>
      </xdr:txBody>
    </xdr:sp>
    <xdr:clientData/>
  </xdr:twoCellAnchor>
  <xdr:twoCellAnchor>
    <xdr:from>
      <xdr:col>34</xdr:col>
      <xdr:colOff>129240</xdr:colOff>
      <xdr:row>0</xdr:row>
      <xdr:rowOff>67233</xdr:rowOff>
    </xdr:from>
    <xdr:to>
      <xdr:col>39</xdr:col>
      <xdr:colOff>263975</xdr:colOff>
      <xdr:row>1</xdr:row>
      <xdr:rowOff>173228</xdr:rowOff>
    </xdr:to>
    <xdr:sp macro="" textlink="$AD$1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22203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68407</xdr:colOff>
      <xdr:row>0</xdr:row>
      <xdr:rowOff>78438</xdr:rowOff>
    </xdr:from>
    <xdr:to>
      <xdr:col>40</xdr:col>
      <xdr:colOff>190496</xdr:colOff>
      <xdr:row>1</xdr:row>
      <xdr:rowOff>184671</xdr:rowOff>
    </xdr:to>
    <xdr:sp macro="" textlink="$AH$1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136051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shal@gmail.com" TargetMode="External"/><Relationship Id="rId1" Type="http://schemas.openxmlformats.org/officeDocument/2006/relationships/hyperlink" Target="mailto:Ishan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85"/>
  <sheetViews>
    <sheetView showGridLines="0" zoomScale="93" zoomScaleNormal="80" workbookViewId="0">
      <selection activeCell="M3" sqref="M3"/>
    </sheetView>
  </sheetViews>
  <sheetFormatPr defaultRowHeight="15"/>
  <cols>
    <col min="1" max="1" width="12.7109375" customWidth="1"/>
    <col min="2" max="2" width="15" customWidth="1"/>
    <col min="3" max="4" width="12.7109375" customWidth="1"/>
    <col min="5" max="5" width="22.28515625" customWidth="1"/>
    <col min="6" max="6" width="16" customWidth="1"/>
    <col min="7" max="7" width="14.42578125" customWidth="1"/>
    <col min="8" max="9" width="12.7109375" customWidth="1"/>
    <col min="10" max="10" width="12.7109375" style="34" customWidth="1"/>
    <col min="11" max="11" width="9.42578125" bestFit="1" customWidth="1"/>
    <col min="12" max="12" width="16.140625" bestFit="1" customWidth="1"/>
    <col min="13" max="13" width="16.140625" customWidth="1"/>
    <col min="14" max="14" width="12.28515625" customWidth="1"/>
    <col min="15" max="15" width="20.5703125" customWidth="1"/>
    <col min="16" max="16" width="4.5703125" customWidth="1"/>
    <col min="17" max="17" width="13.5703125" bestFit="1" customWidth="1"/>
    <col min="18" max="18" width="16.85546875" bestFit="1" customWidth="1"/>
    <col min="19" max="19" width="4" customWidth="1"/>
    <col min="20" max="20" width="3.42578125" customWidth="1"/>
    <col min="21" max="21" width="4.42578125" customWidth="1"/>
    <col min="22" max="22" width="4.28515625" customWidth="1"/>
    <col min="23" max="23" width="4" customWidth="1"/>
    <col min="24" max="24" width="4.5703125" customWidth="1"/>
    <col min="25" max="25" width="4.28515625" customWidth="1"/>
    <col min="26" max="26" width="3.42578125" customWidth="1"/>
    <col min="27" max="27" width="3.85546875" customWidth="1"/>
    <col min="28" max="28" width="4.28515625" customWidth="1"/>
    <col min="29" max="29" width="5" customWidth="1"/>
    <col min="30" max="30" width="4.28515625" customWidth="1"/>
    <col min="31" max="31" width="5.140625" customWidth="1"/>
    <col min="32" max="32" width="4.28515625" customWidth="1"/>
    <col min="33" max="33" width="3.42578125" customWidth="1"/>
    <col min="34" max="42" width="10.7109375" customWidth="1"/>
    <col min="43" max="43" width="12.7109375" customWidth="1"/>
  </cols>
  <sheetData>
    <row r="1" spans="1:19" ht="15.75">
      <c r="A1" s="39" t="s">
        <v>10</v>
      </c>
      <c r="B1" s="39" t="s">
        <v>73</v>
      </c>
      <c r="C1" s="39" t="s">
        <v>97</v>
      </c>
      <c r="D1" s="39" t="s">
        <v>74</v>
      </c>
      <c r="E1" s="39" t="s">
        <v>52</v>
      </c>
      <c r="F1" s="39" t="s">
        <v>53</v>
      </c>
      <c r="G1" s="39" t="s">
        <v>145</v>
      </c>
      <c r="H1" s="40" t="s">
        <v>88</v>
      </c>
      <c r="I1" s="41" t="s">
        <v>93</v>
      </c>
      <c r="J1" s="39" t="s">
        <v>40</v>
      </c>
      <c r="K1" s="58" t="str">
        <f>Dashboard!F3</f>
        <v>Feb</v>
      </c>
      <c r="L1" s="58" t="s">
        <v>140</v>
      </c>
      <c r="M1" s="58" t="s">
        <v>141</v>
      </c>
      <c r="N1" s="39" t="s">
        <v>119</v>
      </c>
      <c r="O1" s="49" t="s">
        <v>118</v>
      </c>
    </row>
    <row r="2" spans="1:19" ht="84.95" customHeight="1">
      <c r="A2" s="29" t="s">
        <v>146</v>
      </c>
      <c r="B2" s="29">
        <v>1001</v>
      </c>
      <c r="C2" s="50" t="s">
        <v>98</v>
      </c>
      <c r="D2" s="29" t="s">
        <v>42</v>
      </c>
      <c r="E2" s="83" t="s">
        <v>147</v>
      </c>
      <c r="F2" s="29" t="s">
        <v>122</v>
      </c>
      <c r="G2" s="29" t="s">
        <v>144</v>
      </c>
      <c r="H2" s="51" t="e">
        <f ca="1">VLOOKUP($A2,INDIRECT("'"&amp;Dashboard!$F$3&amp;"'"&amp;"!F7:AW26"),41,0)</f>
        <v>#N/A</v>
      </c>
      <c r="I2" s="52" t="e">
        <f ca="1">VLOOKUP($A2,INDIRECT("'"&amp;Dashboard!$F$3&amp;"'"&amp;"!F7:AW26"),43,0)</f>
        <v>#N/A</v>
      </c>
      <c r="J2" s="52" t="e">
        <f ca="1">H2-I2</f>
        <v>#N/A</v>
      </c>
      <c r="K2" s="29" t="e">
        <f ca="1">VLOOKUP($A2,INDIRECT("'"&amp;Dashboard!$F$3&amp;"'"&amp;"!F7:AW26"),39,0)</f>
        <v>#N/A</v>
      </c>
      <c r="L2" s="29" t="e">
        <f ca="1">VLOOKUP($A2,INDIRECT("'"&amp;Dashboard!$F$3&amp;"'"&amp;"!F7:AW26"),40,0)</f>
        <v>#N/A</v>
      </c>
      <c r="M2" s="82" t="s">
        <v>148</v>
      </c>
      <c r="N2" s="55">
        <v>0.69</v>
      </c>
      <c r="Q2" s="53"/>
      <c r="S2" s="33"/>
    </row>
    <row r="3" spans="1:19" ht="84.95" customHeight="1">
      <c r="A3" s="29" t="s">
        <v>2</v>
      </c>
      <c r="B3" s="29">
        <v>1002</v>
      </c>
      <c r="C3" s="50" t="s">
        <v>99</v>
      </c>
      <c r="D3" s="29" t="s">
        <v>43</v>
      </c>
      <c r="E3" s="29" t="s">
        <v>54</v>
      </c>
      <c r="F3" s="29" t="s">
        <v>123</v>
      </c>
      <c r="G3" s="29" t="s">
        <v>144</v>
      </c>
      <c r="H3" s="51">
        <f ca="1">VLOOKUP($A3,INDIRECT("'"&amp;Dashboard!$F$3&amp;"'"&amp;"!F7:AW26"),41,0)</f>
        <v>12000</v>
      </c>
      <c r="I3" s="52">
        <f ca="1">VLOOKUP($A3,INDIRECT("'"&amp;Dashboard!$F$3&amp;"'"&amp;"!F7:AW26"),43,0)</f>
        <v>0</v>
      </c>
      <c r="J3" s="52">
        <f t="shared" ref="J3:J21" ca="1" si="0">H3-I3</f>
        <v>12000</v>
      </c>
      <c r="K3" s="29">
        <f ca="1">VLOOKUP($A3,INDIRECT("'"&amp;Dashboard!$F$3&amp;"'"&amp;"!F7:AW26"),39,0)</f>
        <v>29</v>
      </c>
      <c r="L3" s="29">
        <f ca="1">VLOOKUP($A3,INDIRECT("'"&amp;Dashboard!$F$3&amp;"'"&amp;"!F7:AW26"),40,0)</f>
        <v>29</v>
      </c>
      <c r="M3" s="82" t="str">
        <f t="shared" ref="M3:M21" ca="1" si="1">IF(L3&gt;=28,"Fast", IF(L3&gt;=26,"Average","Slow"))</f>
        <v>Fast</v>
      </c>
      <c r="N3" s="55">
        <f t="shared" ref="N3:N21" ca="1" si="2">L3/K3</f>
        <v>1</v>
      </c>
    </row>
    <row r="4" spans="1:19" ht="84.95" customHeight="1">
      <c r="A4" s="29" t="s">
        <v>3</v>
      </c>
      <c r="B4" s="29">
        <v>1003</v>
      </c>
      <c r="C4" s="50" t="s">
        <v>100</v>
      </c>
      <c r="D4" s="29" t="s">
        <v>44</v>
      </c>
      <c r="E4" s="29" t="s">
        <v>55</v>
      </c>
      <c r="F4" s="29" t="s">
        <v>124</v>
      </c>
      <c r="G4" s="29" t="s">
        <v>144</v>
      </c>
      <c r="H4" s="51">
        <f ca="1">VLOOKUP($A4,INDIRECT("'"&amp;Dashboard!$F$3&amp;"'"&amp;"!F7:AW26"),41,0)</f>
        <v>15000</v>
      </c>
      <c r="I4" s="52">
        <f ca="1">VLOOKUP($A4,INDIRECT("'"&amp;Dashboard!$F$3&amp;"'"&amp;"!F7:AW26"),43,0)</f>
        <v>517.24137931034488</v>
      </c>
      <c r="J4" s="52">
        <f t="shared" ca="1" si="0"/>
        <v>14482.758620689656</v>
      </c>
      <c r="K4" s="29">
        <f ca="1">VLOOKUP($A4,INDIRECT("'"&amp;Dashboard!$F$3&amp;"'"&amp;"!F7:AW26"),39,0)</f>
        <v>29</v>
      </c>
      <c r="L4" s="29">
        <f ca="1">VLOOKUP($A4,INDIRECT("'"&amp;Dashboard!$F$3&amp;"'"&amp;"!F7:AW26"),40,0)</f>
        <v>28</v>
      </c>
      <c r="M4" s="82" t="str">
        <f t="shared" ca="1" si="1"/>
        <v>Fast</v>
      </c>
      <c r="N4" s="55">
        <f t="shared" ca="1" si="2"/>
        <v>0.96551724137931039</v>
      </c>
      <c r="Q4" s="60"/>
    </row>
    <row r="5" spans="1:19" ht="84.95" customHeight="1">
      <c r="A5" s="29" t="s">
        <v>4</v>
      </c>
      <c r="B5" s="29">
        <v>1004</v>
      </c>
      <c r="C5" s="50" t="s">
        <v>101</v>
      </c>
      <c r="D5" s="29" t="s">
        <v>45</v>
      </c>
      <c r="E5" s="29" t="s">
        <v>56</v>
      </c>
      <c r="F5" s="29" t="s">
        <v>125</v>
      </c>
      <c r="G5" s="29" t="s">
        <v>144</v>
      </c>
      <c r="H5" s="51">
        <f ca="1">VLOOKUP($A5,INDIRECT("'"&amp;Dashboard!$F$3&amp;"'"&amp;"!F7:AW26"),41,0)</f>
        <v>18000</v>
      </c>
      <c r="I5" s="52">
        <f ca="1">VLOOKUP($A5,INDIRECT("'"&amp;Dashboard!$F$3&amp;"'"&amp;"!F7:AW26"),43,0)</f>
        <v>1241.3793103448277</v>
      </c>
      <c r="J5" s="52">
        <f t="shared" ca="1" si="0"/>
        <v>16758.620689655174</v>
      </c>
      <c r="K5" s="29">
        <f ca="1">VLOOKUP($A5,INDIRECT("'"&amp;Dashboard!$F$3&amp;"'"&amp;"!F7:AW26"),39,0)</f>
        <v>29</v>
      </c>
      <c r="L5" s="29">
        <f ca="1">VLOOKUP($A5,INDIRECT("'"&amp;Dashboard!$F$3&amp;"'"&amp;"!F7:AW26"),40,0)</f>
        <v>27</v>
      </c>
      <c r="M5" s="82" t="str">
        <f t="shared" ca="1" si="1"/>
        <v>Average</v>
      </c>
      <c r="N5" s="55">
        <f t="shared" ca="1" si="2"/>
        <v>0.93103448275862066</v>
      </c>
    </row>
    <row r="6" spans="1:19" ht="84.95" customHeight="1">
      <c r="A6" s="29" t="s">
        <v>5</v>
      </c>
      <c r="B6" s="29">
        <v>1005</v>
      </c>
      <c r="C6" s="50" t="s">
        <v>102</v>
      </c>
      <c r="D6" s="29" t="s">
        <v>46</v>
      </c>
      <c r="E6" s="29" t="s">
        <v>57</v>
      </c>
      <c r="F6" s="29" t="s">
        <v>126</v>
      </c>
      <c r="G6" s="29" t="s">
        <v>144</v>
      </c>
      <c r="H6" s="51">
        <f ca="1">VLOOKUP($A6,INDIRECT("'"&amp;Dashboard!$F$3&amp;"'"&amp;"!F7:AW26"),41,0)</f>
        <v>16000</v>
      </c>
      <c r="I6" s="52">
        <f ca="1">VLOOKUP($A6,INDIRECT("'"&amp;Dashboard!$F$3&amp;"'"&amp;"!F7:AW26"),43,0)</f>
        <v>0</v>
      </c>
      <c r="J6" s="52">
        <f t="shared" ca="1" si="0"/>
        <v>16000</v>
      </c>
      <c r="K6" s="29">
        <f ca="1">VLOOKUP($A6,INDIRECT("'"&amp;Dashboard!$F$3&amp;"'"&amp;"!F7:AW26"),39,0)</f>
        <v>29</v>
      </c>
      <c r="L6" s="29">
        <f ca="1">VLOOKUP($A6,INDIRECT("'"&amp;Dashboard!$F$3&amp;"'"&amp;"!F7:AW26"),40,0)</f>
        <v>29</v>
      </c>
      <c r="M6" s="82" t="str">
        <f t="shared" ca="1" si="1"/>
        <v>Fast</v>
      </c>
      <c r="N6" s="55">
        <f t="shared" ca="1" si="2"/>
        <v>1</v>
      </c>
    </row>
    <row r="7" spans="1:19" ht="84.95" customHeight="1">
      <c r="A7" s="29" t="s">
        <v>6</v>
      </c>
      <c r="B7" s="29">
        <v>1006</v>
      </c>
      <c r="C7" s="50" t="s">
        <v>103</v>
      </c>
      <c r="D7" s="29" t="s">
        <v>47</v>
      </c>
      <c r="E7" s="29" t="s">
        <v>58</v>
      </c>
      <c r="F7" s="29" t="s">
        <v>126</v>
      </c>
      <c r="G7" s="29" t="s">
        <v>144</v>
      </c>
      <c r="H7" s="51">
        <f ca="1">VLOOKUP($A7,INDIRECT("'"&amp;Dashboard!$F$3&amp;"'"&amp;"!F7:AW26"),41,0)</f>
        <v>9000</v>
      </c>
      <c r="I7" s="52">
        <f ca="1">VLOOKUP($A7,INDIRECT("'"&amp;Dashboard!$F$3&amp;"'"&amp;"!F7:AW26"),43,0)</f>
        <v>0</v>
      </c>
      <c r="J7" s="52">
        <f t="shared" ca="1" si="0"/>
        <v>9000</v>
      </c>
      <c r="K7" s="29">
        <f ca="1">VLOOKUP($A7,INDIRECT("'"&amp;Dashboard!$F$3&amp;"'"&amp;"!F7:AW26"),39,0)</f>
        <v>29</v>
      </c>
      <c r="L7" s="29">
        <f ca="1">VLOOKUP($A7,INDIRECT("'"&amp;Dashboard!$F$3&amp;"'"&amp;"!F7:AW26"),40,0)</f>
        <v>29</v>
      </c>
      <c r="M7" s="82" t="str">
        <f t="shared" ca="1" si="1"/>
        <v>Fast</v>
      </c>
      <c r="N7" s="55">
        <f t="shared" ca="1" si="2"/>
        <v>1</v>
      </c>
    </row>
    <row r="8" spans="1:19" ht="84.95" customHeight="1">
      <c r="A8" s="29" t="s">
        <v>7</v>
      </c>
      <c r="B8" s="29">
        <v>1007</v>
      </c>
      <c r="C8" s="50" t="s">
        <v>104</v>
      </c>
      <c r="D8" s="29" t="s">
        <v>48</v>
      </c>
      <c r="E8" s="29" t="s">
        <v>59</v>
      </c>
      <c r="F8" s="29" t="s">
        <v>127</v>
      </c>
      <c r="G8" s="29" t="s">
        <v>144</v>
      </c>
      <c r="H8" s="51">
        <f ca="1">VLOOKUP($A8,INDIRECT("'"&amp;Dashboard!$F$3&amp;"'"&amp;"!F7:AW26"),41,0)</f>
        <v>11000</v>
      </c>
      <c r="I8" s="52">
        <f ca="1">VLOOKUP($A8,INDIRECT("'"&amp;Dashboard!$F$3&amp;"'"&amp;"!F7:AW26"),43,0)</f>
        <v>758.62068965517244</v>
      </c>
      <c r="J8" s="52">
        <f t="shared" ca="1" si="0"/>
        <v>10241.379310344828</v>
      </c>
      <c r="K8" s="29">
        <f ca="1">VLOOKUP($A8,INDIRECT("'"&amp;Dashboard!$F$3&amp;"'"&amp;"!F7:AW26"),39,0)</f>
        <v>29</v>
      </c>
      <c r="L8" s="29">
        <f ca="1">VLOOKUP($A8,INDIRECT("'"&amp;Dashboard!$F$3&amp;"'"&amp;"!F7:AW26"),40,0)</f>
        <v>27</v>
      </c>
      <c r="M8" s="82" t="str">
        <f t="shared" ca="1" si="1"/>
        <v>Average</v>
      </c>
      <c r="N8" s="55">
        <f t="shared" ca="1" si="2"/>
        <v>0.93103448275862066</v>
      </c>
    </row>
    <row r="9" spans="1:19" ht="84.95" customHeight="1">
      <c r="A9" s="29" t="s">
        <v>8</v>
      </c>
      <c r="B9" s="29">
        <v>1008</v>
      </c>
      <c r="C9" s="50" t="s">
        <v>105</v>
      </c>
      <c r="D9" s="29" t="s">
        <v>49</v>
      </c>
      <c r="E9" s="29" t="s">
        <v>60</v>
      </c>
      <c r="F9" s="29" t="s">
        <v>128</v>
      </c>
      <c r="G9" s="29" t="s">
        <v>144</v>
      </c>
      <c r="H9" s="51">
        <f ca="1">VLOOKUP($A9,INDIRECT("'"&amp;Dashboard!$F$3&amp;"'"&amp;"!F7:AW26"),41,0)</f>
        <v>13000</v>
      </c>
      <c r="I9" s="52">
        <f ca="1">VLOOKUP($A9,INDIRECT("'"&amp;Dashboard!$F$3&amp;"'"&amp;"!F7:AW26"),43,0)</f>
        <v>448.27586206896552</v>
      </c>
      <c r="J9" s="52">
        <f t="shared" ca="1" si="0"/>
        <v>12551.724137931034</v>
      </c>
      <c r="K9" s="29">
        <f ca="1">VLOOKUP($A9,INDIRECT("'"&amp;Dashboard!$F$3&amp;"'"&amp;"!F7:AW26"),39,0)</f>
        <v>29</v>
      </c>
      <c r="L9" s="29">
        <f ca="1">VLOOKUP($A9,INDIRECT("'"&amp;Dashboard!$F$3&amp;"'"&amp;"!F7:AW26"),40,0)</f>
        <v>28</v>
      </c>
      <c r="M9" s="82" t="str">
        <f t="shared" ca="1" si="1"/>
        <v>Fast</v>
      </c>
      <c r="N9" s="55">
        <f t="shared" ca="1" si="2"/>
        <v>0.96551724137931039</v>
      </c>
    </row>
    <row r="10" spans="1:19" ht="84.95" customHeight="1">
      <c r="A10" s="29" t="s">
        <v>9</v>
      </c>
      <c r="B10" s="29">
        <v>1009</v>
      </c>
      <c r="C10" s="50" t="s">
        <v>106</v>
      </c>
      <c r="D10" s="29" t="s">
        <v>50</v>
      </c>
      <c r="E10" s="29" t="s">
        <v>61</v>
      </c>
      <c r="F10" s="29" t="s">
        <v>129</v>
      </c>
      <c r="G10" s="29" t="s">
        <v>144</v>
      </c>
      <c r="H10" s="51">
        <f ca="1">VLOOKUP($A10,INDIRECT("'"&amp;Dashboard!$F$3&amp;"'"&amp;"!F7:AW26"),41,0)</f>
        <v>17000</v>
      </c>
      <c r="I10" s="52">
        <f ca="1">VLOOKUP($A10,INDIRECT("'"&amp;Dashboard!$F$3&amp;"'"&amp;"!F7:AW26"),43,0)</f>
        <v>1172.4137931034484</v>
      </c>
      <c r="J10" s="52">
        <f t="shared" ca="1" si="0"/>
        <v>15827.586206896551</v>
      </c>
      <c r="K10" s="29">
        <f ca="1">VLOOKUP($A10,INDIRECT("'"&amp;Dashboard!$F$3&amp;"'"&amp;"!F7:AW26"),39,0)</f>
        <v>29</v>
      </c>
      <c r="L10" s="29">
        <f ca="1">VLOOKUP($A10,INDIRECT("'"&amp;Dashboard!$F$3&amp;"'"&amp;"!F7:AW26"),40,0)</f>
        <v>27</v>
      </c>
      <c r="M10" s="82" t="str">
        <f t="shared" ca="1" si="1"/>
        <v>Average</v>
      </c>
      <c r="N10" s="55">
        <f t="shared" ca="1" si="2"/>
        <v>0.93103448275862066</v>
      </c>
    </row>
    <row r="11" spans="1:19" ht="84.95" customHeight="1">
      <c r="A11" s="29" t="s">
        <v>21</v>
      </c>
      <c r="B11" s="29">
        <v>1010</v>
      </c>
      <c r="C11" s="50" t="s">
        <v>107</v>
      </c>
      <c r="D11" s="29" t="s">
        <v>51</v>
      </c>
      <c r="E11" s="53" t="s">
        <v>72</v>
      </c>
      <c r="F11" s="29" t="s">
        <v>130</v>
      </c>
      <c r="G11" s="29" t="s">
        <v>144</v>
      </c>
      <c r="H11" s="51">
        <f ca="1">VLOOKUP($A11,INDIRECT("'"&amp;Dashboard!$F$3&amp;"'"&amp;"!F7:AW26"),41,0)</f>
        <v>20000</v>
      </c>
      <c r="I11" s="52">
        <f ca="1">VLOOKUP($A11,INDIRECT("'"&amp;Dashboard!$F$3&amp;"'"&amp;"!F7:AW26"),43,0)</f>
        <v>0</v>
      </c>
      <c r="J11" s="52">
        <f t="shared" ca="1" si="0"/>
        <v>20000</v>
      </c>
      <c r="K11" s="29">
        <f ca="1">VLOOKUP($A11,INDIRECT("'"&amp;Dashboard!$F$3&amp;"'"&amp;"!F7:AW26"),39,0)</f>
        <v>29</v>
      </c>
      <c r="L11" s="29">
        <f ca="1">VLOOKUP($A11,INDIRECT("'"&amp;Dashboard!$F$3&amp;"'"&amp;"!F7:AW26"),40,0)</f>
        <v>29</v>
      </c>
      <c r="M11" s="82" t="str">
        <f t="shared" ca="1" si="1"/>
        <v>Fast</v>
      </c>
      <c r="N11" s="55">
        <f t="shared" ca="1" si="2"/>
        <v>1</v>
      </c>
    </row>
    <row r="12" spans="1:19" ht="84.95" customHeight="1">
      <c r="A12" s="29" t="s">
        <v>22</v>
      </c>
      <c r="B12" s="29">
        <v>1011</v>
      </c>
      <c r="C12" s="50" t="s">
        <v>108</v>
      </c>
      <c r="D12" s="29" t="s">
        <v>42</v>
      </c>
      <c r="E12" s="29" t="s">
        <v>62</v>
      </c>
      <c r="F12" s="29" t="s">
        <v>131</v>
      </c>
      <c r="G12" s="29" t="s">
        <v>144</v>
      </c>
      <c r="H12" s="51">
        <f ca="1">VLOOKUP($A12,INDIRECT("'"&amp;Dashboard!$F$3&amp;"'"&amp;"!F7:AW26"),41,0)</f>
        <v>25000</v>
      </c>
      <c r="I12" s="52">
        <f ca="1">VLOOKUP($A12,INDIRECT("'"&amp;Dashboard!$F$3&amp;"'"&amp;"!F7:AW26"),43,0)</f>
        <v>0</v>
      </c>
      <c r="J12" s="52">
        <f t="shared" ca="1" si="0"/>
        <v>25000</v>
      </c>
      <c r="K12" s="29">
        <f ca="1">VLOOKUP($A12,INDIRECT("'"&amp;Dashboard!$F$3&amp;"'"&amp;"!F7:AW26"),39,0)</f>
        <v>29</v>
      </c>
      <c r="L12" s="29">
        <f ca="1">VLOOKUP($A12,INDIRECT("'"&amp;Dashboard!$F$3&amp;"'"&amp;"!F7:AW26"),40,0)</f>
        <v>29</v>
      </c>
      <c r="M12" s="82" t="str">
        <f t="shared" ca="1" si="1"/>
        <v>Fast</v>
      </c>
      <c r="N12" s="55">
        <f t="shared" ca="1" si="2"/>
        <v>1</v>
      </c>
    </row>
    <row r="13" spans="1:19" ht="84.95" customHeight="1">
      <c r="A13" s="29" t="s">
        <v>24</v>
      </c>
      <c r="B13" s="29">
        <v>1012</v>
      </c>
      <c r="C13" s="50" t="s">
        <v>109</v>
      </c>
      <c r="D13" s="29" t="s">
        <v>43</v>
      </c>
      <c r="E13" s="54" t="s">
        <v>63</v>
      </c>
      <c r="F13" s="29" t="s">
        <v>132</v>
      </c>
      <c r="G13" s="29" t="s">
        <v>144</v>
      </c>
      <c r="H13" s="51">
        <f ca="1">VLOOKUP($A13,INDIRECT("'"&amp;Dashboard!$F$3&amp;"'"&amp;"!F7:AW26"),41,0)</f>
        <v>9000</v>
      </c>
      <c r="I13" s="52">
        <f ca="1">VLOOKUP($A13,INDIRECT("'"&amp;Dashboard!$F$3&amp;"'"&amp;"!F7:AW26"),43,0)</f>
        <v>931.0344827586207</v>
      </c>
      <c r="J13" s="52">
        <f t="shared" ca="1" si="0"/>
        <v>8068.9655172413795</v>
      </c>
      <c r="K13" s="29">
        <f ca="1">VLOOKUP($A13,INDIRECT("'"&amp;Dashboard!$F$3&amp;"'"&amp;"!F7:AW26"),39,0)</f>
        <v>29</v>
      </c>
      <c r="L13" s="29">
        <f ca="1">VLOOKUP($A13,INDIRECT("'"&amp;Dashboard!$F$3&amp;"'"&amp;"!F7:AW26"),40,0)</f>
        <v>26</v>
      </c>
      <c r="M13" s="82" t="str">
        <f t="shared" ca="1" si="1"/>
        <v>Average</v>
      </c>
      <c r="N13" s="55">
        <f t="shared" ca="1" si="2"/>
        <v>0.89655172413793105</v>
      </c>
    </row>
    <row r="14" spans="1:19" ht="84.95" customHeight="1">
      <c r="A14" s="29" t="s">
        <v>23</v>
      </c>
      <c r="B14" s="29">
        <v>1013</v>
      </c>
      <c r="C14" s="50" t="s">
        <v>110</v>
      </c>
      <c r="D14" s="29" t="s">
        <v>44</v>
      </c>
      <c r="E14" s="29" t="s">
        <v>64</v>
      </c>
      <c r="F14" s="29" t="s">
        <v>133</v>
      </c>
      <c r="G14" s="29" t="s">
        <v>144</v>
      </c>
      <c r="H14" s="51">
        <f ca="1">VLOOKUP($A14,INDIRECT("'"&amp;Dashboard!$F$3&amp;"'"&amp;"!F7:AW26"),41,0)</f>
        <v>7000</v>
      </c>
      <c r="I14" s="52">
        <f ca="1">VLOOKUP($A14,INDIRECT("'"&amp;Dashboard!$F$3&amp;"'"&amp;"!F7:AW26"),43,0)</f>
        <v>0</v>
      </c>
      <c r="J14" s="52">
        <f t="shared" ca="1" si="0"/>
        <v>7000</v>
      </c>
      <c r="K14" s="29">
        <f ca="1">VLOOKUP($A14,INDIRECT("'"&amp;Dashboard!$F$3&amp;"'"&amp;"!F7:AW26"),39,0)</f>
        <v>29</v>
      </c>
      <c r="L14" s="29">
        <f ca="1">VLOOKUP($A14,INDIRECT("'"&amp;Dashboard!$F$3&amp;"'"&amp;"!F7:AW26"),40,0)</f>
        <v>29</v>
      </c>
      <c r="M14" s="82" t="str">
        <f t="shared" ca="1" si="1"/>
        <v>Fast</v>
      </c>
      <c r="N14" s="55">
        <f t="shared" ca="1" si="2"/>
        <v>1</v>
      </c>
    </row>
    <row r="15" spans="1:19" ht="84.95" customHeight="1">
      <c r="A15" s="29" t="s">
        <v>25</v>
      </c>
      <c r="B15" s="29">
        <v>1014</v>
      </c>
      <c r="C15" s="50" t="s">
        <v>111</v>
      </c>
      <c r="D15" s="29" t="s">
        <v>45</v>
      </c>
      <c r="E15" s="29" t="s">
        <v>65</v>
      </c>
      <c r="F15" s="29" t="s">
        <v>134</v>
      </c>
      <c r="G15" s="29" t="s">
        <v>144</v>
      </c>
      <c r="H15" s="51">
        <f ca="1">VLOOKUP($A15,INDIRECT("'"&amp;Dashboard!$F$3&amp;"'"&amp;"!F7:AW26"),41,0)</f>
        <v>13000</v>
      </c>
      <c r="I15" s="52">
        <f ca="1">VLOOKUP($A15,INDIRECT("'"&amp;Dashboard!$F$3&amp;"'"&amp;"!F7:AW26"),43,0)</f>
        <v>0</v>
      </c>
      <c r="J15" s="52">
        <f t="shared" ca="1" si="0"/>
        <v>13000</v>
      </c>
      <c r="K15" s="29">
        <f ca="1">VLOOKUP($A15,INDIRECT("'"&amp;Dashboard!$F$3&amp;"'"&amp;"!F7:AW26"),39,0)</f>
        <v>29</v>
      </c>
      <c r="L15" s="29">
        <f ca="1">VLOOKUP($A15,INDIRECT("'"&amp;Dashboard!$F$3&amp;"'"&amp;"!F7:AW26"),40,0)</f>
        <v>29</v>
      </c>
      <c r="M15" s="82" t="str">
        <f t="shared" ca="1" si="1"/>
        <v>Fast</v>
      </c>
      <c r="N15" s="55">
        <f t="shared" ca="1" si="2"/>
        <v>1</v>
      </c>
    </row>
    <row r="16" spans="1:19" ht="84.95" customHeight="1">
      <c r="A16" s="29" t="s">
        <v>26</v>
      </c>
      <c r="B16" s="29">
        <v>1015</v>
      </c>
      <c r="C16" s="50" t="s">
        <v>112</v>
      </c>
      <c r="D16" s="29" t="s">
        <v>46</v>
      </c>
      <c r="E16" s="29" t="s">
        <v>66</v>
      </c>
      <c r="F16" s="29" t="s">
        <v>135</v>
      </c>
      <c r="G16" s="29" t="s">
        <v>144</v>
      </c>
      <c r="H16" s="51">
        <f ca="1">VLOOKUP($A16,INDIRECT("'"&amp;Dashboard!$F$3&amp;"'"&amp;"!F7:AW26"),41,0)</f>
        <v>15000</v>
      </c>
      <c r="I16" s="52">
        <f ca="1">VLOOKUP($A16,INDIRECT("'"&amp;Dashboard!$F$3&amp;"'"&amp;"!F7:AW26"),43,0)</f>
        <v>0</v>
      </c>
      <c r="J16" s="52">
        <f t="shared" ca="1" si="0"/>
        <v>15000</v>
      </c>
      <c r="K16" s="29">
        <f ca="1">VLOOKUP($A16,INDIRECT("'"&amp;Dashboard!$F$3&amp;"'"&amp;"!F7:AW26"),39,0)</f>
        <v>29</v>
      </c>
      <c r="L16" s="29">
        <f ca="1">VLOOKUP($A16,INDIRECT("'"&amp;Dashboard!$F$3&amp;"'"&amp;"!F7:AW26"),40,0)</f>
        <v>29</v>
      </c>
      <c r="M16" s="82" t="str">
        <f t="shared" ca="1" si="1"/>
        <v>Fast</v>
      </c>
      <c r="N16" s="55">
        <f t="shared" ca="1" si="2"/>
        <v>1</v>
      </c>
    </row>
    <row r="17" spans="1:15" ht="84.95" customHeight="1">
      <c r="A17" s="29" t="s">
        <v>27</v>
      </c>
      <c r="B17" s="29">
        <v>1016</v>
      </c>
      <c r="C17" s="50" t="s">
        <v>113</v>
      </c>
      <c r="D17" s="29" t="s">
        <v>47</v>
      </c>
      <c r="E17" s="29" t="s">
        <v>67</v>
      </c>
      <c r="F17" s="29" t="s">
        <v>136</v>
      </c>
      <c r="G17" s="29" t="s">
        <v>144</v>
      </c>
      <c r="H17" s="51">
        <f ca="1">VLOOKUP($A17,INDIRECT("'"&amp;Dashboard!$F$3&amp;"'"&amp;"!F7:AW26"),41,0)</f>
        <v>18000</v>
      </c>
      <c r="I17" s="52">
        <f ca="1">VLOOKUP($A17,INDIRECT("'"&amp;Dashboard!$F$3&amp;"'"&amp;"!F7:AW26"),43,0)</f>
        <v>0</v>
      </c>
      <c r="J17" s="52">
        <f t="shared" ca="1" si="0"/>
        <v>18000</v>
      </c>
      <c r="K17" s="29">
        <f ca="1">VLOOKUP($A17,INDIRECT("'"&amp;Dashboard!$F$3&amp;"'"&amp;"!F7:AW26"),39,0)</f>
        <v>29</v>
      </c>
      <c r="L17" s="29">
        <f ca="1">VLOOKUP($A17,INDIRECT("'"&amp;Dashboard!$F$3&amp;"'"&amp;"!F7:AW26"),40,0)</f>
        <v>29</v>
      </c>
      <c r="M17" s="82" t="str">
        <f t="shared" ca="1" si="1"/>
        <v>Fast</v>
      </c>
      <c r="N17" s="55">
        <f t="shared" ca="1" si="2"/>
        <v>1</v>
      </c>
    </row>
    <row r="18" spans="1:15" ht="84.95" customHeight="1">
      <c r="A18" s="29" t="s">
        <v>28</v>
      </c>
      <c r="B18" s="29">
        <v>1017</v>
      </c>
      <c r="C18" s="50" t="s">
        <v>114</v>
      </c>
      <c r="D18" s="29" t="s">
        <v>48</v>
      </c>
      <c r="E18" s="29" t="s">
        <v>68</v>
      </c>
      <c r="F18" s="29" t="s">
        <v>122</v>
      </c>
      <c r="G18" s="29" t="s">
        <v>144</v>
      </c>
      <c r="H18" s="51">
        <f ca="1">VLOOKUP($A18,INDIRECT("'"&amp;Dashboard!$F$3&amp;"'"&amp;"!F7:AW26"),41,0)</f>
        <v>19000</v>
      </c>
      <c r="I18" s="52">
        <f ca="1">VLOOKUP($A18,INDIRECT("'"&amp;Dashboard!$F$3&amp;"'"&amp;"!F7:AW26"),43,0)</f>
        <v>655.17241379310349</v>
      </c>
      <c r="J18" s="52">
        <f t="shared" ca="1" si="0"/>
        <v>18344.827586206895</v>
      </c>
      <c r="K18" s="29">
        <f ca="1">VLOOKUP($A18,INDIRECT("'"&amp;Dashboard!$F$3&amp;"'"&amp;"!F7:AW26"),39,0)</f>
        <v>29</v>
      </c>
      <c r="L18" s="29">
        <f ca="1">VLOOKUP($A18,INDIRECT("'"&amp;Dashboard!$F$3&amp;"'"&amp;"!F7:AW26"),40,0)</f>
        <v>28</v>
      </c>
      <c r="M18" s="82" t="str">
        <f t="shared" ca="1" si="1"/>
        <v>Fast</v>
      </c>
      <c r="N18" s="55">
        <f t="shared" ca="1" si="2"/>
        <v>0.96551724137931039</v>
      </c>
    </row>
    <row r="19" spans="1:15" ht="84.95" customHeight="1">
      <c r="A19" s="29" t="s">
        <v>29</v>
      </c>
      <c r="B19" s="29">
        <v>1018</v>
      </c>
      <c r="C19" s="50" t="s">
        <v>115</v>
      </c>
      <c r="D19" s="29" t="s">
        <v>49</v>
      </c>
      <c r="E19" s="29" t="s">
        <v>69</v>
      </c>
      <c r="F19" s="29" t="s">
        <v>137</v>
      </c>
      <c r="G19" s="29" t="s">
        <v>144</v>
      </c>
      <c r="H19" s="51">
        <f ca="1">VLOOKUP($A19,INDIRECT("'"&amp;Dashboard!$F$3&amp;"'"&amp;"!F7:AW26"),41,0)</f>
        <v>22000</v>
      </c>
      <c r="I19" s="52">
        <f ca="1">VLOOKUP($A19,INDIRECT("'"&amp;Dashboard!$F$3&amp;"'"&amp;"!F7:AW26"),43,0)</f>
        <v>758.62068965517244</v>
      </c>
      <c r="J19" s="52">
        <f t="shared" ca="1" si="0"/>
        <v>21241.379310344826</v>
      </c>
      <c r="K19" s="29">
        <f ca="1">VLOOKUP($A19,INDIRECT("'"&amp;Dashboard!$F$3&amp;"'"&amp;"!F7:AW26"),39,0)</f>
        <v>29</v>
      </c>
      <c r="L19" s="29">
        <f ca="1">VLOOKUP($A19,INDIRECT("'"&amp;Dashboard!$F$3&amp;"'"&amp;"!F7:AW26"),40,0)</f>
        <v>28</v>
      </c>
      <c r="M19" s="82" t="str">
        <f t="shared" ca="1" si="1"/>
        <v>Fast</v>
      </c>
      <c r="N19" s="55">
        <f t="shared" ca="1" si="2"/>
        <v>0.96551724137931039</v>
      </c>
    </row>
    <row r="20" spans="1:15" ht="84.95" customHeight="1">
      <c r="A20" s="29" t="s">
        <v>30</v>
      </c>
      <c r="B20" s="29">
        <v>1019</v>
      </c>
      <c r="C20" s="50" t="s">
        <v>116</v>
      </c>
      <c r="D20" s="29" t="s">
        <v>50</v>
      </c>
      <c r="E20" s="29" t="s">
        <v>70</v>
      </c>
      <c r="F20" s="29" t="s">
        <v>138</v>
      </c>
      <c r="G20" s="29" t="s">
        <v>144</v>
      </c>
      <c r="H20" s="51">
        <f ca="1">VLOOKUP($A20,INDIRECT("'"&amp;Dashboard!$F$3&amp;"'"&amp;"!F7:AW26"),41,0)</f>
        <v>8000</v>
      </c>
      <c r="I20" s="52">
        <f ca="1">VLOOKUP($A20,INDIRECT("'"&amp;Dashboard!$F$3&amp;"'"&amp;"!F7:AW26"),43,0)</f>
        <v>0</v>
      </c>
      <c r="J20" s="52">
        <f t="shared" ca="1" si="0"/>
        <v>8000</v>
      </c>
      <c r="K20" s="29">
        <f ca="1">VLOOKUP($A20,INDIRECT("'"&amp;Dashboard!$F$3&amp;"'"&amp;"!F7:AW26"),39,0)</f>
        <v>29</v>
      </c>
      <c r="L20" s="29">
        <f ca="1">VLOOKUP($A20,INDIRECT("'"&amp;Dashboard!$F$3&amp;"'"&amp;"!F7:AW26"),40,0)</f>
        <v>29</v>
      </c>
      <c r="M20" s="82" t="str">
        <f t="shared" ca="1" si="1"/>
        <v>Fast</v>
      </c>
      <c r="N20" s="55">
        <f t="shared" ca="1" si="2"/>
        <v>1</v>
      </c>
    </row>
    <row r="21" spans="1:15" ht="84.95" customHeight="1">
      <c r="A21" s="29" t="s">
        <v>31</v>
      </c>
      <c r="B21" s="29">
        <v>1020</v>
      </c>
      <c r="C21" s="50" t="s">
        <v>117</v>
      </c>
      <c r="D21" s="29" t="s">
        <v>51</v>
      </c>
      <c r="E21" s="29" t="s">
        <v>71</v>
      </c>
      <c r="F21" s="29" t="s">
        <v>139</v>
      </c>
      <c r="G21" s="29" t="s">
        <v>144</v>
      </c>
      <c r="H21" s="51">
        <f ca="1">VLOOKUP($A21,INDIRECT("'"&amp;Dashboard!$F$3&amp;"'"&amp;"!F7:AW26"),41,0)</f>
        <v>10000</v>
      </c>
      <c r="I21" s="52">
        <f ca="1">VLOOKUP($A21,INDIRECT("'"&amp;Dashboard!$F$3&amp;"'"&amp;"!F7:AW26"),43,0)</f>
        <v>0</v>
      </c>
      <c r="J21" s="52">
        <f t="shared" ca="1" si="0"/>
        <v>10000</v>
      </c>
      <c r="K21" s="29">
        <f ca="1">VLOOKUP($A21,INDIRECT("'"&amp;Dashboard!$F$3&amp;"'"&amp;"!F7:AW26"),39,0)</f>
        <v>29</v>
      </c>
      <c r="L21" s="29">
        <f ca="1">VLOOKUP($A21,INDIRECT("'"&amp;Dashboard!$F$3&amp;"'"&amp;"!F7:AW26"),40,0)</f>
        <v>29</v>
      </c>
      <c r="M21" s="82" t="str">
        <f t="shared" ca="1" si="1"/>
        <v>Fast</v>
      </c>
      <c r="N21" s="55">
        <f t="shared" ca="1" si="2"/>
        <v>1</v>
      </c>
      <c r="O21" s="56">
        <f ca="1">SUM(K21:K21)</f>
        <v>29</v>
      </c>
    </row>
    <row r="26" spans="1:15" ht="15.75">
      <c r="A26" s="90" t="s">
        <v>96</v>
      </c>
      <c r="B26" s="91"/>
      <c r="C26" s="84" t="str">
        <f>K1</f>
        <v>Feb</v>
      </c>
      <c r="D26" s="85"/>
      <c r="J26"/>
    </row>
    <row r="27" spans="1:15">
      <c r="A27" s="90" t="s">
        <v>92</v>
      </c>
      <c r="B27" s="91"/>
      <c r="C27" s="42">
        <f>Dashboard!X3</f>
        <v>1001</v>
      </c>
      <c r="D27" s="43"/>
      <c r="J27"/>
    </row>
    <row r="28" spans="1:15">
      <c r="A28" s="88" t="s">
        <v>10</v>
      </c>
      <c r="B28" s="89"/>
      <c r="C28" s="44" t="str">
        <f>IFERROR(INDEX($A$1:$O$21,IFERROR(MATCH(Dashboard!$X$3,$A$1:$A$21,0),MATCH(Dashboard!$X$3,$B$1:$B$21,0)),MATCH($A28,$A$1:$N$1,0)),"Data not found")</f>
        <v>Vishal</v>
      </c>
      <c r="D28" s="45"/>
      <c r="J28"/>
    </row>
    <row r="29" spans="1:15">
      <c r="A29" s="88" t="s">
        <v>73</v>
      </c>
      <c r="B29" s="89"/>
      <c r="C29" s="44">
        <f>IFERROR(INDEX($A$1:$O$21,IFERROR(MATCH(Dashboard!$X$3,$A$1:$A$21,0),MATCH(Dashboard!$X$3,$B$1:$B$21,0)),MATCH($A29,$A$1:$N$1,0)),"")</f>
        <v>1001</v>
      </c>
      <c r="D29" s="45"/>
      <c r="J29"/>
    </row>
    <row r="30" spans="1:15">
      <c r="A30" s="88" t="s">
        <v>52</v>
      </c>
      <c r="B30" s="89"/>
      <c r="C30" s="44" t="str">
        <f>IFERROR(INDEX($A$1:$O$21,IFERROR(MATCH(Dashboard!$X$3,$A$1:$A$21,0),MATCH(Dashboard!$X$3,$B$1:$B$21,0)),MATCH($A30,$A$1:$N$1,0)),"")</f>
        <v>Vishal@gmail.com</v>
      </c>
      <c r="D30" s="45"/>
      <c r="J30"/>
    </row>
    <row r="31" spans="1:15">
      <c r="A31" s="88" t="s">
        <v>53</v>
      </c>
      <c r="B31" s="89"/>
      <c r="C31" s="44" t="str">
        <f>IFERROR(INDEX($A$1:$O$21,IFERROR(MATCH(Dashboard!$X$3,$A$1:$A$21,0),MATCH(Dashboard!$X$3,$B$1:$B$21,0)),MATCH($A31,$A$1:$N$1,0)),"")</f>
        <v>+91-2422303002</v>
      </c>
      <c r="D31" s="45"/>
      <c r="J31"/>
    </row>
    <row r="32" spans="1:15">
      <c r="A32" s="88" t="s">
        <v>74</v>
      </c>
      <c r="B32" s="89"/>
      <c r="C32" s="44" t="str">
        <f>IFERROR(INDEX($A$1:$O$21,IFERROR(MATCH(Dashboard!$X$3,$A$1:$A$21,0),MATCH(Dashboard!$X$3,$B$1:$B$21,0)),MATCH($A32,$A$1:$N$1,0)),"")</f>
        <v>Delhi</v>
      </c>
      <c r="D32" s="45"/>
      <c r="J32"/>
    </row>
    <row r="33" spans="1:10">
      <c r="A33" s="88" t="s">
        <v>145</v>
      </c>
      <c r="B33" s="89"/>
      <c r="C33" s="30" t="str">
        <f>IFERROR(INDEX($A$1:$O$21,IFERROR(MATCH(Dashboard!$X$3,$A$1:$A$21,0),MATCH(Dashboard!$X$3,$B$1:$B$21,0)),MATCH($A33,$A$1:$N$1,0)),"")</f>
        <v>MCA</v>
      </c>
      <c r="D33" s="45"/>
      <c r="J33"/>
    </row>
    <row r="34" spans="1:10">
      <c r="A34" s="88" t="s">
        <v>88</v>
      </c>
      <c r="B34" s="92"/>
      <c r="C34" s="79" t="str">
        <f ca="1">IFERROR(INDEX($A$1:$O$21,IFERROR(MATCH(Dashboard!$X$3,$A$1:$A$21,0),MATCH(Dashboard!$X$3,$B$1:$B$21,0)),MATCH($A34,$A$1:$N$1,0)),"")</f>
        <v/>
      </c>
      <c r="D34" s="46"/>
      <c r="J34"/>
    </row>
    <row r="35" spans="1:10">
      <c r="A35" s="80" t="s">
        <v>141</v>
      </c>
      <c r="B35" s="81"/>
      <c r="C35" s="79" t="str">
        <f>IFERROR(INDEX($A$1:$O$21,IFERROR(MATCH(Dashboard!$X$3,$A$1:$A$21,0),MATCH(Dashboard!$X$3,$B$1:$B$21,0)),MATCH($A35,$A$1:$N$1,0)),"")</f>
        <v>Slow</v>
      </c>
      <c r="D35" s="46"/>
      <c r="J35"/>
    </row>
    <row r="36" spans="1:10">
      <c r="A36" s="88" t="s">
        <v>93</v>
      </c>
      <c r="B36" s="92"/>
      <c r="C36" s="79" t="str">
        <f ca="1">IFERROR(INDEX($A$1:$O$21,IFERROR(MATCH(Dashboard!$X$3,$A$1:$A$21,0),MATCH(Dashboard!$X$3,$B$1:$B$21,0)),MATCH($A36,$A$1:$N$1,0)),"")</f>
        <v/>
      </c>
      <c r="D36" s="46"/>
      <c r="J36"/>
    </row>
    <row r="37" spans="1:10">
      <c r="A37" s="88" t="s">
        <v>40</v>
      </c>
      <c r="B37" s="92"/>
      <c r="C37" s="79" t="str">
        <f ca="1">IFERROR(INDEX($A$1:$O$21,IFERROR(MATCH(Dashboard!$X$3,$A$1:$A$21,0),MATCH(Dashboard!$X$3,$B$1:$B$21,0)),MATCH($A37,$A$1:$N$1,0)),"")</f>
        <v/>
      </c>
      <c r="D37" s="46"/>
      <c r="J37"/>
    </row>
    <row r="38" spans="1:10">
      <c r="A38" s="88" t="s">
        <v>119</v>
      </c>
      <c r="B38" s="89"/>
      <c r="C38" s="77">
        <f>IFERROR(INDEX($A$1:$O$21,IFERROR(MATCH(Dashboard!$X$3,$A$1:$A$21,0),MATCH(Dashboard!$X$3,$B$1:$B$21,0)),MATCH($A38,$A$1:$N$1,0)),"")</f>
        <v>0.69</v>
      </c>
      <c r="D38" s="78"/>
      <c r="J38"/>
    </row>
    <row r="39" spans="1:10" ht="15.75">
      <c r="A39" s="86" t="s">
        <v>97</v>
      </c>
      <c r="B39" s="87"/>
      <c r="C39" s="44" t="str">
        <f>IFERROR(INDEX($A$1:$O$21,IFERROR(MATCH(Dashboard!$X$3,$A$1:$A$21,0),MATCH(Dashboard!$X$3,$B$1:$B$21,0)),MATCH($A39,$A$1:$N$1,0)),"")</f>
        <v>16/10/2015</v>
      </c>
      <c r="D39" s="47"/>
    </row>
    <row r="42" spans="1:10">
      <c r="A42" t="s">
        <v>76</v>
      </c>
    </row>
    <row r="43" spans="1:10">
      <c r="A43" t="s">
        <v>77</v>
      </c>
    </row>
    <row r="44" spans="1:10">
      <c r="A44" t="s">
        <v>78</v>
      </c>
    </row>
    <row r="45" spans="1:10">
      <c r="A45" t="s">
        <v>79</v>
      </c>
    </row>
    <row r="46" spans="1:10">
      <c r="A46" t="s">
        <v>80</v>
      </c>
    </row>
    <row r="47" spans="1:10">
      <c r="A47" t="s">
        <v>81</v>
      </c>
      <c r="E47" s="73"/>
    </row>
    <row r="48" spans="1:10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66" spans="2:4">
      <c r="B66" s="74" t="s">
        <v>121</v>
      </c>
      <c r="C66" s="29">
        <v>2422303002</v>
      </c>
      <c r="D66" t="str">
        <f>B66&amp;C66</f>
        <v>+91-2422303002</v>
      </c>
    </row>
    <row r="67" spans="2:4">
      <c r="B67" s="74" t="s">
        <v>121</v>
      </c>
      <c r="C67" s="29">
        <v>1245687456</v>
      </c>
      <c r="D67" t="str">
        <f t="shared" ref="D67:D85" si="3">B67&amp;C67</f>
        <v>+91-1245687456</v>
      </c>
    </row>
    <row r="68" spans="2:4">
      <c r="B68" s="74" t="s">
        <v>121</v>
      </c>
      <c r="C68" s="29">
        <v>1245789654</v>
      </c>
      <c r="D68" t="str">
        <f t="shared" si="3"/>
        <v>+91-1245789654</v>
      </c>
    </row>
    <row r="69" spans="2:4">
      <c r="B69" s="74" t="s">
        <v>121</v>
      </c>
      <c r="C69" s="29">
        <v>1245786532</v>
      </c>
      <c r="D69" t="str">
        <f t="shared" si="3"/>
        <v>+91-1245786532</v>
      </c>
    </row>
    <row r="70" spans="2:4">
      <c r="B70" s="74" t="s">
        <v>121</v>
      </c>
      <c r="C70" s="29">
        <v>1236547856</v>
      </c>
      <c r="D70" t="str">
        <f t="shared" si="3"/>
        <v>+91-1236547856</v>
      </c>
    </row>
    <row r="71" spans="2:4">
      <c r="B71" s="74" t="s">
        <v>121</v>
      </c>
      <c r="C71" s="29">
        <v>1236547856</v>
      </c>
      <c r="D71" t="str">
        <f t="shared" si="3"/>
        <v>+91-1236547856</v>
      </c>
    </row>
    <row r="72" spans="2:4">
      <c r="B72" s="74" t="s">
        <v>121</v>
      </c>
      <c r="C72" s="29">
        <v>1236547854</v>
      </c>
      <c r="D72" t="str">
        <f t="shared" si="3"/>
        <v>+91-1236547854</v>
      </c>
    </row>
    <row r="73" spans="2:4">
      <c r="B73" s="74" t="s">
        <v>121</v>
      </c>
      <c r="C73" s="29">
        <v>1253654789</v>
      </c>
      <c r="D73" t="str">
        <f t="shared" si="3"/>
        <v>+91-1253654789</v>
      </c>
    </row>
    <row r="74" spans="2:4">
      <c r="B74" s="74" t="s">
        <v>121</v>
      </c>
      <c r="C74" s="29">
        <v>1236547896</v>
      </c>
      <c r="D74" t="str">
        <f t="shared" si="3"/>
        <v>+91-1236547896</v>
      </c>
    </row>
    <row r="75" spans="2:4">
      <c r="B75" s="74" t="s">
        <v>121</v>
      </c>
      <c r="C75" s="29">
        <v>1524658753</v>
      </c>
      <c r="D75" t="str">
        <f t="shared" si="3"/>
        <v>+91-1524658753</v>
      </c>
    </row>
    <row r="76" spans="2:4">
      <c r="B76" s="74" t="s">
        <v>121</v>
      </c>
      <c r="C76" s="29">
        <v>1609291110</v>
      </c>
      <c r="D76" t="str">
        <f t="shared" si="3"/>
        <v>+91-1609291110</v>
      </c>
    </row>
    <row r="77" spans="2:4">
      <c r="B77" s="74" t="s">
        <v>121</v>
      </c>
      <c r="C77" s="29">
        <v>1744793092</v>
      </c>
      <c r="D77" t="str">
        <f t="shared" si="3"/>
        <v>+91-1744793092</v>
      </c>
    </row>
    <row r="78" spans="2:4">
      <c r="B78" s="74" t="s">
        <v>121</v>
      </c>
      <c r="C78" s="29">
        <v>1880295074</v>
      </c>
      <c r="D78" t="str">
        <f t="shared" si="3"/>
        <v>+91-1880295074</v>
      </c>
    </row>
    <row r="79" spans="2:4">
      <c r="B79" s="74" t="s">
        <v>121</v>
      </c>
      <c r="C79" s="29">
        <v>2015797056</v>
      </c>
      <c r="D79" t="str">
        <f t="shared" si="3"/>
        <v>+91-2015797056</v>
      </c>
    </row>
    <row r="80" spans="2:4">
      <c r="B80" s="74" t="s">
        <v>121</v>
      </c>
      <c r="C80" s="29">
        <v>2151299038</v>
      </c>
      <c r="D80" t="str">
        <f t="shared" si="3"/>
        <v>+91-2151299038</v>
      </c>
    </row>
    <row r="81" spans="2:4">
      <c r="B81" s="74" t="s">
        <v>121</v>
      </c>
      <c r="C81" s="29">
        <v>2286801020</v>
      </c>
      <c r="D81" t="str">
        <f t="shared" si="3"/>
        <v>+91-2286801020</v>
      </c>
    </row>
    <row r="82" spans="2:4">
      <c r="B82" s="74" t="s">
        <v>121</v>
      </c>
      <c r="C82" s="29">
        <v>2422303002</v>
      </c>
      <c r="D82" t="str">
        <f t="shared" si="3"/>
        <v>+91-2422303002</v>
      </c>
    </row>
    <row r="83" spans="2:4">
      <c r="B83" s="74" t="s">
        <v>121</v>
      </c>
      <c r="C83" s="29">
        <v>2557804984</v>
      </c>
      <c r="D83" t="str">
        <f t="shared" si="3"/>
        <v>+91-2557804984</v>
      </c>
    </row>
    <row r="84" spans="2:4">
      <c r="B84" s="74" t="s">
        <v>121</v>
      </c>
      <c r="C84" s="29">
        <v>2693306966</v>
      </c>
      <c r="D84" t="str">
        <f t="shared" si="3"/>
        <v>+91-2693306966</v>
      </c>
    </row>
    <row r="85" spans="2:4">
      <c r="B85" s="74" t="s">
        <v>121</v>
      </c>
      <c r="C85" s="29">
        <v>2828808948</v>
      </c>
      <c r="D85" t="str">
        <f t="shared" si="3"/>
        <v>+91-2828808948</v>
      </c>
    </row>
  </sheetData>
  <mergeCells count="14">
    <mergeCell ref="C26:D26"/>
    <mergeCell ref="A39:B39"/>
    <mergeCell ref="A29:B29"/>
    <mergeCell ref="A28:B28"/>
    <mergeCell ref="A27:B27"/>
    <mergeCell ref="A26:B26"/>
    <mergeCell ref="A38:B38"/>
    <mergeCell ref="A37:B37"/>
    <mergeCell ref="A36:B36"/>
    <mergeCell ref="A34:B34"/>
    <mergeCell ref="A33:B33"/>
    <mergeCell ref="A32:B32"/>
    <mergeCell ref="A31:B31"/>
    <mergeCell ref="A30:B30"/>
  </mergeCells>
  <dataValidations count="1">
    <dataValidation type="list" allowBlank="1" showInputMessage="1" showErrorMessage="1" sqref="Z7:AG21 N22:AG25 K26:AF26" xr:uid="{00000000-0002-0000-0000-000000000000}">
      <formula1>"P,A,L,WO"</formula1>
    </dataValidation>
  </dataValidations>
  <hyperlinks>
    <hyperlink ref="E13" r:id="rId1" xr:uid="{00000000-0004-0000-0000-000000000000}"/>
    <hyperlink ref="E2" r:id="rId2" xr:uid="{038B8210-0BC5-4D26-AD17-D5F9455D997B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C1:BA42"/>
  <sheetViews>
    <sheetView showGridLines="0" showRowColHeaders="0" topLeftCell="AO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44013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44043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44013</v>
      </c>
      <c r="J5" s="16">
        <f t="shared" ref="J5:AM5" si="0">IF(I5&lt;$AC$4,I5+1,"")</f>
        <v>44014</v>
      </c>
      <c r="K5" s="16">
        <f t="shared" si="0"/>
        <v>44015</v>
      </c>
      <c r="L5" s="16">
        <f t="shared" si="0"/>
        <v>44016</v>
      </c>
      <c r="M5" s="17">
        <f t="shared" si="0"/>
        <v>44017</v>
      </c>
      <c r="N5" s="16">
        <f t="shared" si="0"/>
        <v>44018</v>
      </c>
      <c r="O5" s="16">
        <f t="shared" si="0"/>
        <v>44019</v>
      </c>
      <c r="P5" s="16">
        <f t="shared" si="0"/>
        <v>44020</v>
      </c>
      <c r="Q5" s="16">
        <f t="shared" si="0"/>
        <v>44021</v>
      </c>
      <c r="R5" s="16">
        <f t="shared" si="0"/>
        <v>44022</v>
      </c>
      <c r="S5" s="16">
        <f t="shared" si="0"/>
        <v>44023</v>
      </c>
      <c r="T5" s="17">
        <f t="shared" si="0"/>
        <v>44024</v>
      </c>
      <c r="U5" s="16">
        <f t="shared" si="0"/>
        <v>44025</v>
      </c>
      <c r="V5" s="16">
        <f t="shared" si="0"/>
        <v>44026</v>
      </c>
      <c r="W5" s="16">
        <f t="shared" si="0"/>
        <v>44027</v>
      </c>
      <c r="X5" s="16">
        <f t="shared" si="0"/>
        <v>44028</v>
      </c>
      <c r="Y5" s="16">
        <f t="shared" si="0"/>
        <v>44029</v>
      </c>
      <c r="Z5" s="16">
        <f t="shared" si="0"/>
        <v>44030</v>
      </c>
      <c r="AA5" s="17">
        <f t="shared" si="0"/>
        <v>44031</v>
      </c>
      <c r="AB5" s="16">
        <f t="shared" si="0"/>
        <v>44032</v>
      </c>
      <c r="AC5" s="16">
        <f t="shared" si="0"/>
        <v>44033</v>
      </c>
      <c r="AD5" s="16">
        <f t="shared" si="0"/>
        <v>44034</v>
      </c>
      <c r="AE5" s="16">
        <f t="shared" si="0"/>
        <v>44035</v>
      </c>
      <c r="AF5" s="16">
        <f t="shared" si="0"/>
        <v>44036</v>
      </c>
      <c r="AG5" s="16">
        <f t="shared" si="0"/>
        <v>44037</v>
      </c>
      <c r="AH5" s="17">
        <f t="shared" si="0"/>
        <v>44038</v>
      </c>
      <c r="AI5" s="16">
        <f t="shared" si="0"/>
        <v>44039</v>
      </c>
      <c r="AJ5" s="16">
        <f t="shared" si="0"/>
        <v>44040</v>
      </c>
      <c r="AK5" s="16">
        <f t="shared" si="0"/>
        <v>44041</v>
      </c>
      <c r="AL5" s="16">
        <f t="shared" si="0"/>
        <v>44042</v>
      </c>
      <c r="AM5" s="20">
        <f t="shared" si="0"/>
        <v>44043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{96D244FC-8193-4874-BCCC-890F9B5E9A4F}</x14:id>
        </ext>
      </extLst>
    </cfRule>
  </conditionalFormatting>
  <conditionalFormatting sqref="I7:AM26">
    <cfRule type="cellIs" dxfId="17" priority="3" operator="equal">
      <formula>"WO"</formula>
    </cfRule>
    <cfRule type="cellIs" dxfId="16" priority="4" operator="equal">
      <formula>"A"</formula>
    </cfRule>
    <cfRule type="cellIs" dxfId="15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{0E7FCE5C-D63E-49EA-9AEC-0F3896D9E283}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{94595644-2203-4B95-AA4D-C086FCBD54DD}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{BEC26E56-D607-4308-93CC-29997DF9E7CD}</x14:id>
        </ext>
      </extLst>
    </cfRule>
  </conditionalFormatting>
  <dataValidations count="1">
    <dataValidation type="list" allowBlank="1" showInputMessage="1" showErrorMessage="1" sqref="I7:AM26" xr:uid="{00000000-0002-0000-09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244FC-8193-4874-BCCC-890F9B5E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E7FCE5C-D63E-49EA-9AEC-0F3896D9E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4595644-2203-4B95-AA4D-C086FCBD5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EC26E56-D607-4308-93CC-29997DF9E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C1:BA42"/>
  <sheetViews>
    <sheetView showGridLines="0" showRowColHeaders="0" topLeftCell="AH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" customWidth="1"/>
    <col min="10" max="10" width="4.5703125" customWidth="1"/>
    <col min="11" max="11" width="5.140625" customWidth="1"/>
    <col min="12" max="12" width="4.5703125" customWidth="1"/>
    <col min="13" max="13" width="5.28515625" customWidth="1"/>
    <col min="14" max="14" width="4.5703125" customWidth="1"/>
    <col min="15" max="15" width="3.5703125" customWidth="1"/>
    <col min="16" max="16" width="4" customWidth="1"/>
    <col min="17" max="17" width="4.5703125" customWidth="1"/>
    <col min="18" max="18" width="5.140625" customWidth="1"/>
    <col min="19" max="19" width="4.5703125" customWidth="1"/>
    <col min="20" max="20" width="5.28515625" customWidth="1"/>
    <col min="21" max="21" width="4.5703125" customWidth="1"/>
    <col min="22" max="22" width="3.5703125" customWidth="1"/>
    <col min="23" max="23" width="4" customWidth="1"/>
    <col min="24" max="24" width="4.5703125" customWidth="1"/>
    <col min="25" max="25" width="5.140625" customWidth="1"/>
    <col min="26" max="26" width="4.5703125" customWidth="1"/>
    <col min="27" max="27" width="5.28515625" customWidth="1"/>
    <col min="28" max="28" width="4.5703125" customWidth="1"/>
    <col min="29" max="29" width="3.5703125" customWidth="1"/>
    <col min="30" max="30" width="4" customWidth="1"/>
    <col min="31" max="31" width="4.5703125" customWidth="1"/>
    <col min="32" max="32" width="5.140625" customWidth="1"/>
    <col min="33" max="33" width="4.5703125" customWidth="1"/>
    <col min="34" max="34" width="5.28515625" customWidth="1"/>
    <col min="35" max="35" width="4.5703125" customWidth="1"/>
    <col min="36" max="36" width="3.5703125" customWidth="1"/>
    <col min="37" max="37" width="4" customWidth="1"/>
    <col min="38" max="38" width="4.5703125" customWidth="1"/>
    <col min="39" max="39" width="5.1406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44044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44074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44044</v>
      </c>
      <c r="J5" s="16">
        <f t="shared" ref="J5:AM5" si="0">IF(I5&lt;$AC$4,I5+1,"")</f>
        <v>44045</v>
      </c>
      <c r="K5" s="16">
        <f t="shared" si="0"/>
        <v>44046</v>
      </c>
      <c r="L5" s="16">
        <f t="shared" si="0"/>
        <v>44047</v>
      </c>
      <c r="M5" s="17">
        <f t="shared" si="0"/>
        <v>44048</v>
      </c>
      <c r="N5" s="16">
        <f t="shared" si="0"/>
        <v>44049</v>
      </c>
      <c r="O5" s="16">
        <f t="shared" si="0"/>
        <v>44050</v>
      </c>
      <c r="P5" s="16">
        <f t="shared" si="0"/>
        <v>44051</v>
      </c>
      <c r="Q5" s="16">
        <f t="shared" si="0"/>
        <v>44052</v>
      </c>
      <c r="R5" s="16">
        <f t="shared" si="0"/>
        <v>44053</v>
      </c>
      <c r="S5" s="16">
        <f t="shared" si="0"/>
        <v>44054</v>
      </c>
      <c r="T5" s="17">
        <f t="shared" si="0"/>
        <v>44055</v>
      </c>
      <c r="U5" s="16">
        <f t="shared" si="0"/>
        <v>44056</v>
      </c>
      <c r="V5" s="16">
        <f t="shared" si="0"/>
        <v>44057</v>
      </c>
      <c r="W5" s="16">
        <f t="shared" si="0"/>
        <v>44058</v>
      </c>
      <c r="X5" s="16">
        <f t="shared" si="0"/>
        <v>44059</v>
      </c>
      <c r="Y5" s="16">
        <f t="shared" si="0"/>
        <v>44060</v>
      </c>
      <c r="Z5" s="16">
        <f t="shared" si="0"/>
        <v>44061</v>
      </c>
      <c r="AA5" s="17">
        <f t="shared" si="0"/>
        <v>44062</v>
      </c>
      <c r="AB5" s="16">
        <f t="shared" si="0"/>
        <v>44063</v>
      </c>
      <c r="AC5" s="16">
        <f t="shared" si="0"/>
        <v>44064</v>
      </c>
      <c r="AD5" s="16">
        <f t="shared" si="0"/>
        <v>44065</v>
      </c>
      <c r="AE5" s="16">
        <f t="shared" si="0"/>
        <v>44066</v>
      </c>
      <c r="AF5" s="16">
        <f t="shared" si="0"/>
        <v>44067</v>
      </c>
      <c r="AG5" s="16">
        <f t="shared" si="0"/>
        <v>44068</v>
      </c>
      <c r="AH5" s="17">
        <f t="shared" si="0"/>
        <v>44069</v>
      </c>
      <c r="AI5" s="16">
        <f t="shared" si="0"/>
        <v>44070</v>
      </c>
      <c r="AJ5" s="16">
        <f t="shared" si="0"/>
        <v>44071</v>
      </c>
      <c r="AK5" s="16">
        <f t="shared" si="0"/>
        <v>44072</v>
      </c>
      <c r="AL5" s="16">
        <f t="shared" si="0"/>
        <v>44073</v>
      </c>
      <c r="AM5" s="20">
        <f t="shared" si="0"/>
        <v>44074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>Sun</v>
      </c>
      <c r="AM6" s="11" t="str">
        <f t="shared" si="1"/>
        <v>Mon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WO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WO</v>
      </c>
      <c r="AM7" s="7" t="str">
        <f t="shared" si="2"/>
        <v>P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WO</v>
      </c>
      <c r="AM8" s="7" t="str">
        <f t="shared" ref="AM8:AM26" si="35">IF(AM$6="Sun","WO",IF(AM7="","","P"))</f>
        <v>P</v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WO</v>
      </c>
      <c r="AM9" s="7" t="str">
        <f t="shared" si="35"/>
        <v>P</v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t="s">
        <v>4</v>
      </c>
      <c r="G10" s="9">
        <v>1004</v>
      </c>
      <c r="H10" s="19">
        <f t="shared" si="4"/>
        <v>5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WO</v>
      </c>
      <c r="AM10" s="7" t="str">
        <f t="shared" si="35"/>
        <v>P</v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WO</v>
      </c>
      <c r="AM11" s="7" t="str">
        <f t="shared" si="35"/>
        <v>P</v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WO</v>
      </c>
      <c r="AM12" s="7" t="str">
        <f t="shared" si="35"/>
        <v>P</v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WO</v>
      </c>
      <c r="AM13" s="7" t="str">
        <f t="shared" si="35"/>
        <v>P</v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P</v>
      </c>
      <c r="J14" s="7" t="str">
        <f t="shared" si="6"/>
        <v>WO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WO</v>
      </c>
      <c r="AM14" s="7" t="str">
        <f t="shared" si="35"/>
        <v>P</v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WO</v>
      </c>
      <c r="AM15" s="7" t="str">
        <f t="shared" si="35"/>
        <v>P</v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WO</v>
      </c>
      <c r="AM16" s="7" t="str">
        <f t="shared" si="35"/>
        <v>P</v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WO</v>
      </c>
      <c r="AM17" s="7" t="str">
        <f t="shared" si="35"/>
        <v>P</v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WO</v>
      </c>
      <c r="AM18" s="7" t="str">
        <f t="shared" si="35"/>
        <v>P</v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WO</v>
      </c>
      <c r="AM19" s="7" t="str">
        <f t="shared" si="35"/>
        <v>P</v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WO</v>
      </c>
      <c r="AM20" s="7" t="str">
        <f t="shared" si="35"/>
        <v>P</v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WO</v>
      </c>
      <c r="AM21" s="7" t="str">
        <f t="shared" si="35"/>
        <v>P</v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WO</v>
      </c>
      <c r="AM22" s="7" t="str">
        <f t="shared" si="35"/>
        <v>P</v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WO</v>
      </c>
      <c r="AM23" s="7" t="str">
        <f t="shared" si="35"/>
        <v>P</v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WO</v>
      </c>
      <c r="AM24" s="7" t="str">
        <f t="shared" si="35"/>
        <v>P</v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WO</v>
      </c>
      <c r="AM25" s="7" t="str">
        <f t="shared" si="35"/>
        <v>P</v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WO</v>
      </c>
      <c r="AM26" s="7" t="str">
        <f t="shared" si="35"/>
        <v>P</v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{08E241FB-A4AE-4E46-96DD-1885D399E702}</x14:id>
        </ext>
      </extLst>
    </cfRule>
  </conditionalFormatting>
  <conditionalFormatting sqref="I7:AM26">
    <cfRule type="cellIs" dxfId="14" priority="3" operator="equal">
      <formula>"WO"</formula>
    </cfRule>
    <cfRule type="cellIs" dxfId="13" priority="4" operator="equal">
      <formula>"A"</formula>
    </cfRule>
    <cfRule type="cellIs" dxfId="12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{F6200096-A250-42BE-A5E2-C1C898D7354D}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{B1BCDFFD-9955-4E92-B6F7-8B0658E081FD}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{2F8B42BD-C7F2-40AF-BD23-5B9AB6E7FAF2}</x14:id>
        </ext>
      </extLst>
    </cfRule>
  </conditionalFormatting>
  <dataValidations count="1">
    <dataValidation type="list" allowBlank="1" showInputMessage="1" showErrorMessage="1" sqref="I7:AM26" xr:uid="{00000000-0002-0000-0A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241FB-A4AE-4E46-96DD-1885D399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6200096-A250-42BE-A5E2-C1C898D7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1BCDFFD-9955-4E92-B6F7-8B0658E0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2F8B42BD-C7F2-40AF-BD23-5B9AB6E7F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C1:BA42"/>
  <sheetViews>
    <sheetView showGridLines="0" showRowColHeaders="0" topLeftCell="Y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28515625" customWidth="1"/>
    <col min="11" max="11" width="4.5703125" customWidth="1"/>
    <col min="12" max="12" width="3.5703125" customWidth="1"/>
    <col min="13" max="13" width="4" customWidth="1"/>
    <col min="14" max="14" width="4.5703125" customWidth="1"/>
    <col min="15" max="15" width="5.140625" customWidth="1"/>
    <col min="16" max="16" width="4.5703125" customWidth="1"/>
    <col min="17" max="17" width="5.28515625" customWidth="1"/>
    <col min="18" max="18" width="4.5703125" customWidth="1"/>
    <col min="19" max="19" width="3.5703125" customWidth="1"/>
    <col min="20" max="20" width="4" customWidth="1"/>
    <col min="21" max="21" width="4.5703125" customWidth="1"/>
    <col min="22" max="22" width="5.140625" customWidth="1"/>
    <col min="23" max="23" width="4.5703125" customWidth="1"/>
    <col min="24" max="24" width="5.28515625" customWidth="1"/>
    <col min="25" max="25" width="4.5703125" customWidth="1"/>
    <col min="26" max="26" width="3.5703125" customWidth="1"/>
    <col min="27" max="27" width="4" customWidth="1"/>
    <col min="28" max="28" width="4.5703125" customWidth="1"/>
    <col min="29" max="29" width="5.140625" customWidth="1"/>
    <col min="30" max="30" width="4.5703125" customWidth="1"/>
    <col min="31" max="31" width="5.28515625" customWidth="1"/>
    <col min="32" max="32" width="4.5703125" customWidth="1"/>
    <col min="33" max="33" width="3.5703125" customWidth="1"/>
    <col min="34" max="34" width="4" customWidth="1"/>
    <col min="35" max="35" width="4.5703125" customWidth="1"/>
    <col min="36" max="36" width="5.140625" customWidth="1"/>
    <col min="37" max="37" width="4.5703125" customWidth="1"/>
    <col min="38" max="38" width="5.28515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44075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44104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44075</v>
      </c>
      <c r="J5" s="16">
        <f t="shared" ref="J5:AM5" si="0">IF(I5&lt;$AC$4,I5+1,"")</f>
        <v>44076</v>
      </c>
      <c r="K5" s="16">
        <f t="shared" si="0"/>
        <v>44077</v>
      </c>
      <c r="L5" s="16">
        <f t="shared" si="0"/>
        <v>44078</v>
      </c>
      <c r="M5" s="17">
        <f t="shared" si="0"/>
        <v>44079</v>
      </c>
      <c r="N5" s="16">
        <f t="shared" si="0"/>
        <v>44080</v>
      </c>
      <c r="O5" s="16">
        <f t="shared" si="0"/>
        <v>44081</v>
      </c>
      <c r="P5" s="16">
        <f t="shared" si="0"/>
        <v>44082</v>
      </c>
      <c r="Q5" s="16">
        <f t="shared" si="0"/>
        <v>44083</v>
      </c>
      <c r="R5" s="16">
        <f t="shared" si="0"/>
        <v>44084</v>
      </c>
      <c r="S5" s="16">
        <f t="shared" si="0"/>
        <v>44085</v>
      </c>
      <c r="T5" s="17">
        <f t="shared" si="0"/>
        <v>44086</v>
      </c>
      <c r="U5" s="16">
        <f t="shared" si="0"/>
        <v>44087</v>
      </c>
      <c r="V5" s="16">
        <f t="shared" si="0"/>
        <v>44088</v>
      </c>
      <c r="W5" s="16">
        <f t="shared" si="0"/>
        <v>44089</v>
      </c>
      <c r="X5" s="16">
        <f t="shared" si="0"/>
        <v>44090</v>
      </c>
      <c r="Y5" s="16">
        <f t="shared" si="0"/>
        <v>44091</v>
      </c>
      <c r="Z5" s="16">
        <f t="shared" si="0"/>
        <v>44092</v>
      </c>
      <c r="AA5" s="17">
        <f t="shared" si="0"/>
        <v>44093</v>
      </c>
      <c r="AB5" s="16">
        <f t="shared" si="0"/>
        <v>44094</v>
      </c>
      <c r="AC5" s="16">
        <f t="shared" si="0"/>
        <v>44095</v>
      </c>
      <c r="AD5" s="16">
        <f t="shared" si="0"/>
        <v>44096</v>
      </c>
      <c r="AE5" s="16">
        <f t="shared" si="0"/>
        <v>44097</v>
      </c>
      <c r="AF5" s="16">
        <f t="shared" si="0"/>
        <v>44098</v>
      </c>
      <c r="AG5" s="16">
        <f t="shared" si="0"/>
        <v>44099</v>
      </c>
      <c r="AH5" s="17">
        <f t="shared" si="0"/>
        <v>44100</v>
      </c>
      <c r="AI5" s="16">
        <f t="shared" si="0"/>
        <v>44101</v>
      </c>
      <c r="AJ5" s="16">
        <f t="shared" si="0"/>
        <v>44102</v>
      </c>
      <c r="AK5" s="16">
        <f t="shared" si="0"/>
        <v>44103</v>
      </c>
      <c r="AL5" s="16">
        <f t="shared" si="0"/>
        <v>44104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{E15BD53A-2991-489C-B5E4-1316674FF439}</x14:id>
        </ext>
      </extLst>
    </cfRule>
  </conditionalFormatting>
  <conditionalFormatting sqref="I7:AM26">
    <cfRule type="cellIs" dxfId="11" priority="3" operator="equal">
      <formula>"WO"</formula>
    </cfRule>
    <cfRule type="cellIs" dxfId="10" priority="4" operator="equal">
      <formula>"A"</formula>
    </cfRule>
    <cfRule type="cellIs" dxfId="9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{54C8DF7A-D40C-4686-8EE0-87DA6C5A59FF}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{08E1F974-4604-4FA3-AC0D-B52C042967A1}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{36567636-ABBA-4D14-BD2E-DB953035C903}</x14:id>
        </ext>
      </extLst>
    </cfRule>
  </conditionalFormatting>
  <dataValidations count="1">
    <dataValidation type="list" allowBlank="1" showInputMessage="1" showErrorMessage="1" sqref="I7:AM26" xr:uid="{00000000-0002-0000-0B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5BD53A-2991-489C-B5E4-1316674FF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4C8DF7A-D40C-4686-8EE0-87DA6C5A5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08E1F974-4604-4FA3-AC0D-B52C04296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6567636-ABBA-4D14-BD2E-DB953035C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C1:BA42"/>
  <sheetViews>
    <sheetView showGridLines="0" showRowColHeaders="0" topLeftCell="AF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3.5703125" customWidth="1"/>
    <col min="11" max="11" width="4" customWidth="1"/>
    <col min="12" max="12" width="4.5703125" customWidth="1"/>
    <col min="13" max="13" width="5.140625" customWidth="1"/>
    <col min="14" max="14" width="4.5703125" customWidth="1"/>
    <col min="15" max="15" width="5.28515625" customWidth="1"/>
    <col min="16" max="16" width="4.5703125" customWidth="1"/>
    <col min="17" max="17" width="3.5703125" customWidth="1"/>
    <col min="18" max="18" width="4" customWidth="1"/>
    <col min="19" max="19" width="4.5703125" customWidth="1"/>
    <col min="20" max="20" width="5.140625" customWidth="1"/>
    <col min="21" max="21" width="4.5703125" customWidth="1"/>
    <col min="22" max="22" width="5.28515625" customWidth="1"/>
    <col min="23" max="23" width="4.5703125" customWidth="1"/>
    <col min="24" max="24" width="3.5703125" customWidth="1"/>
    <col min="25" max="25" width="4" customWidth="1"/>
    <col min="26" max="26" width="4.5703125" customWidth="1"/>
    <col min="27" max="27" width="5.140625" customWidth="1"/>
    <col min="28" max="28" width="4.5703125" customWidth="1"/>
    <col min="29" max="29" width="5.28515625" customWidth="1"/>
    <col min="30" max="30" width="4.5703125" customWidth="1"/>
    <col min="31" max="31" width="3.5703125" customWidth="1"/>
    <col min="32" max="32" width="4" customWidth="1"/>
    <col min="33" max="33" width="4.5703125" customWidth="1"/>
    <col min="34" max="34" width="5.140625" customWidth="1"/>
    <col min="35" max="35" width="4.5703125" customWidth="1"/>
    <col min="36" max="36" width="5.28515625" customWidth="1"/>
    <col min="37" max="37" width="4.5703125" customWidth="1"/>
    <col min="38" max="38" width="3.5703125" customWidth="1"/>
    <col min="39" max="39" width="4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44105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44135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44105</v>
      </c>
      <c r="J5" s="16">
        <f t="shared" ref="J5:AM5" si="0">IF(I5&lt;$AC$4,I5+1,"")</f>
        <v>44106</v>
      </c>
      <c r="K5" s="16">
        <f t="shared" si="0"/>
        <v>44107</v>
      </c>
      <c r="L5" s="16">
        <f t="shared" si="0"/>
        <v>44108</v>
      </c>
      <c r="M5" s="17">
        <f t="shared" si="0"/>
        <v>44109</v>
      </c>
      <c r="N5" s="16">
        <f t="shared" si="0"/>
        <v>44110</v>
      </c>
      <c r="O5" s="16">
        <f t="shared" si="0"/>
        <v>44111</v>
      </c>
      <c r="P5" s="16">
        <f t="shared" si="0"/>
        <v>44112</v>
      </c>
      <c r="Q5" s="16">
        <f t="shared" si="0"/>
        <v>44113</v>
      </c>
      <c r="R5" s="16">
        <f t="shared" si="0"/>
        <v>44114</v>
      </c>
      <c r="S5" s="16">
        <f t="shared" si="0"/>
        <v>44115</v>
      </c>
      <c r="T5" s="17">
        <f t="shared" si="0"/>
        <v>44116</v>
      </c>
      <c r="U5" s="16">
        <f t="shared" si="0"/>
        <v>44117</v>
      </c>
      <c r="V5" s="16">
        <f t="shared" si="0"/>
        <v>44118</v>
      </c>
      <c r="W5" s="16">
        <f t="shared" si="0"/>
        <v>44119</v>
      </c>
      <c r="X5" s="16">
        <f t="shared" si="0"/>
        <v>44120</v>
      </c>
      <c r="Y5" s="16">
        <f t="shared" si="0"/>
        <v>44121</v>
      </c>
      <c r="Z5" s="16">
        <f t="shared" si="0"/>
        <v>44122</v>
      </c>
      <c r="AA5" s="17">
        <f t="shared" si="0"/>
        <v>44123</v>
      </c>
      <c r="AB5" s="16">
        <f t="shared" si="0"/>
        <v>44124</v>
      </c>
      <c r="AC5" s="16">
        <f t="shared" si="0"/>
        <v>44125</v>
      </c>
      <c r="AD5" s="16">
        <f t="shared" si="0"/>
        <v>44126</v>
      </c>
      <c r="AE5" s="16">
        <f t="shared" si="0"/>
        <v>44127</v>
      </c>
      <c r="AF5" s="16">
        <f t="shared" si="0"/>
        <v>44128</v>
      </c>
      <c r="AG5" s="16">
        <f t="shared" si="0"/>
        <v>44129</v>
      </c>
      <c r="AH5" s="17">
        <f t="shared" si="0"/>
        <v>44130</v>
      </c>
      <c r="AI5" s="16">
        <f t="shared" si="0"/>
        <v>44131</v>
      </c>
      <c r="AJ5" s="16">
        <f t="shared" si="0"/>
        <v>44132</v>
      </c>
      <c r="AK5" s="16">
        <f t="shared" si="0"/>
        <v>44133</v>
      </c>
      <c r="AL5" s="16">
        <f t="shared" si="0"/>
        <v>44134</v>
      </c>
      <c r="AM5" s="20">
        <f t="shared" si="0"/>
        <v>44135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Thu</v>
      </c>
      <c r="J6" s="10" t="str">
        <f t="shared" ref="J6:AM6" si="1">TEXT(J5,"ddd")</f>
        <v>Fri</v>
      </c>
      <c r="K6" s="10" t="str">
        <f t="shared" si="1"/>
        <v>Sat</v>
      </c>
      <c r="L6" s="11" t="str">
        <f t="shared" si="1"/>
        <v>Sun</v>
      </c>
      <c r="M6" s="10" t="str">
        <f t="shared" si="1"/>
        <v>Mon</v>
      </c>
      <c r="N6" s="12" t="str">
        <f t="shared" si="1"/>
        <v>Tue</v>
      </c>
      <c r="O6" s="10" t="str">
        <f t="shared" si="1"/>
        <v>Wed</v>
      </c>
      <c r="P6" s="10" t="str">
        <f t="shared" si="1"/>
        <v>Thu</v>
      </c>
      <c r="Q6" s="10" t="str">
        <f t="shared" si="1"/>
        <v>Fri</v>
      </c>
      <c r="R6" s="10" t="str">
        <f t="shared" si="1"/>
        <v>Sat</v>
      </c>
      <c r="S6" s="11" t="str">
        <f t="shared" si="1"/>
        <v>Sun</v>
      </c>
      <c r="T6" s="10" t="str">
        <f t="shared" si="1"/>
        <v>Mon</v>
      </c>
      <c r="U6" s="12" t="str">
        <f t="shared" si="1"/>
        <v>Tue</v>
      </c>
      <c r="V6" s="10" t="str">
        <f t="shared" si="1"/>
        <v>Wed</v>
      </c>
      <c r="W6" s="10" t="str">
        <f t="shared" si="1"/>
        <v>Thu</v>
      </c>
      <c r="X6" s="10" t="str">
        <f t="shared" si="1"/>
        <v>Fri</v>
      </c>
      <c r="Y6" s="10" t="str">
        <f t="shared" si="1"/>
        <v>Sat</v>
      </c>
      <c r="Z6" s="11" t="str">
        <f t="shared" si="1"/>
        <v>Sun</v>
      </c>
      <c r="AA6" s="10" t="str">
        <f t="shared" si="1"/>
        <v>Mon</v>
      </c>
      <c r="AB6" s="12" t="str">
        <f t="shared" si="1"/>
        <v>Tue</v>
      </c>
      <c r="AC6" s="10" t="str">
        <f t="shared" si="1"/>
        <v>Wed</v>
      </c>
      <c r="AD6" s="10" t="str">
        <f t="shared" si="1"/>
        <v>Thu</v>
      </c>
      <c r="AE6" s="10" t="str">
        <f t="shared" si="1"/>
        <v>Fri</v>
      </c>
      <c r="AF6" s="10" t="str">
        <f t="shared" si="1"/>
        <v>Sat</v>
      </c>
      <c r="AG6" s="11" t="str">
        <f t="shared" si="1"/>
        <v>Sun</v>
      </c>
      <c r="AH6" s="10" t="str">
        <f t="shared" si="1"/>
        <v>Mon</v>
      </c>
      <c r="AI6" s="12" t="str">
        <f t="shared" si="1"/>
        <v>Tue</v>
      </c>
      <c r="AJ6" s="10" t="str">
        <f t="shared" si="1"/>
        <v>Wed</v>
      </c>
      <c r="AK6" s="10" t="str">
        <f t="shared" si="1"/>
        <v>Thu</v>
      </c>
      <c r="AL6" s="10" t="str">
        <f t="shared" si="1"/>
        <v>Fri</v>
      </c>
      <c r="AM6" s="11" t="str">
        <f t="shared" si="1"/>
        <v>Sat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WO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WO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WO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WO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WO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WO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WO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WO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WO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WO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WO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WO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WO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WO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WO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WO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WO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WO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WO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WO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WO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WO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WO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WO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WO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WO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WO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WO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WO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WO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WO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WO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WO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WO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WO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WO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WO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WO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WO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WO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WO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WO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WO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WO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WO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WO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WO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WO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WO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WO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WO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WO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WO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WO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WO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WO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WO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WO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WO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WO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WO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WO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WO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WO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WO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WO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WO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WO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WO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WO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WO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WO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WO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WO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WO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WO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WO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WO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WO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WO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{AE13E5F9-A598-4986-BEF2-EBE3EE26BE26}</x14:id>
        </ext>
      </extLst>
    </cfRule>
  </conditionalFormatting>
  <conditionalFormatting sqref="I7:AM26">
    <cfRule type="cellIs" dxfId="8" priority="3" operator="equal">
      <formula>"WO"</formula>
    </cfRule>
    <cfRule type="cellIs" dxfId="7" priority="4" operator="equal">
      <formula>"A"</formula>
    </cfRule>
    <cfRule type="cellIs" dxfId="6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{5536536A-10B2-4858-8221-C4C1F8052A30}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{C35CF1C4-8BDE-475A-92A3-FAA42AADB128}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{30740F1D-1375-4800-B955-C1B62CE3B9E5}</x14:id>
        </ext>
      </extLst>
    </cfRule>
  </conditionalFormatting>
  <dataValidations count="1">
    <dataValidation type="list" allowBlank="1" showInputMessage="1" showErrorMessage="1" sqref="I7:AM26" xr:uid="{00000000-0002-0000-0C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3E5F9-A598-4986-BEF2-EBE3EE26B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536536A-10B2-4858-8221-C4C1F8052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C35CF1C4-8BDE-475A-92A3-FAA42AADB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0740F1D-1375-4800-B955-C1B62CE3B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C1:BA42"/>
  <sheetViews>
    <sheetView showGridLines="0" showRowColHeaders="0" topLeftCell="AB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140625" customWidth="1"/>
    <col min="11" max="11" width="4.5703125" customWidth="1"/>
    <col min="12" max="12" width="5.28515625" customWidth="1"/>
    <col min="13" max="13" width="4.5703125" customWidth="1"/>
    <col min="14" max="14" width="3.5703125" customWidth="1"/>
    <col min="15" max="15" width="4" customWidth="1"/>
    <col min="16" max="16" width="4.5703125" customWidth="1"/>
    <col min="17" max="17" width="5.140625" customWidth="1"/>
    <col min="18" max="18" width="4.5703125" customWidth="1"/>
    <col min="19" max="19" width="5.28515625" customWidth="1"/>
    <col min="20" max="20" width="4.5703125" customWidth="1"/>
    <col min="21" max="21" width="3.5703125" customWidth="1"/>
    <col min="22" max="22" width="4" customWidth="1"/>
    <col min="23" max="23" width="4.5703125" customWidth="1"/>
    <col min="24" max="24" width="5.140625" customWidth="1"/>
    <col min="25" max="25" width="4.5703125" customWidth="1"/>
    <col min="26" max="26" width="5.28515625" customWidth="1"/>
    <col min="27" max="27" width="4.5703125" customWidth="1"/>
    <col min="28" max="28" width="3.5703125" customWidth="1"/>
    <col min="29" max="29" width="4" customWidth="1"/>
    <col min="30" max="30" width="4.5703125" customWidth="1"/>
    <col min="31" max="31" width="5.140625" customWidth="1"/>
    <col min="32" max="32" width="4.5703125" customWidth="1"/>
    <col min="33" max="33" width="5.28515625" customWidth="1"/>
    <col min="34" max="34" width="4.5703125" customWidth="1"/>
    <col min="35" max="35" width="3.5703125" customWidth="1"/>
    <col min="36" max="36" width="4" customWidth="1"/>
    <col min="37" max="37" width="4.5703125" customWidth="1"/>
    <col min="38" max="38" width="5.140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44136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44165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44136</v>
      </c>
      <c r="J5" s="16">
        <f t="shared" ref="J5:AM5" si="0">IF(I5&lt;$AC$4,I5+1,"")</f>
        <v>44137</v>
      </c>
      <c r="K5" s="16">
        <f t="shared" si="0"/>
        <v>44138</v>
      </c>
      <c r="L5" s="16">
        <f t="shared" si="0"/>
        <v>44139</v>
      </c>
      <c r="M5" s="17">
        <f t="shared" si="0"/>
        <v>44140</v>
      </c>
      <c r="N5" s="16">
        <f t="shared" si="0"/>
        <v>44141</v>
      </c>
      <c r="O5" s="16">
        <f t="shared" si="0"/>
        <v>44142</v>
      </c>
      <c r="P5" s="16">
        <f t="shared" si="0"/>
        <v>44143</v>
      </c>
      <c r="Q5" s="16">
        <f t="shared" si="0"/>
        <v>44144</v>
      </c>
      <c r="R5" s="16">
        <f t="shared" si="0"/>
        <v>44145</v>
      </c>
      <c r="S5" s="16">
        <f t="shared" si="0"/>
        <v>44146</v>
      </c>
      <c r="T5" s="17">
        <f t="shared" si="0"/>
        <v>44147</v>
      </c>
      <c r="U5" s="16">
        <f t="shared" si="0"/>
        <v>44148</v>
      </c>
      <c r="V5" s="16">
        <f t="shared" si="0"/>
        <v>44149</v>
      </c>
      <c r="W5" s="16">
        <f t="shared" si="0"/>
        <v>44150</v>
      </c>
      <c r="X5" s="16">
        <f t="shared" si="0"/>
        <v>44151</v>
      </c>
      <c r="Y5" s="16">
        <f t="shared" si="0"/>
        <v>44152</v>
      </c>
      <c r="Z5" s="16">
        <f t="shared" si="0"/>
        <v>44153</v>
      </c>
      <c r="AA5" s="17">
        <f t="shared" si="0"/>
        <v>44154</v>
      </c>
      <c r="AB5" s="16">
        <f t="shared" si="0"/>
        <v>44155</v>
      </c>
      <c r="AC5" s="16">
        <f t="shared" si="0"/>
        <v>44156</v>
      </c>
      <c r="AD5" s="16">
        <f t="shared" si="0"/>
        <v>44157</v>
      </c>
      <c r="AE5" s="16">
        <f t="shared" si="0"/>
        <v>44158</v>
      </c>
      <c r="AF5" s="16">
        <f t="shared" si="0"/>
        <v>44159</v>
      </c>
      <c r="AG5" s="16">
        <f t="shared" si="0"/>
        <v>44160</v>
      </c>
      <c r="AH5" s="17">
        <f t="shared" si="0"/>
        <v>44161</v>
      </c>
      <c r="AI5" s="16">
        <f t="shared" si="0"/>
        <v>44162</v>
      </c>
      <c r="AJ5" s="16">
        <f t="shared" si="0"/>
        <v>44163</v>
      </c>
      <c r="AK5" s="16">
        <f t="shared" si="0"/>
        <v>44164</v>
      </c>
      <c r="AL5" s="16">
        <f t="shared" si="0"/>
        <v>44165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/>
      </c>
      <c r="AN7" s="22">
        <f>COUNTIF($I7:$AM7,"P")</f>
        <v>25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WO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WO</v>
      </c>
      <c r="AL9" s="7" t="str">
        <f t="shared" si="34"/>
        <v>P</v>
      </c>
      <c r="AM9" s="7" t="str">
        <f t="shared" si="35"/>
        <v/>
      </c>
      <c r="AN9" s="22">
        <f t="shared" si="36"/>
        <v>25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WO</v>
      </c>
      <c r="AL10" s="7" t="str">
        <f t="shared" si="34"/>
        <v>P</v>
      </c>
      <c r="AM10" s="7" t="str">
        <f t="shared" si="35"/>
        <v/>
      </c>
      <c r="AN10" s="22">
        <f t="shared" si="36"/>
        <v>25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WO</v>
      </c>
      <c r="AL11" s="7" t="str">
        <f t="shared" si="34"/>
        <v>P</v>
      </c>
      <c r="AM11" s="7" t="str">
        <f t="shared" si="35"/>
        <v/>
      </c>
      <c r="AN11" s="22">
        <f t="shared" si="36"/>
        <v>25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WO</v>
      </c>
      <c r="AL12" s="7" t="str">
        <f t="shared" si="34"/>
        <v>P</v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WO</v>
      </c>
      <c r="AL13" s="7" t="str">
        <f t="shared" si="34"/>
        <v>P</v>
      </c>
      <c r="AM13" s="7" t="str">
        <f t="shared" si="35"/>
        <v/>
      </c>
      <c r="AN13" s="22">
        <f t="shared" si="36"/>
        <v>25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WO</v>
      </c>
      <c r="AL14" s="7" t="str">
        <f t="shared" si="34"/>
        <v>P</v>
      </c>
      <c r="AM14" s="7" t="str">
        <f t="shared" si="35"/>
        <v/>
      </c>
      <c r="AN14" s="22">
        <f t="shared" si="36"/>
        <v>25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WO</v>
      </c>
      <c r="AL15" s="7" t="str">
        <f t="shared" si="34"/>
        <v>P</v>
      </c>
      <c r="AM15" s="7" t="str">
        <f t="shared" si="35"/>
        <v/>
      </c>
      <c r="AN15" s="22">
        <f t="shared" si="36"/>
        <v>25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WO</v>
      </c>
      <c r="AL16" s="7" t="str">
        <f t="shared" si="34"/>
        <v>P</v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WO</v>
      </c>
      <c r="AL17" s="7" t="str">
        <f t="shared" si="34"/>
        <v>P</v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WO</v>
      </c>
      <c r="AL18" s="7" t="str">
        <f t="shared" si="34"/>
        <v>P</v>
      </c>
      <c r="AM18" s="7" t="str">
        <f t="shared" si="35"/>
        <v/>
      </c>
      <c r="AN18" s="22">
        <f t="shared" si="36"/>
        <v>25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WO</v>
      </c>
      <c r="AL19" s="7" t="str">
        <f t="shared" si="34"/>
        <v>P</v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WO</v>
      </c>
      <c r="AL20" s="7" t="str">
        <f t="shared" si="34"/>
        <v>P</v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WO</v>
      </c>
      <c r="AL21" s="7" t="str">
        <f t="shared" si="34"/>
        <v>P</v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WO</v>
      </c>
      <c r="AL22" s="7" t="str">
        <f t="shared" si="34"/>
        <v>P</v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WO</v>
      </c>
      <c r="AL23" s="7" t="str">
        <f t="shared" si="34"/>
        <v>P</v>
      </c>
      <c r="AM23" s="7" t="str">
        <f t="shared" si="35"/>
        <v/>
      </c>
      <c r="AN23" s="22">
        <f t="shared" si="36"/>
        <v>25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WO</v>
      </c>
      <c r="AL24" s="7" t="str">
        <f t="shared" si="34"/>
        <v>P</v>
      </c>
      <c r="AM24" s="7" t="str">
        <f t="shared" si="35"/>
        <v/>
      </c>
      <c r="AN24" s="22">
        <f t="shared" si="36"/>
        <v>25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WO</v>
      </c>
      <c r="AL25" s="7" t="str">
        <f t="shared" si="34"/>
        <v>P</v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WO</v>
      </c>
      <c r="AL26" s="7" t="str">
        <f t="shared" si="34"/>
        <v>P</v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{6B226A6B-9368-424D-95F4-BF50671E47E9}</x14:id>
        </ext>
      </extLst>
    </cfRule>
  </conditionalFormatting>
  <conditionalFormatting sqref="I7:AM26">
    <cfRule type="cellIs" dxfId="5" priority="3" operator="equal">
      <formula>"WO"</formula>
    </cfRule>
    <cfRule type="cellIs" dxfId="4" priority="4" operator="equal">
      <formula>"A"</formula>
    </cfRule>
    <cfRule type="cellIs" dxfId="3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{0CE7D2F9-FF36-4A5C-85BD-EC5C283DCCAC}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{955BAAE2-5303-4F67-B8D6-F91D4F7E2662}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{D8937536-72AF-4118-936C-68398E18A8EA}</x14:id>
        </ext>
      </extLst>
    </cfRule>
  </conditionalFormatting>
  <dataValidations count="1">
    <dataValidation type="list" allowBlank="1" showInputMessage="1" showErrorMessage="1" sqref="I7:AM26" xr:uid="{00000000-0002-0000-0D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26A6B-9368-424D-95F4-BF50671E4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CE7D2F9-FF36-4A5C-85BD-EC5C283DC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55BAAE2-5303-4F67-B8D6-F91D4F7E2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8937536-72AF-4118-936C-68398E18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A43"/>
  <sheetViews>
    <sheetView showGridLines="0" showRowColHeaders="0" topLeftCell="O1" zoomScale="85" zoomScaleNormal="85" workbookViewId="0">
      <selection activeCell="AW35" sqref="AW35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28515625" customWidth="1"/>
    <col min="11" max="11" width="4.5703125" customWidth="1"/>
    <col min="12" max="12" width="3.5703125" customWidth="1"/>
    <col min="13" max="13" width="4" customWidth="1"/>
    <col min="14" max="14" width="4.5703125" customWidth="1"/>
    <col min="15" max="15" width="5.140625" customWidth="1"/>
    <col min="16" max="16" width="4.5703125" customWidth="1"/>
    <col min="17" max="17" width="5.28515625" customWidth="1"/>
    <col min="18" max="18" width="4.5703125" customWidth="1"/>
    <col min="19" max="19" width="3.5703125" customWidth="1"/>
    <col min="20" max="20" width="4" customWidth="1"/>
    <col min="21" max="21" width="4.5703125" customWidth="1"/>
    <col min="22" max="22" width="5.140625" customWidth="1"/>
    <col min="23" max="23" width="4.5703125" customWidth="1"/>
    <col min="24" max="24" width="5.28515625" customWidth="1"/>
    <col min="25" max="25" width="4.5703125" customWidth="1"/>
    <col min="26" max="26" width="3.5703125" customWidth="1"/>
    <col min="27" max="27" width="4" customWidth="1"/>
    <col min="28" max="28" width="4.5703125" customWidth="1"/>
    <col min="29" max="29" width="5.140625" customWidth="1"/>
    <col min="30" max="30" width="4.5703125" customWidth="1"/>
    <col min="31" max="31" width="5.28515625" customWidth="1"/>
    <col min="32" max="32" width="4.5703125" customWidth="1"/>
    <col min="33" max="33" width="3.5703125" customWidth="1"/>
    <col min="34" max="34" width="4" customWidth="1"/>
    <col min="35" max="35" width="4.5703125" customWidth="1"/>
    <col min="36" max="36" width="5.140625" customWidth="1"/>
    <col min="37" max="37" width="4.5703125" customWidth="1"/>
    <col min="38" max="38" width="5.28515625" customWidth="1"/>
    <col min="39" max="39" width="4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279461.37096774188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1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1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1"/>
    </row>
    <row r="4" spans="3:53">
      <c r="C4" s="2"/>
      <c r="D4" s="2"/>
      <c r="E4" s="2"/>
      <c r="F4" s="2"/>
      <c r="G4" s="2"/>
      <c r="H4" s="2"/>
      <c r="I4" s="2"/>
      <c r="J4" s="13"/>
      <c r="K4" s="112">
        <v>44166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44196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1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44166</v>
      </c>
      <c r="J5" s="16">
        <f t="shared" ref="J5:AM5" si="0">IF(I5&lt;$AC$4,I5+1,"")</f>
        <v>44167</v>
      </c>
      <c r="K5" s="16">
        <f t="shared" si="0"/>
        <v>44168</v>
      </c>
      <c r="L5" s="16">
        <f t="shared" si="0"/>
        <v>44169</v>
      </c>
      <c r="M5" s="17">
        <f t="shared" si="0"/>
        <v>44170</v>
      </c>
      <c r="N5" s="16">
        <f t="shared" si="0"/>
        <v>44171</v>
      </c>
      <c r="O5" s="16">
        <f t="shared" si="0"/>
        <v>44172</v>
      </c>
      <c r="P5" s="16">
        <f t="shared" si="0"/>
        <v>44173</v>
      </c>
      <c r="Q5" s="16">
        <f t="shared" si="0"/>
        <v>44174</v>
      </c>
      <c r="R5" s="16">
        <f t="shared" si="0"/>
        <v>44175</v>
      </c>
      <c r="S5" s="16">
        <f t="shared" si="0"/>
        <v>44176</v>
      </c>
      <c r="T5" s="17">
        <f t="shared" si="0"/>
        <v>44177</v>
      </c>
      <c r="U5" s="16">
        <f t="shared" si="0"/>
        <v>44178</v>
      </c>
      <c r="V5" s="16">
        <f t="shared" si="0"/>
        <v>44179</v>
      </c>
      <c r="W5" s="16">
        <f t="shared" si="0"/>
        <v>44180</v>
      </c>
      <c r="X5" s="16">
        <f t="shared" si="0"/>
        <v>44181</v>
      </c>
      <c r="Y5" s="16">
        <f t="shared" si="0"/>
        <v>44182</v>
      </c>
      <c r="Z5" s="16">
        <f t="shared" si="0"/>
        <v>44183</v>
      </c>
      <c r="AA5" s="17">
        <f t="shared" si="0"/>
        <v>44184</v>
      </c>
      <c r="AB5" s="16">
        <f t="shared" si="0"/>
        <v>44185</v>
      </c>
      <c r="AC5" s="16">
        <f t="shared" si="0"/>
        <v>44186</v>
      </c>
      <c r="AD5" s="16">
        <f t="shared" si="0"/>
        <v>44187</v>
      </c>
      <c r="AE5" s="16">
        <f t="shared" si="0"/>
        <v>44188</v>
      </c>
      <c r="AF5" s="16">
        <f t="shared" si="0"/>
        <v>44189</v>
      </c>
      <c r="AG5" s="16">
        <f t="shared" si="0"/>
        <v>44190</v>
      </c>
      <c r="AH5" s="17">
        <f t="shared" si="0"/>
        <v>44191</v>
      </c>
      <c r="AI5" s="16">
        <f t="shared" si="0"/>
        <v>44192</v>
      </c>
      <c r="AJ5" s="16">
        <f t="shared" si="0"/>
        <v>44193</v>
      </c>
      <c r="AK5" s="16">
        <f t="shared" si="0"/>
        <v>44194</v>
      </c>
      <c r="AL5" s="16">
        <f t="shared" si="0"/>
        <v>44195</v>
      </c>
      <c r="AM5" s="20">
        <f t="shared" si="0"/>
        <v>44196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>Thu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">
        <v>16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">
        <v>19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">
        <v>16</v>
      </c>
      <c r="AK7" s="7" t="str">
        <f t="shared" si="2"/>
        <v>P</v>
      </c>
      <c r="AL7" s="7" t="s">
        <v>16</v>
      </c>
      <c r="AM7" s="7" t="str">
        <f t="shared" si="2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>
        <v>10000</v>
      </c>
      <c r="AU7" s="61">
        <f>AT7/AR7</f>
        <v>322.58064516129031</v>
      </c>
      <c r="AV7" s="57">
        <f>AU7*AO7</f>
        <v>967.74193548387098</v>
      </c>
      <c r="AW7" s="23">
        <f>AT7-AV7</f>
        <v>9032.2580645161288</v>
      </c>
      <c r="AX7" s="23">
        <f t="shared" ref="AX7:AX26" si="3">AT7*1.75%</f>
        <v>175.00000000000003</v>
      </c>
      <c r="AY7" s="23">
        <f>AW7-AX7</f>
        <v>8857.2580645161288</v>
      </c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57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57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57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57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57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57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57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57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57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57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57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">
        <v>16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26</v>
      </c>
      <c r="AO19" s="22">
        <f t="shared" si="37"/>
        <v>1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30</v>
      </c>
      <c r="AT19" s="23">
        <v>7000</v>
      </c>
      <c r="AU19" s="61">
        <f t="shared" si="42"/>
        <v>225.80645161290323</v>
      </c>
      <c r="AV19" s="57">
        <f t="shared" si="43"/>
        <v>225.80645161290323</v>
      </c>
      <c r="AW19" s="23">
        <f t="shared" si="44"/>
        <v>6774.1935483870966</v>
      </c>
      <c r="AX19" s="23">
        <f t="shared" si="3"/>
        <v>122.50000000000001</v>
      </c>
      <c r="AY19" s="23">
        <f t="shared" si="45"/>
        <v>6651.6935483870966</v>
      </c>
      <c r="AZ19" s="21">
        <f t="shared" si="46"/>
        <v>96.774193548387103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57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">
        <v>16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26</v>
      </c>
      <c r="AO21" s="22">
        <f t="shared" si="37"/>
        <v>1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30</v>
      </c>
      <c r="AT21" s="23">
        <v>15000</v>
      </c>
      <c r="AU21" s="61">
        <f t="shared" si="42"/>
        <v>483.87096774193549</v>
      </c>
      <c r="AV21" s="57">
        <f t="shared" si="43"/>
        <v>483.87096774193549</v>
      </c>
      <c r="AW21" s="23">
        <f t="shared" si="44"/>
        <v>14516.129032258064</v>
      </c>
      <c r="AX21" s="23">
        <f t="shared" si="3"/>
        <v>262.5</v>
      </c>
      <c r="AY21" s="23">
        <f t="shared" si="45"/>
        <v>14253.629032258064</v>
      </c>
      <c r="AZ21" s="21">
        <f t="shared" si="46"/>
        <v>96.774193548387103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">
        <v>16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26</v>
      </c>
      <c r="AO22" s="22">
        <f t="shared" si="37"/>
        <v>1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30</v>
      </c>
      <c r="AT22" s="23">
        <v>18000</v>
      </c>
      <c r="AU22" s="61">
        <f t="shared" si="42"/>
        <v>580.64516129032256</v>
      </c>
      <c r="AV22" s="57">
        <f t="shared" si="43"/>
        <v>580.64516129032256</v>
      </c>
      <c r="AW22" s="23">
        <f t="shared" si="44"/>
        <v>17419.354838709678</v>
      </c>
      <c r="AX22" s="23">
        <f t="shared" si="3"/>
        <v>315.00000000000006</v>
      </c>
      <c r="AY22" s="23">
        <f t="shared" si="45"/>
        <v>17104.354838709678</v>
      </c>
      <c r="AZ22" s="21">
        <f t="shared" si="46"/>
        <v>96.774193548387103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57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57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">
        <v>16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26</v>
      </c>
      <c r="AO25" s="22">
        <f t="shared" si="37"/>
        <v>1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30</v>
      </c>
      <c r="AT25" s="23">
        <v>8000</v>
      </c>
      <c r="AU25" s="61">
        <f t="shared" si="42"/>
        <v>258.06451612903226</v>
      </c>
      <c r="AV25" s="57">
        <f t="shared" si="43"/>
        <v>258.06451612903226</v>
      </c>
      <c r="AW25" s="23">
        <f t="shared" si="44"/>
        <v>7741.9354838709678</v>
      </c>
      <c r="AX25" s="23">
        <f t="shared" si="3"/>
        <v>140</v>
      </c>
      <c r="AY25" s="23">
        <f t="shared" si="45"/>
        <v>7601.9354838709678</v>
      </c>
      <c r="AZ25" s="21">
        <f t="shared" si="46"/>
        <v>96.774193548387103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57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1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1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1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1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1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1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1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1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1:52">
      <c r="A41" s="21"/>
      <c r="B41" s="21"/>
      <c r="C41" s="21"/>
      <c r="D41" s="2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</row>
    <row r="42" spans="1:5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</row>
    <row r="43" spans="1:5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{DD5CDC19-68E5-4B0B-ACEA-4F9C56581EBD}</x14:id>
        </ext>
      </extLst>
    </cfRule>
  </conditionalFormatting>
  <conditionalFormatting sqref="I7:AM26">
    <cfRule type="cellIs" dxfId="2" priority="3" operator="equal">
      <formula>"WO"</formula>
    </cfRule>
    <cfRule type="cellIs" dxfId="1" priority="4" operator="equal">
      <formula>"A"</formula>
    </cfRule>
    <cfRule type="cellIs" dxfId="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{50AB6FB1-B428-4829-9D97-390ECDD3D547}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{A1A4924C-BB38-4507-9D2F-F5934BA15AC2}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{03B23472-501C-4BFE-ACDC-018905C945AF}</x14:id>
        </ext>
      </extLst>
    </cfRule>
  </conditionalFormatting>
  <dataValidations count="1">
    <dataValidation type="list" allowBlank="1" showInputMessage="1" showErrorMessage="1" sqref="I7:AM26" xr:uid="{00000000-0002-0000-0E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C19-68E5-4B0B-ACEA-4F9C56581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0AB6FB1-B428-4829-9D97-390ECDD3D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A1A4924C-BB38-4507-9D2F-F5934BA15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3B23472-501C-4BFE-ACDC-018905C94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1:AD42"/>
  <sheetViews>
    <sheetView showGridLines="0" showRowColHeaders="0" tabSelected="1" zoomScale="80" zoomScaleNormal="80" workbookViewId="0">
      <selection activeCell="X5" sqref="X5"/>
    </sheetView>
  </sheetViews>
  <sheetFormatPr defaultRowHeight="15"/>
  <cols>
    <col min="4" max="4" width="9.140625" customWidth="1"/>
    <col min="5" max="5" width="9.5703125" customWidth="1"/>
    <col min="6" max="6" width="9.42578125" customWidth="1"/>
    <col min="7" max="7" width="3.85546875" customWidth="1"/>
    <col min="8" max="8" width="3.28515625" customWidth="1"/>
    <col min="10" max="10" width="12.7109375" customWidth="1"/>
    <col min="11" max="15" width="9.14062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 ht="15" customHeight="1">
      <c r="C3" s="2"/>
      <c r="D3" s="62"/>
      <c r="F3" s="93" t="s">
        <v>77</v>
      </c>
      <c r="G3" s="9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2"/>
      <c r="W3" s="62"/>
      <c r="X3" s="95">
        <v>1001</v>
      </c>
      <c r="Y3" s="95"/>
      <c r="Z3" s="68"/>
      <c r="AA3" s="2"/>
      <c r="AB3" s="1"/>
    </row>
    <row r="4" spans="3:30" ht="15" customHeight="1">
      <c r="C4" s="2"/>
      <c r="D4" s="62"/>
      <c r="E4" s="69"/>
      <c r="F4" s="93"/>
      <c r="G4" s="9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62"/>
      <c r="W4" s="62"/>
      <c r="X4" s="95"/>
      <c r="Y4" s="95"/>
      <c r="Z4" s="68"/>
      <c r="AA4" s="2"/>
      <c r="AB4" s="1"/>
    </row>
    <row r="5" spans="3:30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v>1</v>
      </c>
      <c r="Y5" s="2"/>
      <c r="Z5" s="2"/>
      <c r="AA5" s="2"/>
      <c r="AB5" s="1"/>
    </row>
    <row r="6" spans="3:30">
      <c r="C6" s="2"/>
      <c r="D6" s="2"/>
      <c r="E6" s="67">
        <f>'Student Data'!C38</f>
        <v>0.69</v>
      </c>
      <c r="F6" s="67">
        <f>E6-1</f>
        <v>-0.31000000000000005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/>
    </row>
    <row r="7" spans="3:30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</row>
    <row r="8" spans="3:30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</row>
    <row r="9" spans="3:30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</row>
    <row r="10" spans="3:3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</row>
    <row r="13" spans="3:30">
      <c r="C13" s="2"/>
      <c r="D13" s="2"/>
      <c r="E13" s="2"/>
      <c r="F13" s="2"/>
      <c r="G13" s="2"/>
      <c r="H13" s="94"/>
      <c r="I13" s="94"/>
      <c r="J13" s="94"/>
      <c r="K13" s="3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</row>
    <row r="14" spans="3:30">
      <c r="C14" s="2"/>
      <c r="D14" s="2"/>
      <c r="E14" s="2"/>
      <c r="F14" s="31"/>
      <c r="G14" s="2"/>
      <c r="H14" s="3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</row>
    <row r="15" spans="3:30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</row>
    <row r="32" spans="3:28">
      <c r="C32" s="2"/>
      <c r="D32" s="2"/>
      <c r="E32" s="2"/>
      <c r="F32" s="2"/>
      <c r="G32" s="2"/>
      <c r="H32" s="2"/>
      <c r="I32" s="2"/>
      <c r="J32" s="6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</row>
  </sheetData>
  <mergeCells count="3">
    <mergeCell ref="F3:G4"/>
    <mergeCell ref="H13:J13"/>
    <mergeCell ref="X3:Y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'Student Data'!$A$42:$A$53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showGridLines="0" showRowColHeaders="0" zoomScale="85" zoomScaleNormal="85" workbookViewId="0">
      <selection activeCell="E7" sqref="E7"/>
    </sheetView>
  </sheetViews>
  <sheetFormatPr defaultRowHeight="15"/>
  <cols>
    <col min="4" max="4" width="9.140625" customWidth="1"/>
    <col min="5" max="5" width="9.5703125" customWidth="1"/>
    <col min="6" max="6" width="9.42578125" customWidth="1"/>
    <col min="7" max="7" width="3.85546875" customWidth="1"/>
    <col min="8" max="8" width="3.28515625" customWidth="1"/>
    <col min="10" max="10" width="12.7109375" customWidth="1"/>
    <col min="11" max="15" width="9.14062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2"/>
      <c r="Y3" s="2"/>
      <c r="Z3" s="1"/>
      <c r="AA3" s="1"/>
      <c r="AB3" s="1"/>
    </row>
    <row r="4" spans="3:30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  <c r="AA4" s="1"/>
      <c r="AB4" s="1"/>
    </row>
    <row r="5" spans="3:30">
      <c r="C5" s="2"/>
      <c r="D5" s="2"/>
      <c r="E5" s="63"/>
      <c r="F5" s="63"/>
      <c r="G5" s="63"/>
      <c r="H5" s="63"/>
      <c r="I5" s="6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/>
      <c r="AA5" s="1"/>
      <c r="AB5" s="1"/>
    </row>
    <row r="6" spans="3:30">
      <c r="C6" s="2"/>
      <c r="D6" s="2"/>
      <c r="E6" s="63"/>
      <c r="F6" s="63"/>
      <c r="G6" s="63"/>
      <c r="H6" s="63"/>
      <c r="I6" s="6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8"/>
      <c r="V6" s="48"/>
      <c r="W6" s="48"/>
      <c r="X6" s="2"/>
      <c r="Y6" s="2"/>
      <c r="Z6" s="1"/>
      <c r="AA6" s="1"/>
      <c r="AB6" s="1"/>
    </row>
    <row r="7" spans="3:30">
      <c r="C7" s="2"/>
      <c r="D7" s="2"/>
      <c r="E7" s="64">
        <f>'Student Data'!C38</f>
        <v>0.69</v>
      </c>
      <c r="F7" s="65">
        <f>E7-1</f>
        <v>-0.31000000000000005</v>
      </c>
      <c r="G7" s="63"/>
      <c r="H7" s="63"/>
      <c r="I7" s="6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/>
      <c r="AA7" s="1"/>
      <c r="AB7" s="1"/>
    </row>
    <row r="8" spans="3:30">
      <c r="C8" s="2"/>
      <c r="D8" s="2"/>
      <c r="E8" s="2"/>
      <c r="F8" s="2"/>
      <c r="G8" s="2"/>
      <c r="H8" s="2"/>
      <c r="I8" s="2"/>
      <c r="J8" s="5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"/>
      <c r="AA8" s="1"/>
      <c r="AB8" s="1"/>
    </row>
    <row r="9" spans="3:30" ht="15" customHeight="1">
      <c r="C9" s="2"/>
      <c r="D9" s="2"/>
      <c r="E9" s="96" t="s">
        <v>81</v>
      </c>
      <c r="F9" s="96"/>
      <c r="G9" s="96"/>
      <c r="H9" s="2"/>
      <c r="I9" s="96">
        <v>1001</v>
      </c>
      <c r="J9" s="9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</row>
    <row r="10" spans="3:30" ht="15" customHeigh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"/>
      <c r="AA10" s="1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"/>
      <c r="AA11" s="1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"/>
      <c r="AA12" s="1"/>
      <c r="AB12" s="1"/>
    </row>
    <row r="13" spans="3:30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"/>
      <c r="AA13" s="1"/>
      <c r="AB13" s="1"/>
    </row>
    <row r="14" spans="3:30">
      <c r="C14" s="2"/>
      <c r="D14" s="2"/>
      <c r="E14" s="2"/>
      <c r="F14" s="3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  <c r="AA14" s="1"/>
      <c r="AB14" s="1"/>
    </row>
    <row r="15" spans="3:30">
      <c r="C15" s="2"/>
      <c r="D15" s="2"/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"/>
      <c r="AA16" s="1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"/>
      <c r="AA17" s="1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"/>
      <c r="AA18" s="1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"/>
      <c r="AA19" s="1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"/>
      <c r="AA20" s="1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"/>
      <c r="AA21" s="1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"/>
      <c r="AA22" s="1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1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"/>
      <c r="AA24" s="1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1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"/>
      <c r="AA26" s="1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"/>
      <c r="AA27" s="1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1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"/>
      <c r="AA29" s="1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1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</row>
    <row r="32" spans="3:2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50" spans="1:2">
      <c r="A50" s="30" t="s">
        <v>91</v>
      </c>
      <c r="B50" s="30" t="s">
        <v>95</v>
      </c>
    </row>
    <row r="51" spans="1:2">
      <c r="A51" s="30" t="s">
        <v>10</v>
      </c>
      <c r="B51" s="27" t="str">
        <f>IFERROR(INDEX('Student Data'!$A$1:$O$21,IFERROR(MATCH('Dashboard (2)'!$U$6,'Student Data'!$A$1:$A$21,0),MATCH('Dashboard (2)'!$U$6,'Student Data'!$B$1:$B$21,0)),MATCH('Dashboard (2)'!$A51,'Student Data'!$A$1:$N$1,0)),"Not found")</f>
        <v>Not found</v>
      </c>
    </row>
    <row r="52" spans="1:2">
      <c r="A52" s="27" t="s">
        <v>73</v>
      </c>
      <c r="B52" s="27" t="str">
        <f>IFERROR(INDEX('Student Data'!$A$1:$O$21,IFERROR(MATCH('Dashboard (2)'!$U$6,'Student Data'!$A$1:$A$21,0),MATCH('Dashboard (2)'!$U$6,'Student Data'!$B$1:$B$21,0)),MATCH('Dashboard (2)'!$A52,'Student Data'!$A$1:$N$1,0)),"Not found")</f>
        <v>Not found</v>
      </c>
    </row>
    <row r="53" spans="1:2">
      <c r="A53" s="30" t="s">
        <v>52</v>
      </c>
      <c r="B53" s="27" t="str">
        <f>IFERROR(INDEX('Student Data'!$A$1:$O$21,IFERROR(MATCH('Dashboard (2)'!$U$6,'Student Data'!$A$1:$A$21,0),MATCH('Dashboard (2)'!$U$6,'Student Data'!$B$1:$B$21,0)),MATCH('Dashboard (2)'!$A53,'Student Data'!$A$1:$N$1,0)),"Not found")</f>
        <v>Not found</v>
      </c>
    </row>
    <row r="54" spans="1:2">
      <c r="A54" s="30" t="s">
        <v>53</v>
      </c>
      <c r="B54" s="27" t="str">
        <f>IFERROR(INDEX('Student Data'!$A$1:$O$21,IFERROR(MATCH('Dashboard (2)'!$U$6,'Student Data'!$A$1:$A$21,0),MATCH('Dashboard (2)'!$U$6,'Student Data'!$B$1:$B$21,0)),MATCH('Dashboard (2)'!$A54,'Student Data'!$A$1:$N$1,0)),"Not found")</f>
        <v>Not found</v>
      </c>
    </row>
    <row r="55" spans="1:2">
      <c r="A55" s="30" t="s">
        <v>74</v>
      </c>
      <c r="B55" s="27" t="str">
        <f>IFERROR(INDEX('Student Data'!$A$1:$O$21,IFERROR(MATCH('Dashboard (2)'!$U$6,'Student Data'!$A$1:$A$21,0),MATCH('Dashboard (2)'!$U$6,'Student Data'!$B$1:$B$21,0)),MATCH('Dashboard (2)'!$A55,'Student Data'!$A$1:$N$1,0)),"Not found")</f>
        <v>Not found</v>
      </c>
    </row>
    <row r="56" spans="1:2">
      <c r="A56" s="30" t="s">
        <v>75</v>
      </c>
      <c r="B56" s="27" t="str">
        <f>IFERROR(INDEX('Student Data'!$A$1:$O$21,IFERROR(MATCH('Dashboard (2)'!$U$6,'Student Data'!$A$1:$A$21,0),MATCH('Dashboard (2)'!$U$6,'Student Data'!$B$1:$B$21,0)),MATCH('Dashboard (2)'!$A56,'Student Data'!$A$1:$N$1,0)),"Not found")</f>
        <v>Not found</v>
      </c>
    </row>
    <row r="57" spans="1:2">
      <c r="A57" s="30" t="s">
        <v>88</v>
      </c>
      <c r="B57" s="35" t="str">
        <f>IFERROR(INDEX('Student Data'!$A$1:$O$21,IFERROR(MATCH('Dashboard (2)'!$U$6,'Student Data'!$A$1:$A$21,0),MATCH('Dashboard (2)'!$U$6,'Student Data'!$B$1:$B$21,0)),MATCH('Dashboard (2)'!$A57,'Student Data'!$A$1:$N$1,0)),"Not found")</f>
        <v>Not found</v>
      </c>
    </row>
    <row r="58" spans="1:2">
      <c r="A58" s="28" t="s">
        <v>94</v>
      </c>
      <c r="B58" s="37" t="str">
        <f>IFERROR(INDEX('Student Data'!$A$1:$O$21,IFERROR(MATCH('Dashboard (2)'!$U$6,'Student Data'!$A$1:$A$21,0),MATCH('Dashboard (2)'!$U$6,'Student Data'!$B$1:$B$21,0)),MATCH('Dashboard (2)'!$A58,'Student Data'!$A$1:$N$1,0)),"Not found")</f>
        <v>Not found</v>
      </c>
    </row>
    <row r="59" spans="1:2">
      <c r="A59" s="38" t="s">
        <v>93</v>
      </c>
      <c r="B59" s="35" t="str">
        <f>IFERROR(INDEX('Student Data'!$A$1:$O$21,IFERROR(MATCH('Dashboard (2)'!$U$6,'Student Data'!$A$1:$A$21,0),MATCH('Dashboard (2)'!$U$6,'Student Data'!$B$1:$B$21,0)),MATCH('Dashboard (2)'!$A59,'Student Data'!$A$1:$N$1,0)),"Not found")</f>
        <v>Not found</v>
      </c>
    </row>
  </sheetData>
  <mergeCells count="2">
    <mergeCell ref="E9:G9"/>
    <mergeCell ref="I9:J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'Student Data'!$A$42:$A$53</xm:f>
          </x14:formula1>
          <xm:sqref>E9:G9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C1:BA42"/>
  <sheetViews>
    <sheetView showGridLines="0" showRowColHeaders="0" zoomScale="85" zoomScaleNormal="85" workbookViewId="0"/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6" t="s">
        <v>89</v>
      </c>
      <c r="AE1" s="106"/>
      <c r="AF1" s="106"/>
      <c r="AG1" s="106"/>
      <c r="AH1" s="105">
        <f>SUM(AY7:AY26)</f>
        <v>262816.20967741939</v>
      </c>
      <c r="AI1" s="105"/>
      <c r="AJ1" s="105"/>
      <c r="AK1" s="105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3:53" ht="15" customHeight="1">
      <c r="C3" s="2"/>
      <c r="D3" s="2"/>
      <c r="E3" s="2"/>
      <c r="F3" s="2"/>
      <c r="G3" s="2"/>
      <c r="H3" s="2"/>
      <c r="I3" s="2"/>
      <c r="J3" s="108" t="s">
        <v>13</v>
      </c>
      <c r="K3" s="108"/>
      <c r="L3" s="108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 t="s">
        <v>14</v>
      </c>
      <c r="AC3" s="75"/>
      <c r="AD3" s="75"/>
      <c r="AE3" s="75"/>
      <c r="AF3" s="7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3:53">
      <c r="C4" s="2"/>
      <c r="D4" s="2"/>
      <c r="E4" s="2"/>
      <c r="F4" s="2"/>
      <c r="G4" s="2"/>
      <c r="H4" s="2"/>
      <c r="I4" s="2"/>
      <c r="J4" s="75"/>
      <c r="K4" s="107">
        <v>43831</v>
      </c>
      <c r="L4" s="107"/>
      <c r="M4" s="107"/>
      <c r="N4" s="107"/>
      <c r="O4" s="107"/>
      <c r="P4" s="107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07">
        <f>EOMONTH(K4,0)</f>
        <v>43861</v>
      </c>
      <c r="AD4" s="107"/>
      <c r="AE4" s="107"/>
      <c r="AF4" s="107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143</v>
      </c>
      <c r="H5" s="14" t="s">
        <v>12</v>
      </c>
      <c r="I5" s="15">
        <f>K4</f>
        <v>43831</v>
      </c>
      <c r="J5" s="16">
        <f t="shared" ref="J5:AM5" si="0">IF(I5&lt;$AC$4,I5+1,"")</f>
        <v>43832</v>
      </c>
      <c r="K5" s="16">
        <f t="shared" si="0"/>
        <v>43833</v>
      </c>
      <c r="L5" s="16">
        <f t="shared" si="0"/>
        <v>43834</v>
      </c>
      <c r="M5" s="17">
        <f t="shared" si="0"/>
        <v>43835</v>
      </c>
      <c r="N5" s="16">
        <f t="shared" si="0"/>
        <v>43836</v>
      </c>
      <c r="O5" s="16">
        <f t="shared" si="0"/>
        <v>43837</v>
      </c>
      <c r="P5" s="16">
        <f t="shared" si="0"/>
        <v>43838</v>
      </c>
      <c r="Q5" s="16">
        <f t="shared" si="0"/>
        <v>43839</v>
      </c>
      <c r="R5" s="16">
        <f t="shared" si="0"/>
        <v>43840</v>
      </c>
      <c r="S5" s="16">
        <f t="shared" si="0"/>
        <v>43841</v>
      </c>
      <c r="T5" s="17">
        <f t="shared" si="0"/>
        <v>43842</v>
      </c>
      <c r="U5" s="16">
        <f t="shared" si="0"/>
        <v>43843</v>
      </c>
      <c r="V5" s="16">
        <f t="shared" si="0"/>
        <v>43844</v>
      </c>
      <c r="W5" s="16">
        <f t="shared" si="0"/>
        <v>43845</v>
      </c>
      <c r="X5" s="16">
        <f t="shared" si="0"/>
        <v>43846</v>
      </c>
      <c r="Y5" s="16">
        <f t="shared" si="0"/>
        <v>43847</v>
      </c>
      <c r="Z5" s="16">
        <f t="shared" si="0"/>
        <v>43848</v>
      </c>
      <c r="AA5" s="17">
        <f t="shared" si="0"/>
        <v>43849</v>
      </c>
      <c r="AB5" s="16">
        <f t="shared" si="0"/>
        <v>43850</v>
      </c>
      <c r="AC5" s="16">
        <f t="shared" si="0"/>
        <v>43851</v>
      </c>
      <c r="AD5" s="16">
        <f t="shared" si="0"/>
        <v>43852</v>
      </c>
      <c r="AE5" s="16">
        <f t="shared" si="0"/>
        <v>43853</v>
      </c>
      <c r="AF5" s="16">
        <f t="shared" si="0"/>
        <v>43854</v>
      </c>
      <c r="AG5" s="16">
        <f t="shared" si="0"/>
        <v>43855</v>
      </c>
      <c r="AH5" s="17">
        <f t="shared" si="0"/>
        <v>43856</v>
      </c>
      <c r="AI5" s="16">
        <f t="shared" si="0"/>
        <v>43857</v>
      </c>
      <c r="AJ5" s="16">
        <f t="shared" si="0"/>
        <v>43858</v>
      </c>
      <c r="AK5" s="16">
        <f t="shared" si="0"/>
        <v>43859</v>
      </c>
      <c r="AL5" s="16">
        <f t="shared" si="0"/>
        <v>43860</v>
      </c>
      <c r="AM5" s="20">
        <f t="shared" si="0"/>
        <v>43861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IF(I$6="Sun","WO","P")</f>
        <v>P</v>
      </c>
      <c r="J7" s="7" t="str">
        <f t="shared" ref="J7:L22" si="2">IF(J$6="Sun","WO","P")</f>
        <v>P</v>
      </c>
      <c r="K7" s="7" t="str">
        <f t="shared" si="2"/>
        <v>P</v>
      </c>
      <c r="L7" s="7" t="str">
        <f t="shared" si="2"/>
        <v>P</v>
      </c>
      <c r="M7" s="71" t="str">
        <f t="shared" ref="M7:AM15" si="3">IF(M$6="Sun","WO","P")</f>
        <v>WO</v>
      </c>
      <c r="N7" s="6" t="s">
        <v>19</v>
      </c>
      <c r="O7" s="6" t="str">
        <f t="shared" si="3"/>
        <v>P</v>
      </c>
      <c r="P7" s="6" t="s">
        <v>16</v>
      </c>
      <c r="Q7" s="6" t="str">
        <f t="shared" si="3"/>
        <v>P</v>
      </c>
      <c r="R7" s="6" t="s">
        <v>16</v>
      </c>
      <c r="S7" s="6" t="str">
        <f t="shared" si="3"/>
        <v>P</v>
      </c>
      <c r="T7" s="72" t="str">
        <f t="shared" si="3"/>
        <v>WO</v>
      </c>
      <c r="U7" s="6" t="str">
        <f t="shared" si="3"/>
        <v>P</v>
      </c>
      <c r="V7" s="6" t="str">
        <f t="shared" si="3"/>
        <v>P</v>
      </c>
      <c r="W7" s="6" t="s">
        <v>19</v>
      </c>
      <c r="X7" s="6" t="str">
        <f t="shared" si="3"/>
        <v>P</v>
      </c>
      <c r="Y7" s="6" t="s">
        <v>19</v>
      </c>
      <c r="Z7" s="6" t="str">
        <f t="shared" si="3"/>
        <v>P</v>
      </c>
      <c r="AA7" s="72" t="str">
        <f t="shared" si="3"/>
        <v>WO</v>
      </c>
      <c r="AB7" s="6" t="str">
        <f t="shared" si="3"/>
        <v>P</v>
      </c>
      <c r="AC7" s="6" t="str">
        <f t="shared" si="3"/>
        <v>P</v>
      </c>
      <c r="AD7" s="6" t="s">
        <v>16</v>
      </c>
      <c r="AE7" s="6" t="str">
        <f t="shared" si="3"/>
        <v>P</v>
      </c>
      <c r="AF7" s="6" t="str">
        <f t="shared" si="3"/>
        <v>P</v>
      </c>
      <c r="AG7" s="6" t="str">
        <f t="shared" si="3"/>
        <v>P</v>
      </c>
      <c r="AH7" s="72" t="str">
        <f t="shared" si="3"/>
        <v>WO</v>
      </c>
      <c r="AI7" s="6" t="str">
        <f t="shared" si="3"/>
        <v>P</v>
      </c>
      <c r="AJ7" s="6" t="str">
        <f t="shared" si="3"/>
        <v>P</v>
      </c>
      <c r="AK7" s="6" t="s">
        <v>19</v>
      </c>
      <c r="AL7" s="6" t="str">
        <f t="shared" si="3"/>
        <v>P</v>
      </c>
      <c r="AM7" s="8" t="str">
        <f t="shared" si="3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>
        <v>10000</v>
      </c>
      <c r="AU7" s="61">
        <f>AT7/AR7</f>
        <v>322.58064516129031</v>
      </c>
      <c r="AV7" s="23">
        <f>AU7*AO7</f>
        <v>967.74193548387098</v>
      </c>
      <c r="AW7" s="23">
        <f>AT7-AV7</f>
        <v>9032.2580645161288</v>
      </c>
      <c r="AX7" s="23">
        <f t="shared" ref="AX7:AX26" si="4">AT7*1.75%</f>
        <v>175.00000000000003</v>
      </c>
      <c r="AY7" s="23">
        <f>AW7-AX7</f>
        <v>8857.2580645161288</v>
      </c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5">COUNTIF($I$6:$AM$6,"Sun")</f>
        <v>4</v>
      </c>
      <c r="I8" s="7" t="str">
        <f t="shared" ref="I8:L26" si="6">IF(I$6="Sun","WO","P")</f>
        <v>P</v>
      </c>
      <c r="J8" s="7" t="str">
        <f t="shared" si="2"/>
        <v>P</v>
      </c>
      <c r="K8" s="7" t="str">
        <f t="shared" si="2"/>
        <v>P</v>
      </c>
      <c r="L8" s="7" t="str">
        <f t="shared" si="2"/>
        <v>P</v>
      </c>
      <c r="M8" s="6" t="str">
        <f t="shared" si="3"/>
        <v>WO</v>
      </c>
      <c r="N8" s="6" t="str">
        <f t="shared" si="3"/>
        <v>P</v>
      </c>
      <c r="O8" s="6" t="str">
        <f t="shared" si="3"/>
        <v>P</v>
      </c>
      <c r="P8" s="6" t="str">
        <f t="shared" si="3"/>
        <v>P</v>
      </c>
      <c r="Q8" s="6" t="str">
        <f t="shared" si="3"/>
        <v>P</v>
      </c>
      <c r="R8" s="6" t="str">
        <f t="shared" si="3"/>
        <v>P</v>
      </c>
      <c r="S8" s="6" t="str">
        <f t="shared" si="3"/>
        <v>P</v>
      </c>
      <c r="T8" s="6" t="str">
        <f t="shared" si="3"/>
        <v>WO</v>
      </c>
      <c r="U8" s="6" t="str">
        <f t="shared" si="3"/>
        <v>P</v>
      </c>
      <c r="V8" s="6" t="str">
        <f t="shared" si="3"/>
        <v>P</v>
      </c>
      <c r="W8" s="6" t="str">
        <f t="shared" si="3"/>
        <v>P</v>
      </c>
      <c r="X8" s="6" t="str">
        <f t="shared" si="3"/>
        <v>P</v>
      </c>
      <c r="Y8" s="6" t="str">
        <f t="shared" si="3"/>
        <v>P</v>
      </c>
      <c r="Z8" s="6" t="str">
        <f t="shared" si="3"/>
        <v>P</v>
      </c>
      <c r="AA8" s="6" t="str">
        <f t="shared" si="3"/>
        <v>WO</v>
      </c>
      <c r="AB8" s="6" t="str">
        <f t="shared" si="3"/>
        <v>P</v>
      </c>
      <c r="AC8" s="6" t="str">
        <f t="shared" si="3"/>
        <v>P</v>
      </c>
      <c r="AD8" s="6" t="str">
        <f t="shared" si="3"/>
        <v>P</v>
      </c>
      <c r="AE8" s="6" t="str">
        <f t="shared" si="3"/>
        <v>P</v>
      </c>
      <c r="AF8" s="6" t="str">
        <f t="shared" si="3"/>
        <v>P</v>
      </c>
      <c r="AG8" s="6" t="str">
        <f t="shared" si="3"/>
        <v>P</v>
      </c>
      <c r="AH8" s="6" t="str">
        <f t="shared" si="3"/>
        <v>WO</v>
      </c>
      <c r="AI8" s="6" t="str">
        <f t="shared" si="3"/>
        <v>P</v>
      </c>
      <c r="AJ8" s="6" t="str">
        <f t="shared" si="3"/>
        <v>P</v>
      </c>
      <c r="AK8" s="6" t="s">
        <v>16</v>
      </c>
      <c r="AL8" s="6" t="str">
        <f t="shared" si="3"/>
        <v>P</v>
      </c>
      <c r="AM8" s="8" t="str">
        <f t="shared" si="3"/>
        <v>P</v>
      </c>
      <c r="AN8" s="22">
        <f t="shared" ref="AN8:AN26" si="7">COUNTIF($I8:$AM8,"P")</f>
        <v>26</v>
      </c>
      <c r="AO8" s="22">
        <f t="shared" ref="AO8:AO26" si="8">COUNTIF($I8:$AN8,"A")</f>
        <v>1</v>
      </c>
      <c r="AP8" s="22">
        <f t="shared" ref="AP8:AP26" si="9">COUNTIF($I8:$AO8,"L")</f>
        <v>0</v>
      </c>
      <c r="AQ8" s="22">
        <f t="shared" ref="AQ8:AQ26" si="10">H8</f>
        <v>4</v>
      </c>
      <c r="AR8" s="22">
        <f t="shared" ref="AR8:AR26" si="11">SUM(AN8:AQ8)</f>
        <v>31</v>
      </c>
      <c r="AS8" s="22">
        <f t="shared" ref="AS8:AS26" si="12">AQ8+AP8+AN8</f>
        <v>30</v>
      </c>
      <c r="AT8" s="23">
        <v>12000</v>
      </c>
      <c r="AU8" s="61">
        <f t="shared" ref="AU8:AU26" si="13">AT8/AR8</f>
        <v>387.09677419354841</v>
      </c>
      <c r="AV8" s="23">
        <f t="shared" ref="AV8:AV26" si="14">AU8*AO8</f>
        <v>387.09677419354841</v>
      </c>
      <c r="AW8" s="23">
        <f t="shared" ref="AW8:AW26" si="15">AT8-AV8</f>
        <v>11612.903225806451</v>
      </c>
      <c r="AX8" s="23">
        <f t="shared" si="4"/>
        <v>210.00000000000003</v>
      </c>
      <c r="AY8" s="23">
        <f t="shared" ref="AY8:AY26" si="16">AW8-AX8</f>
        <v>11402.903225806451</v>
      </c>
      <c r="AZ8" s="21">
        <f t="shared" ref="AZ8:AZ26" si="17">(AS8 / AR8) * 100</f>
        <v>96.774193548387103</v>
      </c>
      <c r="BA8" s="23" t="str">
        <f t="shared" ref="BA8:BA26" si="18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5"/>
        <v>4</v>
      </c>
      <c r="I9" s="7" t="str">
        <f t="shared" si="6"/>
        <v>P</v>
      </c>
      <c r="J9" s="7" t="str">
        <f t="shared" si="2"/>
        <v>P</v>
      </c>
      <c r="K9" s="7" t="str">
        <f t="shared" si="2"/>
        <v>P</v>
      </c>
      <c r="L9" s="7" t="str">
        <f t="shared" si="2"/>
        <v>P</v>
      </c>
      <c r="M9" s="6" t="s">
        <v>18</v>
      </c>
      <c r="N9" s="6" t="str">
        <f t="shared" si="3"/>
        <v>P</v>
      </c>
      <c r="O9" s="6" t="str">
        <f t="shared" si="3"/>
        <v>P</v>
      </c>
      <c r="P9" s="6" t="str">
        <f t="shared" si="3"/>
        <v>P</v>
      </c>
      <c r="Q9" s="6" t="s">
        <v>17</v>
      </c>
      <c r="R9" s="6" t="str">
        <f t="shared" si="3"/>
        <v>P</v>
      </c>
      <c r="S9" s="6" t="str">
        <f t="shared" si="3"/>
        <v>P</v>
      </c>
      <c r="T9" s="6" t="str">
        <f t="shared" si="3"/>
        <v>WO</v>
      </c>
      <c r="U9" s="6" t="str">
        <f t="shared" si="3"/>
        <v>P</v>
      </c>
      <c r="V9" s="6" t="str">
        <f t="shared" si="3"/>
        <v>P</v>
      </c>
      <c r="W9" s="6" t="str">
        <f t="shared" si="3"/>
        <v>P</v>
      </c>
      <c r="X9" s="6" t="str">
        <f t="shared" si="3"/>
        <v>P</v>
      </c>
      <c r="Y9" s="6" t="s">
        <v>17</v>
      </c>
      <c r="Z9" s="6" t="str">
        <f t="shared" si="3"/>
        <v>P</v>
      </c>
      <c r="AA9" s="6" t="str">
        <f t="shared" si="3"/>
        <v>WO</v>
      </c>
      <c r="AB9" s="6" t="str">
        <f t="shared" si="3"/>
        <v>P</v>
      </c>
      <c r="AC9" s="6" t="str">
        <f t="shared" si="3"/>
        <v>P</v>
      </c>
      <c r="AD9" s="6" t="str">
        <f t="shared" si="3"/>
        <v>P</v>
      </c>
      <c r="AE9" s="6" t="str">
        <f t="shared" si="3"/>
        <v>P</v>
      </c>
      <c r="AF9" s="6" t="str">
        <f t="shared" si="3"/>
        <v>P</v>
      </c>
      <c r="AG9" s="6" t="str">
        <f t="shared" si="3"/>
        <v>P</v>
      </c>
      <c r="AH9" s="6" t="str">
        <f t="shared" si="3"/>
        <v>WO</v>
      </c>
      <c r="AI9" s="6" t="s">
        <v>16</v>
      </c>
      <c r="AJ9" s="6" t="str">
        <f t="shared" si="3"/>
        <v>P</v>
      </c>
      <c r="AK9" s="6" t="str">
        <f t="shared" si="3"/>
        <v>P</v>
      </c>
      <c r="AL9" s="6" t="str">
        <f t="shared" si="3"/>
        <v>P</v>
      </c>
      <c r="AM9" s="8" t="str">
        <f t="shared" si="3"/>
        <v>P</v>
      </c>
      <c r="AN9" s="22">
        <f t="shared" si="7"/>
        <v>24</v>
      </c>
      <c r="AO9" s="22">
        <f t="shared" si="8"/>
        <v>1</v>
      </c>
      <c r="AP9" s="22">
        <f t="shared" si="9"/>
        <v>2</v>
      </c>
      <c r="AQ9" s="22">
        <f t="shared" si="10"/>
        <v>4</v>
      </c>
      <c r="AR9" s="22">
        <f t="shared" si="11"/>
        <v>31</v>
      </c>
      <c r="AS9" s="22">
        <f t="shared" si="12"/>
        <v>30</v>
      </c>
      <c r="AT9" s="23">
        <v>15000</v>
      </c>
      <c r="AU9" s="61">
        <f t="shared" si="13"/>
        <v>483.87096774193549</v>
      </c>
      <c r="AV9" s="23">
        <f t="shared" si="14"/>
        <v>483.87096774193549</v>
      </c>
      <c r="AW9" s="23">
        <f t="shared" si="15"/>
        <v>14516.129032258064</v>
      </c>
      <c r="AX9" s="23">
        <f t="shared" si="4"/>
        <v>262.5</v>
      </c>
      <c r="AY9" s="23">
        <f t="shared" si="16"/>
        <v>14253.629032258064</v>
      </c>
      <c r="AZ9" s="21">
        <f t="shared" si="17"/>
        <v>96.774193548387103</v>
      </c>
      <c r="BA9" s="23" t="str">
        <f t="shared" si="18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5"/>
        <v>4</v>
      </c>
      <c r="I10" s="7" t="str">
        <f t="shared" si="6"/>
        <v>P</v>
      </c>
      <c r="J10" s="7" t="str">
        <f t="shared" si="2"/>
        <v>P</v>
      </c>
      <c r="K10" s="7" t="str">
        <f t="shared" si="2"/>
        <v>P</v>
      </c>
      <c r="L10" s="7" t="str">
        <f t="shared" si="2"/>
        <v>P</v>
      </c>
      <c r="M10" s="6" t="str">
        <f t="shared" si="3"/>
        <v>WO</v>
      </c>
      <c r="N10" s="6" t="str">
        <f t="shared" si="3"/>
        <v>P</v>
      </c>
      <c r="O10" s="6" t="str">
        <f t="shared" si="3"/>
        <v>P</v>
      </c>
      <c r="P10" s="6" t="str">
        <f t="shared" si="3"/>
        <v>P</v>
      </c>
      <c r="Q10" s="6" t="str">
        <f t="shared" si="3"/>
        <v>P</v>
      </c>
      <c r="R10" s="6" t="str">
        <f t="shared" si="3"/>
        <v>P</v>
      </c>
      <c r="S10" s="6" t="str">
        <f t="shared" si="3"/>
        <v>P</v>
      </c>
      <c r="T10" s="6" t="str">
        <f t="shared" si="3"/>
        <v>WO</v>
      </c>
      <c r="U10" s="6" t="str">
        <f t="shared" si="3"/>
        <v>P</v>
      </c>
      <c r="V10" s="6" t="s">
        <v>16</v>
      </c>
      <c r="W10" s="6" t="str">
        <f t="shared" si="3"/>
        <v>P</v>
      </c>
      <c r="X10" s="6" t="s">
        <v>19</v>
      </c>
      <c r="Y10" s="6" t="str">
        <f t="shared" si="3"/>
        <v>P</v>
      </c>
      <c r="Z10" s="6" t="str">
        <f t="shared" si="3"/>
        <v>P</v>
      </c>
      <c r="AA10" s="6" t="str">
        <f t="shared" si="3"/>
        <v>WO</v>
      </c>
      <c r="AB10" s="6" t="str">
        <f t="shared" si="3"/>
        <v>P</v>
      </c>
      <c r="AC10" s="6" t="str">
        <f t="shared" si="3"/>
        <v>P</v>
      </c>
      <c r="AD10" s="6" t="str">
        <f t="shared" si="3"/>
        <v>P</v>
      </c>
      <c r="AE10" s="6" t="str">
        <f t="shared" si="3"/>
        <v>P</v>
      </c>
      <c r="AF10" s="6" t="str">
        <f t="shared" si="3"/>
        <v>P</v>
      </c>
      <c r="AG10" s="6" t="str">
        <f t="shared" si="3"/>
        <v>P</v>
      </c>
      <c r="AH10" s="6" t="str">
        <f t="shared" si="3"/>
        <v>WO</v>
      </c>
      <c r="AI10" s="6" t="str">
        <f t="shared" si="3"/>
        <v>P</v>
      </c>
      <c r="AJ10" s="6" t="str">
        <f t="shared" si="3"/>
        <v>P</v>
      </c>
      <c r="AK10" s="6" t="str">
        <f t="shared" si="3"/>
        <v>P</v>
      </c>
      <c r="AL10" s="6" t="str">
        <f t="shared" si="3"/>
        <v>P</v>
      </c>
      <c r="AM10" s="8" t="str">
        <f t="shared" si="3"/>
        <v>P</v>
      </c>
      <c r="AN10" s="22">
        <f t="shared" si="7"/>
        <v>26</v>
      </c>
      <c r="AO10" s="22">
        <f t="shared" si="8"/>
        <v>1</v>
      </c>
      <c r="AP10" s="22">
        <f t="shared" si="9"/>
        <v>0</v>
      </c>
      <c r="AQ10" s="22">
        <f t="shared" si="10"/>
        <v>4</v>
      </c>
      <c r="AR10" s="22">
        <f t="shared" si="11"/>
        <v>31</v>
      </c>
      <c r="AS10" s="22">
        <f t="shared" si="12"/>
        <v>30</v>
      </c>
      <c r="AT10" s="23">
        <v>18000</v>
      </c>
      <c r="AU10" s="61">
        <f t="shared" si="13"/>
        <v>580.64516129032256</v>
      </c>
      <c r="AV10" s="23">
        <f t="shared" si="14"/>
        <v>580.64516129032256</v>
      </c>
      <c r="AW10" s="23">
        <f t="shared" si="15"/>
        <v>17419.354838709678</v>
      </c>
      <c r="AX10" s="23">
        <f t="shared" si="4"/>
        <v>315.00000000000006</v>
      </c>
      <c r="AY10" s="23">
        <f t="shared" si="16"/>
        <v>17104.354838709678</v>
      </c>
      <c r="AZ10" s="21">
        <f t="shared" si="17"/>
        <v>96.774193548387103</v>
      </c>
      <c r="BA10" s="23" t="str">
        <f t="shared" si="18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5"/>
        <v>4</v>
      </c>
      <c r="I11" s="7" t="s">
        <v>16</v>
      </c>
      <c r="J11" s="7" t="s">
        <v>16</v>
      </c>
      <c r="K11" s="7" t="s">
        <v>16</v>
      </c>
      <c r="L11" s="7" t="s">
        <v>16</v>
      </c>
      <c r="M11" s="6" t="str">
        <f t="shared" si="3"/>
        <v>WO</v>
      </c>
      <c r="N11" s="6" t="str">
        <f t="shared" si="3"/>
        <v>P</v>
      </c>
      <c r="O11" s="6" t="str">
        <f t="shared" si="3"/>
        <v>P</v>
      </c>
      <c r="P11" s="6" t="str">
        <f t="shared" si="3"/>
        <v>P</v>
      </c>
      <c r="Q11" s="6" t="str">
        <f t="shared" si="3"/>
        <v>P</v>
      </c>
      <c r="R11" s="6" t="str">
        <f t="shared" si="3"/>
        <v>P</v>
      </c>
      <c r="S11" s="6" t="str">
        <f t="shared" si="3"/>
        <v>P</v>
      </c>
      <c r="T11" s="6" t="str">
        <f t="shared" si="3"/>
        <v>WO</v>
      </c>
      <c r="U11" s="6" t="str">
        <f t="shared" si="3"/>
        <v>P</v>
      </c>
      <c r="V11" s="6" t="str">
        <f t="shared" si="3"/>
        <v>P</v>
      </c>
      <c r="W11" s="6" t="str">
        <f t="shared" si="3"/>
        <v>P</v>
      </c>
      <c r="X11" s="6" t="s">
        <v>16</v>
      </c>
      <c r="Y11" s="6" t="str">
        <f t="shared" si="3"/>
        <v>P</v>
      </c>
      <c r="Z11" s="6" t="str">
        <f t="shared" si="3"/>
        <v>P</v>
      </c>
      <c r="AA11" s="6" t="str">
        <f t="shared" si="3"/>
        <v>WO</v>
      </c>
      <c r="AB11" s="6" t="str">
        <f t="shared" si="3"/>
        <v>P</v>
      </c>
      <c r="AC11" s="6" t="str">
        <f t="shared" si="3"/>
        <v>P</v>
      </c>
      <c r="AD11" s="6" t="s">
        <v>16</v>
      </c>
      <c r="AE11" s="6" t="str">
        <f t="shared" si="3"/>
        <v>P</v>
      </c>
      <c r="AF11" s="6" t="str">
        <f t="shared" si="3"/>
        <v>P</v>
      </c>
      <c r="AG11" s="6" t="str">
        <f t="shared" si="3"/>
        <v>P</v>
      </c>
      <c r="AH11" s="6" t="str">
        <f t="shared" si="3"/>
        <v>WO</v>
      </c>
      <c r="AI11" s="6" t="str">
        <f t="shared" si="3"/>
        <v>P</v>
      </c>
      <c r="AJ11" s="6" t="str">
        <f t="shared" si="3"/>
        <v>P</v>
      </c>
      <c r="AK11" s="6" t="str">
        <f t="shared" si="3"/>
        <v>P</v>
      </c>
      <c r="AL11" s="6" t="str">
        <f t="shared" si="3"/>
        <v>P</v>
      </c>
      <c r="AM11" s="8" t="str">
        <f t="shared" si="3"/>
        <v>P</v>
      </c>
      <c r="AN11" s="22">
        <f t="shared" si="7"/>
        <v>21</v>
      </c>
      <c r="AO11" s="22">
        <f t="shared" si="8"/>
        <v>6</v>
      </c>
      <c r="AP11" s="22">
        <f t="shared" si="9"/>
        <v>0</v>
      </c>
      <c r="AQ11" s="22">
        <f t="shared" si="10"/>
        <v>4</v>
      </c>
      <c r="AR11" s="22">
        <f t="shared" si="11"/>
        <v>31</v>
      </c>
      <c r="AS11" s="22">
        <f t="shared" si="12"/>
        <v>25</v>
      </c>
      <c r="AT11" s="23">
        <v>16000</v>
      </c>
      <c r="AU11" s="61">
        <f t="shared" si="13"/>
        <v>516.12903225806451</v>
      </c>
      <c r="AV11" s="23">
        <f t="shared" si="14"/>
        <v>3096.7741935483873</v>
      </c>
      <c r="AW11" s="23">
        <f t="shared" si="15"/>
        <v>12903.225806451614</v>
      </c>
      <c r="AX11" s="23">
        <f t="shared" si="4"/>
        <v>280</v>
      </c>
      <c r="AY11" s="23">
        <f t="shared" si="16"/>
        <v>12623.225806451614</v>
      </c>
      <c r="AZ11" s="21">
        <f t="shared" si="17"/>
        <v>80.645161290322577</v>
      </c>
      <c r="BA11" s="23" t="str">
        <f t="shared" si="18"/>
        <v>Slow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5"/>
        <v>4</v>
      </c>
      <c r="I12" s="7" t="s">
        <v>16</v>
      </c>
      <c r="J12" s="7" t="str">
        <f t="shared" si="2"/>
        <v>P</v>
      </c>
      <c r="K12" s="7" t="str">
        <f t="shared" si="2"/>
        <v>P</v>
      </c>
      <c r="L12" s="7" t="str">
        <f t="shared" si="2"/>
        <v>P</v>
      </c>
      <c r="M12" s="6" t="str">
        <f t="shared" si="3"/>
        <v>WO</v>
      </c>
      <c r="N12" s="6" t="str">
        <f t="shared" si="3"/>
        <v>P</v>
      </c>
      <c r="O12" s="6" t="str">
        <f t="shared" si="3"/>
        <v>P</v>
      </c>
      <c r="P12" s="6" t="s">
        <v>17</v>
      </c>
      <c r="Q12" s="6" t="str">
        <f t="shared" si="3"/>
        <v>P</v>
      </c>
      <c r="R12" s="6" t="str">
        <f t="shared" si="3"/>
        <v>P</v>
      </c>
      <c r="S12" s="6" t="str">
        <f t="shared" si="3"/>
        <v>P</v>
      </c>
      <c r="T12" s="6" t="str">
        <f t="shared" si="3"/>
        <v>WO</v>
      </c>
      <c r="U12" s="6" t="str">
        <f t="shared" si="3"/>
        <v>P</v>
      </c>
      <c r="V12" s="6" t="str">
        <f t="shared" si="3"/>
        <v>P</v>
      </c>
      <c r="W12" s="6" t="str">
        <f t="shared" si="3"/>
        <v>P</v>
      </c>
      <c r="X12" s="6" t="str">
        <f t="shared" si="3"/>
        <v>P</v>
      </c>
      <c r="Y12" s="6" t="str">
        <f t="shared" si="3"/>
        <v>P</v>
      </c>
      <c r="Z12" s="6" t="str">
        <f t="shared" si="3"/>
        <v>P</v>
      </c>
      <c r="AA12" s="6" t="str">
        <f t="shared" si="3"/>
        <v>WO</v>
      </c>
      <c r="AB12" s="6" t="str">
        <f t="shared" si="3"/>
        <v>P</v>
      </c>
      <c r="AC12" s="6" t="str">
        <f t="shared" si="3"/>
        <v>P</v>
      </c>
      <c r="AD12" s="6" t="str">
        <f t="shared" si="3"/>
        <v>P</v>
      </c>
      <c r="AE12" s="6" t="str">
        <f t="shared" si="3"/>
        <v>P</v>
      </c>
      <c r="AF12" s="6" t="str">
        <f t="shared" si="3"/>
        <v>P</v>
      </c>
      <c r="AG12" s="6" t="s">
        <v>17</v>
      </c>
      <c r="AH12" s="6" t="str">
        <f t="shared" si="3"/>
        <v>WO</v>
      </c>
      <c r="AI12" s="6" t="str">
        <f t="shared" si="3"/>
        <v>P</v>
      </c>
      <c r="AJ12" s="6" t="str">
        <f t="shared" si="3"/>
        <v>P</v>
      </c>
      <c r="AK12" s="6" t="s">
        <v>16</v>
      </c>
      <c r="AL12" s="6" t="str">
        <f t="shared" si="3"/>
        <v>P</v>
      </c>
      <c r="AM12" s="8" t="str">
        <f t="shared" si="3"/>
        <v>P</v>
      </c>
      <c r="AN12" s="22">
        <f t="shared" si="7"/>
        <v>23</v>
      </c>
      <c r="AO12" s="22">
        <f t="shared" si="8"/>
        <v>2</v>
      </c>
      <c r="AP12" s="22">
        <f t="shared" si="9"/>
        <v>2</v>
      </c>
      <c r="AQ12" s="22">
        <f t="shared" si="10"/>
        <v>4</v>
      </c>
      <c r="AR12" s="22">
        <f t="shared" si="11"/>
        <v>31</v>
      </c>
      <c r="AS12" s="22">
        <f t="shared" si="12"/>
        <v>29</v>
      </c>
      <c r="AT12" s="23">
        <v>9000</v>
      </c>
      <c r="AU12" s="61">
        <f t="shared" si="13"/>
        <v>290.32258064516128</v>
      </c>
      <c r="AV12" s="23">
        <f t="shared" si="14"/>
        <v>580.64516129032256</v>
      </c>
      <c r="AW12" s="23">
        <f t="shared" si="15"/>
        <v>8419.354838709678</v>
      </c>
      <c r="AX12" s="23">
        <f t="shared" si="4"/>
        <v>157.50000000000003</v>
      </c>
      <c r="AY12" s="23">
        <f t="shared" si="16"/>
        <v>8261.854838709678</v>
      </c>
      <c r="AZ12" s="21">
        <f t="shared" si="17"/>
        <v>93.548387096774192</v>
      </c>
      <c r="BA12" s="23" t="str">
        <f t="shared" si="18"/>
        <v>Avg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5"/>
        <v>4</v>
      </c>
      <c r="I13" s="7" t="s">
        <v>16</v>
      </c>
      <c r="J13" s="7" t="str">
        <f t="shared" si="2"/>
        <v>P</v>
      </c>
      <c r="K13" s="7" t="str">
        <f t="shared" si="2"/>
        <v>P</v>
      </c>
      <c r="L13" s="7" t="str">
        <f t="shared" si="2"/>
        <v>P</v>
      </c>
      <c r="M13" s="6" t="str">
        <f t="shared" si="3"/>
        <v>WO</v>
      </c>
      <c r="N13" s="6" t="str">
        <f t="shared" si="3"/>
        <v>P</v>
      </c>
      <c r="O13" s="6" t="str">
        <f t="shared" si="3"/>
        <v>P</v>
      </c>
      <c r="P13" s="6" t="str">
        <f t="shared" si="3"/>
        <v>P</v>
      </c>
      <c r="Q13" s="6" t="str">
        <f t="shared" si="3"/>
        <v>P</v>
      </c>
      <c r="R13" s="6" t="str">
        <f t="shared" si="3"/>
        <v>P</v>
      </c>
      <c r="S13" s="6" t="str">
        <f t="shared" si="3"/>
        <v>P</v>
      </c>
      <c r="T13" s="6" t="str">
        <f t="shared" si="3"/>
        <v>WO</v>
      </c>
      <c r="U13" s="6" t="str">
        <f t="shared" si="3"/>
        <v>P</v>
      </c>
      <c r="V13" s="6" t="s">
        <v>17</v>
      </c>
      <c r="W13" s="6" t="str">
        <f t="shared" si="3"/>
        <v>P</v>
      </c>
      <c r="X13" s="6" t="str">
        <f t="shared" si="3"/>
        <v>P</v>
      </c>
      <c r="Y13" s="6" t="str">
        <f t="shared" si="3"/>
        <v>P</v>
      </c>
      <c r="Z13" s="6" t="str">
        <f t="shared" si="3"/>
        <v>P</v>
      </c>
      <c r="AA13" s="6" t="str">
        <f t="shared" si="3"/>
        <v>WO</v>
      </c>
      <c r="AB13" s="6" t="str">
        <f t="shared" si="3"/>
        <v>P</v>
      </c>
      <c r="AC13" s="6" t="str">
        <f t="shared" si="3"/>
        <v>P</v>
      </c>
      <c r="AD13" s="6" t="str">
        <f t="shared" si="3"/>
        <v>P</v>
      </c>
      <c r="AE13" s="6" t="str">
        <f t="shared" si="3"/>
        <v>P</v>
      </c>
      <c r="AF13" s="6" t="str">
        <f t="shared" si="3"/>
        <v>P</v>
      </c>
      <c r="AG13" s="6" t="str">
        <f t="shared" si="3"/>
        <v>P</v>
      </c>
      <c r="AH13" s="6" t="str">
        <f t="shared" si="3"/>
        <v>WO</v>
      </c>
      <c r="AI13" s="6" t="str">
        <f t="shared" si="3"/>
        <v>P</v>
      </c>
      <c r="AJ13" s="6" t="s">
        <v>16</v>
      </c>
      <c r="AK13" s="6" t="s">
        <v>16</v>
      </c>
      <c r="AL13" s="6" t="str">
        <f t="shared" si="3"/>
        <v>P</v>
      </c>
      <c r="AM13" s="8" t="str">
        <f t="shared" si="3"/>
        <v>P</v>
      </c>
      <c r="AN13" s="22">
        <f t="shared" si="7"/>
        <v>23</v>
      </c>
      <c r="AO13" s="22">
        <f t="shared" si="8"/>
        <v>3</v>
      </c>
      <c r="AP13" s="22">
        <f t="shared" si="9"/>
        <v>1</v>
      </c>
      <c r="AQ13" s="22">
        <f t="shared" si="10"/>
        <v>4</v>
      </c>
      <c r="AR13" s="22">
        <f t="shared" si="11"/>
        <v>31</v>
      </c>
      <c r="AS13" s="22">
        <f t="shared" si="12"/>
        <v>28</v>
      </c>
      <c r="AT13" s="23">
        <v>11000</v>
      </c>
      <c r="AU13" s="61">
        <f t="shared" si="13"/>
        <v>354.83870967741933</v>
      </c>
      <c r="AV13" s="23">
        <f t="shared" si="14"/>
        <v>1064.516129032258</v>
      </c>
      <c r="AW13" s="23">
        <f t="shared" si="15"/>
        <v>9935.4838709677424</v>
      </c>
      <c r="AX13" s="23">
        <f t="shared" si="4"/>
        <v>192.50000000000003</v>
      </c>
      <c r="AY13" s="23">
        <f t="shared" si="16"/>
        <v>9742.9838709677424</v>
      </c>
      <c r="AZ13" s="21">
        <f t="shared" si="17"/>
        <v>90.322580645161281</v>
      </c>
      <c r="BA13" s="23" t="str">
        <f t="shared" si="18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5"/>
        <v>4</v>
      </c>
      <c r="I14" s="7" t="s">
        <v>16</v>
      </c>
      <c r="J14" s="7" t="str">
        <f t="shared" si="2"/>
        <v>P</v>
      </c>
      <c r="K14" s="7" t="str">
        <f t="shared" si="2"/>
        <v>P</v>
      </c>
      <c r="L14" s="7" t="str">
        <f t="shared" si="2"/>
        <v>P</v>
      </c>
      <c r="M14" s="6" t="str">
        <f t="shared" si="3"/>
        <v>WO</v>
      </c>
      <c r="N14" s="6" t="str">
        <f t="shared" si="3"/>
        <v>P</v>
      </c>
      <c r="O14" s="6" t="str">
        <f t="shared" si="3"/>
        <v>P</v>
      </c>
      <c r="P14" s="6" t="s">
        <v>16</v>
      </c>
      <c r="Q14" s="6" t="str">
        <f t="shared" si="3"/>
        <v>P</v>
      </c>
      <c r="R14" s="6" t="str">
        <f t="shared" si="3"/>
        <v>P</v>
      </c>
      <c r="S14" s="6" t="str">
        <f t="shared" si="3"/>
        <v>P</v>
      </c>
      <c r="T14" s="6" t="str">
        <f t="shared" si="3"/>
        <v>WO</v>
      </c>
      <c r="U14" s="6" t="str">
        <f t="shared" si="3"/>
        <v>P</v>
      </c>
      <c r="V14" s="6" t="str">
        <f t="shared" si="3"/>
        <v>P</v>
      </c>
      <c r="W14" s="6" t="str">
        <f t="shared" si="3"/>
        <v>P</v>
      </c>
      <c r="X14" s="6" t="s">
        <v>16</v>
      </c>
      <c r="Y14" s="6" t="str">
        <f t="shared" si="3"/>
        <v>P</v>
      </c>
      <c r="Z14" s="6" t="str">
        <f t="shared" si="3"/>
        <v>P</v>
      </c>
      <c r="AA14" s="6" t="str">
        <f t="shared" si="3"/>
        <v>WO</v>
      </c>
      <c r="AB14" s="6" t="str">
        <f t="shared" si="3"/>
        <v>P</v>
      </c>
      <c r="AC14" s="6" t="str">
        <f t="shared" si="3"/>
        <v>P</v>
      </c>
      <c r="AD14" s="6" t="str">
        <f t="shared" si="3"/>
        <v>P</v>
      </c>
      <c r="AE14" s="6" t="str">
        <f t="shared" si="3"/>
        <v>P</v>
      </c>
      <c r="AF14" s="6" t="str">
        <f t="shared" si="3"/>
        <v>P</v>
      </c>
      <c r="AG14" s="6" t="str">
        <f t="shared" si="3"/>
        <v>P</v>
      </c>
      <c r="AH14" s="6" t="str">
        <f t="shared" si="3"/>
        <v>WO</v>
      </c>
      <c r="AI14" s="6" t="str">
        <f t="shared" si="3"/>
        <v>P</v>
      </c>
      <c r="AJ14" s="6" t="str">
        <f t="shared" si="3"/>
        <v>P</v>
      </c>
      <c r="AK14" s="6" t="str">
        <f t="shared" si="3"/>
        <v>P</v>
      </c>
      <c r="AL14" s="6" t="str">
        <f t="shared" si="3"/>
        <v>P</v>
      </c>
      <c r="AM14" s="8" t="str">
        <f t="shared" si="3"/>
        <v>P</v>
      </c>
      <c r="AN14" s="22">
        <f t="shared" si="7"/>
        <v>24</v>
      </c>
      <c r="AO14" s="22">
        <f t="shared" si="8"/>
        <v>3</v>
      </c>
      <c r="AP14" s="22">
        <f t="shared" si="9"/>
        <v>0</v>
      </c>
      <c r="AQ14" s="22">
        <f t="shared" si="10"/>
        <v>4</v>
      </c>
      <c r="AR14" s="22">
        <f t="shared" si="11"/>
        <v>31</v>
      </c>
      <c r="AS14" s="22">
        <f t="shared" si="12"/>
        <v>28</v>
      </c>
      <c r="AT14" s="23">
        <v>13000</v>
      </c>
      <c r="AU14" s="61">
        <f t="shared" si="13"/>
        <v>419.35483870967744</v>
      </c>
      <c r="AV14" s="23">
        <f t="shared" si="14"/>
        <v>1258.0645161290322</v>
      </c>
      <c r="AW14" s="23">
        <f t="shared" si="15"/>
        <v>11741.935483870968</v>
      </c>
      <c r="AX14" s="23">
        <f t="shared" si="4"/>
        <v>227.50000000000003</v>
      </c>
      <c r="AY14" s="23">
        <f t="shared" si="16"/>
        <v>11514.435483870968</v>
      </c>
      <c r="AZ14" s="21">
        <f t="shared" si="17"/>
        <v>90.322580645161281</v>
      </c>
      <c r="BA14" s="23" t="str">
        <f t="shared" si="18"/>
        <v>Avg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5"/>
        <v>4</v>
      </c>
      <c r="I15" s="7" t="s">
        <v>16</v>
      </c>
      <c r="J15" s="7" t="s">
        <v>16</v>
      </c>
      <c r="K15" s="7" t="s">
        <v>16</v>
      </c>
      <c r="L15" s="7" t="s">
        <v>16</v>
      </c>
      <c r="M15" s="6" t="str">
        <f t="shared" si="3"/>
        <v>WO</v>
      </c>
      <c r="N15" s="6" t="str">
        <f t="shared" si="3"/>
        <v>P</v>
      </c>
      <c r="O15" s="6" t="str">
        <f t="shared" si="3"/>
        <v>P</v>
      </c>
      <c r="P15" s="6" t="str">
        <f t="shared" si="3"/>
        <v>P</v>
      </c>
      <c r="Q15" s="6" t="str">
        <f t="shared" si="3"/>
        <v>P</v>
      </c>
      <c r="R15" s="6" t="str">
        <f t="shared" si="3"/>
        <v>P</v>
      </c>
      <c r="S15" s="6" t="str">
        <f t="shared" si="3"/>
        <v>P</v>
      </c>
      <c r="T15" s="6" t="str">
        <f t="shared" si="3"/>
        <v>WO</v>
      </c>
      <c r="U15" s="6" t="str">
        <f t="shared" si="3"/>
        <v>P</v>
      </c>
      <c r="V15" s="6" t="str">
        <f t="shared" si="3"/>
        <v>P</v>
      </c>
      <c r="W15" s="6" t="str">
        <f t="shared" si="3"/>
        <v>P</v>
      </c>
      <c r="X15" s="6" t="str">
        <f t="shared" si="3"/>
        <v>P</v>
      </c>
      <c r="Y15" s="6" t="str">
        <f t="shared" ref="Y15:AM26" si="19">IF(Y$6="Sun","WO","P")</f>
        <v>P</v>
      </c>
      <c r="Z15" s="6" t="str">
        <f t="shared" si="19"/>
        <v>P</v>
      </c>
      <c r="AA15" s="6" t="str">
        <f t="shared" si="19"/>
        <v>WO</v>
      </c>
      <c r="AB15" s="6" t="str">
        <f t="shared" si="19"/>
        <v>P</v>
      </c>
      <c r="AC15" s="6" t="str">
        <f t="shared" si="19"/>
        <v>P</v>
      </c>
      <c r="AD15" s="6" t="s">
        <v>16</v>
      </c>
      <c r="AE15" s="6" t="str">
        <f t="shared" si="19"/>
        <v>P</v>
      </c>
      <c r="AF15" s="6" t="str">
        <f t="shared" si="19"/>
        <v>P</v>
      </c>
      <c r="AG15" s="6" t="str">
        <f t="shared" si="19"/>
        <v>P</v>
      </c>
      <c r="AH15" s="6" t="str">
        <f t="shared" si="19"/>
        <v>WO</v>
      </c>
      <c r="AI15" s="6" t="str">
        <f t="shared" si="19"/>
        <v>P</v>
      </c>
      <c r="AJ15" s="6" t="str">
        <f t="shared" si="19"/>
        <v>P</v>
      </c>
      <c r="AK15" s="6" t="str">
        <f t="shared" si="19"/>
        <v>P</v>
      </c>
      <c r="AL15" s="6" t="s">
        <v>17</v>
      </c>
      <c r="AM15" s="8" t="str">
        <f t="shared" si="19"/>
        <v>P</v>
      </c>
      <c r="AN15" s="22">
        <f t="shared" si="7"/>
        <v>21</v>
      </c>
      <c r="AO15" s="22">
        <f t="shared" si="8"/>
        <v>5</v>
      </c>
      <c r="AP15" s="22">
        <f t="shared" si="9"/>
        <v>1</v>
      </c>
      <c r="AQ15" s="22">
        <f t="shared" si="10"/>
        <v>4</v>
      </c>
      <c r="AR15" s="22">
        <f t="shared" si="11"/>
        <v>31</v>
      </c>
      <c r="AS15" s="22">
        <f t="shared" si="12"/>
        <v>26</v>
      </c>
      <c r="AT15" s="23">
        <v>17000</v>
      </c>
      <c r="AU15" s="61">
        <f t="shared" si="13"/>
        <v>548.38709677419354</v>
      </c>
      <c r="AV15" s="23">
        <f t="shared" si="14"/>
        <v>2741.9354838709678</v>
      </c>
      <c r="AW15" s="23">
        <f t="shared" si="15"/>
        <v>14258.064516129032</v>
      </c>
      <c r="AX15" s="23">
        <f t="shared" si="4"/>
        <v>297.5</v>
      </c>
      <c r="AY15" s="23">
        <f t="shared" si="16"/>
        <v>13960.564516129032</v>
      </c>
      <c r="AZ15" s="21">
        <f t="shared" si="17"/>
        <v>83.870967741935488</v>
      </c>
      <c r="BA15" s="23" t="str">
        <f t="shared" si="18"/>
        <v>Slow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5"/>
        <v>4</v>
      </c>
      <c r="I16" s="7" t="s">
        <v>16</v>
      </c>
      <c r="J16" s="7" t="str">
        <f t="shared" si="2"/>
        <v>P</v>
      </c>
      <c r="K16" s="7" t="str">
        <f t="shared" si="2"/>
        <v>P</v>
      </c>
      <c r="L16" s="7" t="str">
        <f t="shared" si="2"/>
        <v>P</v>
      </c>
      <c r="M16" s="6" t="str">
        <f t="shared" ref="M16:X23" si="20">IF(M$6="Sun","WO","P")</f>
        <v>WO</v>
      </c>
      <c r="N16" s="6" t="str">
        <f t="shared" si="20"/>
        <v>P</v>
      </c>
      <c r="O16" s="6" t="str">
        <f t="shared" si="20"/>
        <v>P</v>
      </c>
      <c r="P16" s="6" t="str">
        <f t="shared" si="20"/>
        <v>P</v>
      </c>
      <c r="Q16" s="6" t="str">
        <f t="shared" si="20"/>
        <v>P</v>
      </c>
      <c r="R16" s="6" t="str">
        <f t="shared" si="20"/>
        <v>P</v>
      </c>
      <c r="S16" s="6" t="str">
        <f t="shared" si="20"/>
        <v>P</v>
      </c>
      <c r="T16" s="6" t="str">
        <f t="shared" si="20"/>
        <v>WO</v>
      </c>
      <c r="U16" s="6" t="str">
        <f t="shared" si="20"/>
        <v>P</v>
      </c>
      <c r="V16" s="6" t="str">
        <f t="shared" si="20"/>
        <v>P</v>
      </c>
      <c r="W16" s="6" t="str">
        <f t="shared" si="20"/>
        <v>P</v>
      </c>
      <c r="X16" s="6" t="str">
        <f t="shared" si="20"/>
        <v>P</v>
      </c>
      <c r="Y16" s="6" t="str">
        <f t="shared" si="19"/>
        <v>P</v>
      </c>
      <c r="Z16" s="6" t="str">
        <f t="shared" si="19"/>
        <v>P</v>
      </c>
      <c r="AA16" s="6" t="str">
        <f t="shared" si="19"/>
        <v>WO</v>
      </c>
      <c r="AB16" s="6" t="str">
        <f t="shared" si="19"/>
        <v>P</v>
      </c>
      <c r="AC16" s="6" t="str">
        <f t="shared" si="19"/>
        <v>P</v>
      </c>
      <c r="AD16" s="6" t="str">
        <f t="shared" si="19"/>
        <v>P</v>
      </c>
      <c r="AE16" s="6" t="str">
        <f t="shared" si="19"/>
        <v>P</v>
      </c>
      <c r="AF16" s="6" t="str">
        <f t="shared" si="19"/>
        <v>P</v>
      </c>
      <c r="AG16" s="6" t="str">
        <f t="shared" si="19"/>
        <v>P</v>
      </c>
      <c r="AH16" s="6" t="str">
        <f t="shared" si="19"/>
        <v>WO</v>
      </c>
      <c r="AI16" s="6" t="str">
        <f t="shared" si="19"/>
        <v>P</v>
      </c>
      <c r="AJ16" s="6" t="str">
        <f t="shared" si="19"/>
        <v>P</v>
      </c>
      <c r="AK16" s="6" t="str">
        <f t="shared" si="19"/>
        <v>P</v>
      </c>
      <c r="AL16" s="6" t="str">
        <f t="shared" si="19"/>
        <v>P</v>
      </c>
      <c r="AM16" s="8" t="str">
        <f t="shared" si="19"/>
        <v>P</v>
      </c>
      <c r="AN16" s="22">
        <f t="shared" si="7"/>
        <v>26</v>
      </c>
      <c r="AO16" s="22">
        <f t="shared" si="8"/>
        <v>1</v>
      </c>
      <c r="AP16" s="22">
        <f t="shared" si="9"/>
        <v>0</v>
      </c>
      <c r="AQ16" s="22">
        <f t="shared" si="10"/>
        <v>4</v>
      </c>
      <c r="AR16" s="22">
        <f t="shared" si="11"/>
        <v>31</v>
      </c>
      <c r="AS16" s="22">
        <f t="shared" si="12"/>
        <v>30</v>
      </c>
      <c r="AT16" s="23">
        <v>20000</v>
      </c>
      <c r="AU16" s="61">
        <f t="shared" si="13"/>
        <v>645.16129032258061</v>
      </c>
      <c r="AV16" s="23">
        <f t="shared" si="14"/>
        <v>645.16129032258061</v>
      </c>
      <c r="AW16" s="23">
        <f t="shared" si="15"/>
        <v>19354.83870967742</v>
      </c>
      <c r="AX16" s="23">
        <f t="shared" si="4"/>
        <v>350.00000000000006</v>
      </c>
      <c r="AY16" s="23">
        <f t="shared" si="16"/>
        <v>19004.83870967742</v>
      </c>
      <c r="AZ16" s="21">
        <f t="shared" si="17"/>
        <v>96.774193548387103</v>
      </c>
      <c r="BA16" s="23" t="str">
        <f t="shared" si="18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5"/>
        <v>4</v>
      </c>
      <c r="I17" s="7" t="s">
        <v>16</v>
      </c>
      <c r="J17" s="7" t="str">
        <f t="shared" si="2"/>
        <v>P</v>
      </c>
      <c r="K17" s="7" t="str">
        <f t="shared" si="2"/>
        <v>P</v>
      </c>
      <c r="L17" s="7" t="str">
        <f t="shared" si="2"/>
        <v>P</v>
      </c>
      <c r="M17" s="6" t="str">
        <f t="shared" si="20"/>
        <v>WO</v>
      </c>
      <c r="N17" s="6" t="str">
        <f t="shared" si="20"/>
        <v>P</v>
      </c>
      <c r="O17" s="6" t="str">
        <f t="shared" si="20"/>
        <v>P</v>
      </c>
      <c r="P17" s="6" t="str">
        <f t="shared" si="20"/>
        <v>P</v>
      </c>
      <c r="Q17" s="6" t="str">
        <f t="shared" si="20"/>
        <v>P</v>
      </c>
      <c r="R17" s="6" t="str">
        <f t="shared" si="20"/>
        <v>P</v>
      </c>
      <c r="S17" s="6" t="str">
        <f t="shared" si="20"/>
        <v>P</v>
      </c>
      <c r="T17" s="6" t="str">
        <f t="shared" si="20"/>
        <v>WO</v>
      </c>
      <c r="U17" s="6" t="str">
        <f t="shared" si="20"/>
        <v>P</v>
      </c>
      <c r="V17" s="6" t="str">
        <f t="shared" si="20"/>
        <v>P</v>
      </c>
      <c r="W17" s="6" t="s">
        <v>16</v>
      </c>
      <c r="X17" s="6" t="str">
        <f t="shared" si="20"/>
        <v>P</v>
      </c>
      <c r="Y17" s="6" t="str">
        <f t="shared" si="19"/>
        <v>P</v>
      </c>
      <c r="Z17" s="6" t="str">
        <f t="shared" si="19"/>
        <v>P</v>
      </c>
      <c r="AA17" s="6" t="str">
        <f t="shared" si="19"/>
        <v>WO</v>
      </c>
      <c r="AB17" s="6" t="str">
        <f t="shared" si="19"/>
        <v>P</v>
      </c>
      <c r="AC17" s="6" t="str">
        <f t="shared" si="19"/>
        <v>P</v>
      </c>
      <c r="AD17" s="6" t="str">
        <f t="shared" si="19"/>
        <v>P</v>
      </c>
      <c r="AE17" s="6" t="str">
        <f t="shared" si="19"/>
        <v>P</v>
      </c>
      <c r="AF17" s="6" t="str">
        <f t="shared" si="19"/>
        <v>P</v>
      </c>
      <c r="AG17" s="6" t="str">
        <f t="shared" si="19"/>
        <v>P</v>
      </c>
      <c r="AH17" s="6" t="str">
        <f t="shared" si="19"/>
        <v>WO</v>
      </c>
      <c r="AI17" s="6" t="str">
        <f t="shared" si="19"/>
        <v>P</v>
      </c>
      <c r="AJ17" s="6" t="str">
        <f t="shared" si="19"/>
        <v>P</v>
      </c>
      <c r="AK17" s="6" t="s">
        <v>17</v>
      </c>
      <c r="AL17" s="6" t="str">
        <f t="shared" si="19"/>
        <v>P</v>
      </c>
      <c r="AM17" s="8" t="str">
        <f t="shared" si="19"/>
        <v>P</v>
      </c>
      <c r="AN17" s="22">
        <f t="shared" si="7"/>
        <v>24</v>
      </c>
      <c r="AO17" s="22">
        <f t="shared" si="8"/>
        <v>2</v>
      </c>
      <c r="AP17" s="22">
        <f t="shared" si="9"/>
        <v>1</v>
      </c>
      <c r="AQ17" s="22">
        <f t="shared" si="10"/>
        <v>4</v>
      </c>
      <c r="AR17" s="22">
        <f t="shared" si="11"/>
        <v>31</v>
      </c>
      <c r="AS17" s="22">
        <f t="shared" si="12"/>
        <v>29</v>
      </c>
      <c r="AT17" s="23">
        <v>25000</v>
      </c>
      <c r="AU17" s="61">
        <f t="shared" si="13"/>
        <v>806.45161290322585</v>
      </c>
      <c r="AV17" s="23">
        <f t="shared" si="14"/>
        <v>1612.9032258064517</v>
      </c>
      <c r="AW17" s="23">
        <f t="shared" si="15"/>
        <v>23387.096774193549</v>
      </c>
      <c r="AX17" s="23">
        <f t="shared" si="4"/>
        <v>437.50000000000006</v>
      </c>
      <c r="AY17" s="23">
        <f t="shared" si="16"/>
        <v>22949.596774193549</v>
      </c>
      <c r="AZ17" s="21">
        <f t="shared" si="17"/>
        <v>93.548387096774192</v>
      </c>
      <c r="BA17" s="23" t="str">
        <f t="shared" si="18"/>
        <v>Avg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5"/>
        <v>4</v>
      </c>
      <c r="I18" s="7" t="s">
        <v>16</v>
      </c>
      <c r="J18" s="7" t="str">
        <f t="shared" si="2"/>
        <v>P</v>
      </c>
      <c r="K18" s="7" t="str">
        <f t="shared" si="2"/>
        <v>P</v>
      </c>
      <c r="L18" s="7" t="str">
        <f t="shared" si="2"/>
        <v>P</v>
      </c>
      <c r="M18" s="6" t="str">
        <f t="shared" si="20"/>
        <v>WO</v>
      </c>
      <c r="N18" s="6" t="str">
        <f t="shared" si="20"/>
        <v>P</v>
      </c>
      <c r="O18" s="6" t="str">
        <f t="shared" si="20"/>
        <v>P</v>
      </c>
      <c r="P18" s="6" t="s">
        <v>16</v>
      </c>
      <c r="Q18" s="6" t="str">
        <f t="shared" si="20"/>
        <v>P</v>
      </c>
      <c r="R18" s="6" t="str">
        <f t="shared" si="20"/>
        <v>P</v>
      </c>
      <c r="S18" s="6" t="str">
        <f t="shared" si="20"/>
        <v>P</v>
      </c>
      <c r="T18" s="6" t="str">
        <f t="shared" si="20"/>
        <v>WO</v>
      </c>
      <c r="U18" s="6" t="str">
        <f t="shared" si="20"/>
        <v>P</v>
      </c>
      <c r="V18" s="6" t="str">
        <f t="shared" si="20"/>
        <v>P</v>
      </c>
      <c r="W18" s="6" t="str">
        <f t="shared" si="20"/>
        <v>P</v>
      </c>
      <c r="X18" s="6" t="str">
        <f t="shared" si="20"/>
        <v>P</v>
      </c>
      <c r="Y18" s="6" t="str">
        <f t="shared" si="19"/>
        <v>P</v>
      </c>
      <c r="Z18" s="6" t="str">
        <f t="shared" si="19"/>
        <v>P</v>
      </c>
      <c r="AA18" s="6" t="str">
        <f t="shared" si="19"/>
        <v>WO</v>
      </c>
      <c r="AB18" s="6" t="str">
        <f t="shared" si="19"/>
        <v>P</v>
      </c>
      <c r="AC18" s="6" t="str">
        <f t="shared" si="19"/>
        <v>P</v>
      </c>
      <c r="AD18" s="6" t="str">
        <f t="shared" si="19"/>
        <v>P</v>
      </c>
      <c r="AE18" s="6" t="str">
        <f t="shared" si="19"/>
        <v>P</v>
      </c>
      <c r="AF18" s="6" t="str">
        <f t="shared" si="19"/>
        <v>P</v>
      </c>
      <c r="AG18" s="6" t="s">
        <v>16</v>
      </c>
      <c r="AH18" s="6" t="str">
        <f t="shared" si="19"/>
        <v>WO</v>
      </c>
      <c r="AI18" s="6" t="str">
        <f t="shared" si="19"/>
        <v>P</v>
      </c>
      <c r="AJ18" s="6" t="str">
        <f t="shared" si="19"/>
        <v>P</v>
      </c>
      <c r="AK18" s="6" t="str">
        <f t="shared" si="19"/>
        <v>P</v>
      </c>
      <c r="AL18" s="6" t="str">
        <f t="shared" si="19"/>
        <v>P</v>
      </c>
      <c r="AM18" s="8" t="str">
        <f t="shared" si="19"/>
        <v>P</v>
      </c>
      <c r="AN18" s="22">
        <f t="shared" si="7"/>
        <v>24</v>
      </c>
      <c r="AO18" s="22">
        <f t="shared" si="8"/>
        <v>3</v>
      </c>
      <c r="AP18" s="22">
        <f t="shared" si="9"/>
        <v>0</v>
      </c>
      <c r="AQ18" s="22">
        <f t="shared" si="10"/>
        <v>4</v>
      </c>
      <c r="AR18" s="22">
        <f t="shared" si="11"/>
        <v>31</v>
      </c>
      <c r="AS18" s="22">
        <f t="shared" si="12"/>
        <v>28</v>
      </c>
      <c r="AT18" s="23">
        <v>9000</v>
      </c>
      <c r="AU18" s="61">
        <f t="shared" si="13"/>
        <v>290.32258064516128</v>
      </c>
      <c r="AV18" s="23">
        <f t="shared" si="14"/>
        <v>870.9677419354839</v>
      </c>
      <c r="AW18" s="23">
        <f t="shared" si="15"/>
        <v>8129.0322580645161</v>
      </c>
      <c r="AX18" s="23">
        <f t="shared" si="4"/>
        <v>157.50000000000003</v>
      </c>
      <c r="AY18" s="23">
        <f t="shared" si="16"/>
        <v>7971.5322580645161</v>
      </c>
      <c r="AZ18" s="21">
        <f t="shared" si="17"/>
        <v>90.322580645161281</v>
      </c>
      <c r="BA18" s="23" t="str">
        <f t="shared" si="18"/>
        <v>Avg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5"/>
        <v>4</v>
      </c>
      <c r="I19" s="7" t="s">
        <v>16</v>
      </c>
      <c r="J19" s="7" t="s">
        <v>16</v>
      </c>
      <c r="K19" s="7" t="s">
        <v>16</v>
      </c>
      <c r="L19" s="7" t="s">
        <v>16</v>
      </c>
      <c r="M19" s="6" t="str">
        <f t="shared" si="20"/>
        <v>WO</v>
      </c>
      <c r="N19" s="6" t="str">
        <f t="shared" si="20"/>
        <v>P</v>
      </c>
      <c r="O19" s="6" t="str">
        <f t="shared" si="20"/>
        <v>P</v>
      </c>
      <c r="P19" s="6" t="str">
        <f t="shared" si="20"/>
        <v>P</v>
      </c>
      <c r="Q19" s="6" t="str">
        <f t="shared" si="20"/>
        <v>P</v>
      </c>
      <c r="R19" s="6" t="str">
        <f t="shared" si="20"/>
        <v>P</v>
      </c>
      <c r="S19" s="6" t="str">
        <f t="shared" si="20"/>
        <v>P</v>
      </c>
      <c r="T19" s="6" t="str">
        <f t="shared" si="20"/>
        <v>WO</v>
      </c>
      <c r="U19" s="6" t="str">
        <f t="shared" si="20"/>
        <v>P</v>
      </c>
      <c r="V19" s="6" t="str">
        <f t="shared" si="20"/>
        <v>P</v>
      </c>
      <c r="W19" s="6" t="str">
        <f t="shared" si="20"/>
        <v>P</v>
      </c>
      <c r="X19" s="6" t="str">
        <f t="shared" si="20"/>
        <v>P</v>
      </c>
      <c r="Y19" s="6" t="str">
        <f t="shared" si="19"/>
        <v>P</v>
      </c>
      <c r="Z19" s="6" t="str">
        <f t="shared" si="19"/>
        <v>P</v>
      </c>
      <c r="AA19" s="6" t="str">
        <f t="shared" si="19"/>
        <v>WO</v>
      </c>
      <c r="AB19" s="6" t="str">
        <f t="shared" si="19"/>
        <v>P</v>
      </c>
      <c r="AC19" s="6" t="str">
        <f t="shared" si="19"/>
        <v>P</v>
      </c>
      <c r="AD19" s="6" t="s">
        <v>17</v>
      </c>
      <c r="AE19" s="6" t="str">
        <f t="shared" si="19"/>
        <v>P</v>
      </c>
      <c r="AF19" s="6" t="str">
        <f t="shared" si="19"/>
        <v>P</v>
      </c>
      <c r="AG19" s="6" t="str">
        <f t="shared" si="19"/>
        <v>P</v>
      </c>
      <c r="AH19" s="6" t="str">
        <f t="shared" si="19"/>
        <v>WO</v>
      </c>
      <c r="AI19" s="6" t="str">
        <f t="shared" si="19"/>
        <v>P</v>
      </c>
      <c r="AJ19" s="6" t="str">
        <f t="shared" si="19"/>
        <v>P</v>
      </c>
      <c r="AK19" s="6" t="str">
        <f t="shared" si="19"/>
        <v>P</v>
      </c>
      <c r="AL19" s="6" t="str">
        <f t="shared" si="19"/>
        <v>P</v>
      </c>
      <c r="AM19" s="8" t="str">
        <f t="shared" si="19"/>
        <v>P</v>
      </c>
      <c r="AN19" s="22">
        <f t="shared" si="7"/>
        <v>22</v>
      </c>
      <c r="AO19" s="22">
        <f t="shared" si="8"/>
        <v>4</v>
      </c>
      <c r="AP19" s="22">
        <f t="shared" si="9"/>
        <v>1</v>
      </c>
      <c r="AQ19" s="22">
        <f t="shared" si="10"/>
        <v>4</v>
      </c>
      <c r="AR19" s="22">
        <f t="shared" si="11"/>
        <v>31</v>
      </c>
      <c r="AS19" s="22">
        <f t="shared" si="12"/>
        <v>27</v>
      </c>
      <c r="AT19" s="23">
        <v>7000</v>
      </c>
      <c r="AU19" s="61">
        <f t="shared" si="13"/>
        <v>225.80645161290323</v>
      </c>
      <c r="AV19" s="23">
        <f t="shared" si="14"/>
        <v>903.22580645161293</v>
      </c>
      <c r="AW19" s="23">
        <f t="shared" si="15"/>
        <v>6096.7741935483873</v>
      </c>
      <c r="AX19" s="23">
        <f t="shared" si="4"/>
        <v>122.50000000000001</v>
      </c>
      <c r="AY19" s="23">
        <f t="shared" si="16"/>
        <v>5974.2741935483873</v>
      </c>
      <c r="AZ19" s="21">
        <f t="shared" si="17"/>
        <v>87.096774193548384</v>
      </c>
      <c r="BA19" s="23" t="str">
        <f t="shared" si="18"/>
        <v>Slow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5"/>
        <v>4</v>
      </c>
      <c r="I20" s="7" t="str">
        <f t="shared" si="6"/>
        <v>P</v>
      </c>
      <c r="J20" s="7" t="str">
        <f t="shared" si="2"/>
        <v>P</v>
      </c>
      <c r="K20" s="7" t="str">
        <f t="shared" si="2"/>
        <v>P</v>
      </c>
      <c r="L20" s="7" t="str">
        <f t="shared" si="2"/>
        <v>P</v>
      </c>
      <c r="M20" s="6" t="str">
        <f t="shared" si="20"/>
        <v>WO</v>
      </c>
      <c r="N20" s="6" t="str">
        <f t="shared" si="20"/>
        <v>P</v>
      </c>
      <c r="O20" s="6" t="str">
        <f t="shared" si="20"/>
        <v>P</v>
      </c>
      <c r="P20" s="6" t="str">
        <f t="shared" si="20"/>
        <v>P</v>
      </c>
      <c r="Q20" s="6" t="str">
        <f t="shared" si="20"/>
        <v>P</v>
      </c>
      <c r="R20" s="6" t="str">
        <f t="shared" si="20"/>
        <v>P</v>
      </c>
      <c r="S20" s="6" t="str">
        <f t="shared" si="20"/>
        <v>P</v>
      </c>
      <c r="T20" s="6" t="str">
        <f t="shared" si="20"/>
        <v>WO</v>
      </c>
      <c r="U20" s="6" t="str">
        <f t="shared" si="20"/>
        <v>P</v>
      </c>
      <c r="V20" s="6" t="s">
        <v>17</v>
      </c>
      <c r="W20" s="6" t="str">
        <f t="shared" si="20"/>
        <v>P</v>
      </c>
      <c r="X20" s="6" t="str">
        <f t="shared" si="20"/>
        <v>P</v>
      </c>
      <c r="Y20" s="6" t="str">
        <f t="shared" si="19"/>
        <v>P</v>
      </c>
      <c r="Z20" s="6" t="str">
        <f t="shared" si="19"/>
        <v>P</v>
      </c>
      <c r="AA20" s="6" t="str">
        <f t="shared" si="19"/>
        <v>WO</v>
      </c>
      <c r="AB20" s="6" t="str">
        <f t="shared" si="19"/>
        <v>P</v>
      </c>
      <c r="AC20" s="6" t="str">
        <f t="shared" si="19"/>
        <v>P</v>
      </c>
      <c r="AD20" s="6" t="str">
        <f t="shared" si="19"/>
        <v>P</v>
      </c>
      <c r="AE20" s="6" t="str">
        <f t="shared" si="19"/>
        <v>P</v>
      </c>
      <c r="AF20" s="6" t="str">
        <f t="shared" si="19"/>
        <v>P</v>
      </c>
      <c r="AG20" s="6" t="str">
        <f t="shared" si="19"/>
        <v>P</v>
      </c>
      <c r="AH20" s="6" t="str">
        <f t="shared" si="19"/>
        <v>WO</v>
      </c>
      <c r="AI20" s="6" t="str">
        <f t="shared" si="19"/>
        <v>P</v>
      </c>
      <c r="AJ20" s="6" t="s">
        <v>17</v>
      </c>
      <c r="AK20" s="6" t="str">
        <f t="shared" si="19"/>
        <v>P</v>
      </c>
      <c r="AL20" s="6" t="s">
        <v>16</v>
      </c>
      <c r="AM20" s="8" t="str">
        <f t="shared" si="19"/>
        <v>P</v>
      </c>
      <c r="AN20" s="22">
        <f t="shared" si="7"/>
        <v>24</v>
      </c>
      <c r="AO20" s="22">
        <f t="shared" si="8"/>
        <v>1</v>
      </c>
      <c r="AP20" s="22">
        <f t="shared" si="9"/>
        <v>2</v>
      </c>
      <c r="AQ20" s="22">
        <f t="shared" si="10"/>
        <v>4</v>
      </c>
      <c r="AR20" s="22">
        <f t="shared" si="11"/>
        <v>31</v>
      </c>
      <c r="AS20" s="22">
        <f t="shared" si="12"/>
        <v>30</v>
      </c>
      <c r="AT20" s="23">
        <v>13000</v>
      </c>
      <c r="AU20" s="61">
        <f t="shared" si="13"/>
        <v>419.35483870967744</v>
      </c>
      <c r="AV20" s="23">
        <f t="shared" si="14"/>
        <v>419.35483870967744</v>
      </c>
      <c r="AW20" s="23">
        <f t="shared" si="15"/>
        <v>12580.645161290322</v>
      </c>
      <c r="AX20" s="23">
        <f t="shared" si="4"/>
        <v>227.50000000000003</v>
      </c>
      <c r="AY20" s="23">
        <f t="shared" si="16"/>
        <v>12353.145161290322</v>
      </c>
      <c r="AZ20" s="21">
        <f t="shared" si="17"/>
        <v>96.774193548387103</v>
      </c>
      <c r="BA20" s="23" t="str">
        <f t="shared" si="18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5"/>
        <v>4</v>
      </c>
      <c r="I21" s="7" t="str">
        <f t="shared" si="6"/>
        <v>P</v>
      </c>
      <c r="J21" s="7" t="str">
        <f t="shared" si="2"/>
        <v>P</v>
      </c>
      <c r="K21" s="7" t="str">
        <f t="shared" si="2"/>
        <v>P</v>
      </c>
      <c r="L21" s="7" t="str">
        <f t="shared" si="2"/>
        <v>P</v>
      </c>
      <c r="M21" s="6" t="str">
        <f t="shared" si="20"/>
        <v>WO</v>
      </c>
      <c r="N21" s="6" t="str">
        <f t="shared" si="20"/>
        <v>P</v>
      </c>
      <c r="O21" s="6" t="str">
        <f t="shared" si="20"/>
        <v>P</v>
      </c>
      <c r="P21" s="6" t="str">
        <f t="shared" si="20"/>
        <v>P</v>
      </c>
      <c r="Q21" s="6" t="str">
        <f t="shared" si="20"/>
        <v>P</v>
      </c>
      <c r="R21" s="6" t="s">
        <v>16</v>
      </c>
      <c r="S21" s="6" t="str">
        <f t="shared" si="20"/>
        <v>P</v>
      </c>
      <c r="T21" s="6" t="str">
        <f t="shared" si="20"/>
        <v>WO</v>
      </c>
      <c r="U21" s="6" t="str">
        <f t="shared" si="20"/>
        <v>P</v>
      </c>
      <c r="V21" s="6" t="str">
        <f t="shared" si="20"/>
        <v>P</v>
      </c>
      <c r="W21" s="6" t="str">
        <f t="shared" si="20"/>
        <v>P</v>
      </c>
      <c r="X21" s="6" t="s">
        <v>16</v>
      </c>
      <c r="Y21" s="6" t="str">
        <f t="shared" si="19"/>
        <v>P</v>
      </c>
      <c r="Z21" s="6" t="str">
        <f t="shared" si="19"/>
        <v>P</v>
      </c>
      <c r="AA21" s="6" t="str">
        <f t="shared" si="19"/>
        <v>WO</v>
      </c>
      <c r="AB21" s="6" t="str">
        <f t="shared" si="19"/>
        <v>P</v>
      </c>
      <c r="AC21" s="6" t="str">
        <f t="shared" si="19"/>
        <v>P</v>
      </c>
      <c r="AD21" s="6" t="str">
        <f t="shared" si="19"/>
        <v>P</v>
      </c>
      <c r="AE21" s="6" t="s">
        <v>16</v>
      </c>
      <c r="AF21" s="6" t="str">
        <f t="shared" si="19"/>
        <v>P</v>
      </c>
      <c r="AG21" s="6" t="str">
        <f t="shared" si="19"/>
        <v>P</v>
      </c>
      <c r="AH21" s="6" t="str">
        <f t="shared" si="19"/>
        <v>WO</v>
      </c>
      <c r="AI21" s="6" t="str">
        <f t="shared" si="19"/>
        <v>P</v>
      </c>
      <c r="AJ21" s="6" t="str">
        <f t="shared" si="19"/>
        <v>P</v>
      </c>
      <c r="AK21" s="6" t="str">
        <f t="shared" si="19"/>
        <v>P</v>
      </c>
      <c r="AL21" s="6" t="str">
        <f t="shared" si="19"/>
        <v>P</v>
      </c>
      <c r="AM21" s="8" t="str">
        <f t="shared" si="19"/>
        <v>P</v>
      </c>
      <c r="AN21" s="22">
        <f t="shared" si="7"/>
        <v>24</v>
      </c>
      <c r="AO21" s="22">
        <f t="shared" si="8"/>
        <v>3</v>
      </c>
      <c r="AP21" s="22">
        <f t="shared" si="9"/>
        <v>0</v>
      </c>
      <c r="AQ21" s="22">
        <f t="shared" si="10"/>
        <v>4</v>
      </c>
      <c r="AR21" s="22">
        <f t="shared" si="11"/>
        <v>31</v>
      </c>
      <c r="AS21" s="22">
        <f t="shared" si="12"/>
        <v>28</v>
      </c>
      <c r="AT21" s="23">
        <v>15000</v>
      </c>
      <c r="AU21" s="61">
        <f t="shared" si="13"/>
        <v>483.87096774193549</v>
      </c>
      <c r="AV21" s="23">
        <f t="shared" si="14"/>
        <v>1451.6129032258063</v>
      </c>
      <c r="AW21" s="23">
        <f t="shared" si="15"/>
        <v>13548.387096774193</v>
      </c>
      <c r="AX21" s="23">
        <f t="shared" si="4"/>
        <v>262.5</v>
      </c>
      <c r="AY21" s="23">
        <f t="shared" si="16"/>
        <v>13285.887096774193</v>
      </c>
      <c r="AZ21" s="21">
        <f t="shared" si="17"/>
        <v>90.322580645161281</v>
      </c>
      <c r="BA21" s="23" t="str">
        <f t="shared" si="18"/>
        <v>Avg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5"/>
        <v>4</v>
      </c>
      <c r="I22" s="7" t="str">
        <f t="shared" si="6"/>
        <v>P</v>
      </c>
      <c r="J22" s="7" t="str">
        <f t="shared" si="2"/>
        <v>P</v>
      </c>
      <c r="K22" s="7" t="str">
        <f t="shared" si="2"/>
        <v>P</v>
      </c>
      <c r="L22" s="7" t="str">
        <f t="shared" si="2"/>
        <v>P</v>
      </c>
      <c r="M22" s="6" t="str">
        <f t="shared" si="20"/>
        <v>WO</v>
      </c>
      <c r="N22" s="6" t="str">
        <f t="shared" si="20"/>
        <v>P</v>
      </c>
      <c r="O22" s="6" t="str">
        <f t="shared" si="20"/>
        <v>P</v>
      </c>
      <c r="P22" s="6" t="str">
        <f t="shared" si="20"/>
        <v>P</v>
      </c>
      <c r="Q22" s="6" t="str">
        <f t="shared" si="20"/>
        <v>P</v>
      </c>
      <c r="R22" s="6" t="str">
        <f t="shared" si="20"/>
        <v>P</v>
      </c>
      <c r="S22" s="6" t="str">
        <f t="shared" si="20"/>
        <v>P</v>
      </c>
      <c r="T22" s="6" t="str">
        <f t="shared" si="20"/>
        <v>WO</v>
      </c>
      <c r="U22" s="6" t="str">
        <f t="shared" si="20"/>
        <v>P</v>
      </c>
      <c r="V22" s="6" t="str">
        <f t="shared" si="20"/>
        <v>P</v>
      </c>
      <c r="W22" s="6" t="str">
        <f t="shared" si="20"/>
        <v>P</v>
      </c>
      <c r="X22" s="6" t="str">
        <f t="shared" si="20"/>
        <v>P</v>
      </c>
      <c r="Y22" s="6" t="str">
        <f t="shared" si="19"/>
        <v>P</v>
      </c>
      <c r="Z22" s="6" t="str">
        <f t="shared" si="19"/>
        <v>P</v>
      </c>
      <c r="AA22" s="6" t="str">
        <f t="shared" si="19"/>
        <v>WO</v>
      </c>
      <c r="AB22" s="6" t="str">
        <f t="shared" si="19"/>
        <v>P</v>
      </c>
      <c r="AC22" s="6" t="str">
        <f t="shared" si="19"/>
        <v>P</v>
      </c>
      <c r="AD22" s="6" t="str">
        <f t="shared" si="19"/>
        <v>P</v>
      </c>
      <c r="AE22" s="6" t="str">
        <f t="shared" si="19"/>
        <v>P</v>
      </c>
      <c r="AF22" s="6" t="str">
        <f t="shared" si="19"/>
        <v>P</v>
      </c>
      <c r="AG22" s="6" t="str">
        <f t="shared" si="19"/>
        <v>P</v>
      </c>
      <c r="AH22" s="6" t="str">
        <f t="shared" si="19"/>
        <v>WO</v>
      </c>
      <c r="AI22" s="6" t="str">
        <f t="shared" si="19"/>
        <v>P</v>
      </c>
      <c r="AJ22" s="6" t="str">
        <f t="shared" si="19"/>
        <v>P</v>
      </c>
      <c r="AK22" s="6" t="str">
        <f t="shared" si="19"/>
        <v>P</v>
      </c>
      <c r="AL22" s="6" t="str">
        <f t="shared" si="19"/>
        <v>P</v>
      </c>
      <c r="AM22" s="8" t="str">
        <f t="shared" si="19"/>
        <v>P</v>
      </c>
      <c r="AN22" s="22">
        <f t="shared" si="7"/>
        <v>27</v>
      </c>
      <c r="AO22" s="22">
        <f t="shared" si="8"/>
        <v>0</v>
      </c>
      <c r="AP22" s="22">
        <f t="shared" si="9"/>
        <v>0</v>
      </c>
      <c r="AQ22" s="22">
        <f t="shared" si="10"/>
        <v>4</v>
      </c>
      <c r="AR22" s="22">
        <f t="shared" si="11"/>
        <v>31</v>
      </c>
      <c r="AS22" s="22">
        <f t="shared" si="12"/>
        <v>31</v>
      </c>
      <c r="AT22" s="23">
        <v>18000</v>
      </c>
      <c r="AU22" s="61">
        <f t="shared" si="13"/>
        <v>580.64516129032256</v>
      </c>
      <c r="AV22" s="23">
        <f t="shared" si="14"/>
        <v>0</v>
      </c>
      <c r="AW22" s="23">
        <f t="shared" si="15"/>
        <v>18000</v>
      </c>
      <c r="AX22" s="23">
        <f t="shared" si="4"/>
        <v>315.00000000000006</v>
      </c>
      <c r="AY22" s="23">
        <f t="shared" si="16"/>
        <v>17685</v>
      </c>
      <c r="AZ22" s="21">
        <f t="shared" si="17"/>
        <v>100</v>
      </c>
      <c r="BA22" s="23" t="str">
        <f t="shared" si="18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5"/>
        <v>4</v>
      </c>
      <c r="I23" s="7" t="str">
        <f t="shared" si="6"/>
        <v>P</v>
      </c>
      <c r="J23" s="7" t="str">
        <f t="shared" si="6"/>
        <v>P</v>
      </c>
      <c r="K23" s="7" t="str">
        <f t="shared" si="6"/>
        <v>P</v>
      </c>
      <c r="L23" s="7" t="str">
        <f t="shared" si="6"/>
        <v>P</v>
      </c>
      <c r="M23" s="6" t="str">
        <f t="shared" si="20"/>
        <v>WO</v>
      </c>
      <c r="N23" s="6" t="str">
        <f t="shared" si="20"/>
        <v>P</v>
      </c>
      <c r="O23" s="6" t="str">
        <f t="shared" si="20"/>
        <v>P</v>
      </c>
      <c r="P23" s="6" t="s">
        <v>16</v>
      </c>
      <c r="Q23" s="6" t="str">
        <f t="shared" si="20"/>
        <v>P</v>
      </c>
      <c r="R23" s="6" t="str">
        <f t="shared" si="20"/>
        <v>P</v>
      </c>
      <c r="S23" s="6" t="str">
        <f t="shared" si="20"/>
        <v>P</v>
      </c>
      <c r="T23" s="6" t="str">
        <f t="shared" si="20"/>
        <v>WO</v>
      </c>
      <c r="U23" s="6" t="str">
        <f t="shared" si="20"/>
        <v>P</v>
      </c>
      <c r="V23" s="6" t="str">
        <f t="shared" si="20"/>
        <v>P</v>
      </c>
      <c r="W23" s="6" t="str">
        <f t="shared" si="20"/>
        <v>P</v>
      </c>
      <c r="X23" s="6" t="str">
        <f t="shared" si="20"/>
        <v>P</v>
      </c>
      <c r="Y23" s="6" t="str">
        <f t="shared" si="19"/>
        <v>P</v>
      </c>
      <c r="Z23" s="6" t="str">
        <f t="shared" si="19"/>
        <v>P</v>
      </c>
      <c r="AA23" s="6" t="str">
        <f t="shared" si="19"/>
        <v>WO</v>
      </c>
      <c r="AB23" s="6" t="str">
        <f t="shared" si="19"/>
        <v>P</v>
      </c>
      <c r="AC23" s="6" t="s">
        <v>16</v>
      </c>
      <c r="AD23" s="6" t="str">
        <f t="shared" si="19"/>
        <v>P</v>
      </c>
      <c r="AE23" s="6" t="str">
        <f t="shared" si="19"/>
        <v>P</v>
      </c>
      <c r="AF23" s="6" t="str">
        <f t="shared" si="19"/>
        <v>P</v>
      </c>
      <c r="AG23" s="6" t="str">
        <f t="shared" si="19"/>
        <v>P</v>
      </c>
      <c r="AH23" s="6" t="str">
        <f t="shared" si="19"/>
        <v>WO</v>
      </c>
      <c r="AI23" s="6" t="str">
        <f t="shared" si="19"/>
        <v>P</v>
      </c>
      <c r="AJ23" s="6" t="s">
        <v>19</v>
      </c>
      <c r="AK23" s="6" t="str">
        <f t="shared" si="19"/>
        <v>P</v>
      </c>
      <c r="AL23" s="6" t="s">
        <v>16</v>
      </c>
      <c r="AM23" s="8" t="str">
        <f t="shared" si="19"/>
        <v>P</v>
      </c>
      <c r="AN23" s="22">
        <f t="shared" si="7"/>
        <v>24</v>
      </c>
      <c r="AO23" s="22">
        <f t="shared" si="8"/>
        <v>3</v>
      </c>
      <c r="AP23" s="22">
        <f t="shared" si="9"/>
        <v>0</v>
      </c>
      <c r="AQ23" s="22">
        <f t="shared" si="10"/>
        <v>4</v>
      </c>
      <c r="AR23" s="22">
        <f t="shared" si="11"/>
        <v>31</v>
      </c>
      <c r="AS23" s="22">
        <f t="shared" si="12"/>
        <v>28</v>
      </c>
      <c r="AT23" s="23">
        <v>19000</v>
      </c>
      <c r="AU23" s="61">
        <f t="shared" si="13"/>
        <v>612.90322580645159</v>
      </c>
      <c r="AV23" s="23">
        <f t="shared" si="14"/>
        <v>1838.7096774193546</v>
      </c>
      <c r="AW23" s="23">
        <f t="shared" si="15"/>
        <v>17161.290322580644</v>
      </c>
      <c r="AX23" s="23">
        <f t="shared" si="4"/>
        <v>332.50000000000006</v>
      </c>
      <c r="AY23" s="23">
        <f t="shared" si="16"/>
        <v>16828.790322580644</v>
      </c>
      <c r="AZ23" s="21">
        <f t="shared" si="17"/>
        <v>90.322580645161281</v>
      </c>
      <c r="BA23" s="23" t="str">
        <f t="shared" si="18"/>
        <v>Avg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5"/>
        <v>4</v>
      </c>
      <c r="I24" s="7" t="str">
        <f t="shared" si="6"/>
        <v>P</v>
      </c>
      <c r="J24" s="7" t="str">
        <f t="shared" si="6"/>
        <v>P</v>
      </c>
      <c r="K24" s="7" t="str">
        <f t="shared" si="6"/>
        <v>P</v>
      </c>
      <c r="L24" s="7" t="str">
        <f t="shared" si="6"/>
        <v>P</v>
      </c>
      <c r="M24" s="6" t="str">
        <f t="shared" ref="M24:X26" si="21">IF(M$6="Sun","WO","P")</f>
        <v>WO</v>
      </c>
      <c r="N24" s="6" t="str">
        <f t="shared" si="21"/>
        <v>P</v>
      </c>
      <c r="O24" s="6" t="str">
        <f t="shared" si="21"/>
        <v>P</v>
      </c>
      <c r="P24" s="6" t="str">
        <f t="shared" si="21"/>
        <v>P</v>
      </c>
      <c r="Q24" s="6" t="str">
        <f t="shared" si="21"/>
        <v>P</v>
      </c>
      <c r="R24" s="6" t="str">
        <f t="shared" si="21"/>
        <v>P</v>
      </c>
      <c r="S24" s="6" t="str">
        <f t="shared" si="21"/>
        <v>P</v>
      </c>
      <c r="T24" s="6" t="str">
        <f t="shared" si="21"/>
        <v>WO</v>
      </c>
      <c r="U24" s="6" t="str">
        <f t="shared" si="21"/>
        <v>P</v>
      </c>
      <c r="V24" s="6" t="str">
        <f t="shared" si="21"/>
        <v>P</v>
      </c>
      <c r="W24" s="6" t="s">
        <v>17</v>
      </c>
      <c r="X24" s="6" t="str">
        <f t="shared" si="21"/>
        <v>P</v>
      </c>
      <c r="Y24" s="6" t="str">
        <f t="shared" si="19"/>
        <v>P</v>
      </c>
      <c r="Z24" s="6" t="str">
        <f t="shared" si="19"/>
        <v>P</v>
      </c>
      <c r="AA24" s="6" t="str">
        <f t="shared" si="19"/>
        <v>WO</v>
      </c>
      <c r="AB24" s="6" t="str">
        <f t="shared" si="19"/>
        <v>P</v>
      </c>
      <c r="AC24" s="6" t="str">
        <f t="shared" si="19"/>
        <v>P</v>
      </c>
      <c r="AD24" s="6" t="str">
        <f t="shared" si="19"/>
        <v>P</v>
      </c>
      <c r="AE24" s="6" t="str">
        <f t="shared" si="19"/>
        <v>P</v>
      </c>
      <c r="AF24" s="6" t="str">
        <f t="shared" si="19"/>
        <v>P</v>
      </c>
      <c r="AG24" s="6" t="str">
        <f t="shared" si="19"/>
        <v>P</v>
      </c>
      <c r="AH24" s="6" t="str">
        <f t="shared" si="19"/>
        <v>WO</v>
      </c>
      <c r="AI24" s="6" t="str">
        <f t="shared" si="19"/>
        <v>P</v>
      </c>
      <c r="AJ24" s="6" t="str">
        <f t="shared" si="19"/>
        <v>P</v>
      </c>
      <c r="AK24" s="6" t="str">
        <f t="shared" si="19"/>
        <v>P</v>
      </c>
      <c r="AL24" s="6" t="str">
        <f t="shared" si="19"/>
        <v>P</v>
      </c>
      <c r="AM24" s="8" t="str">
        <f t="shared" si="19"/>
        <v>P</v>
      </c>
      <c r="AN24" s="22">
        <f t="shared" si="7"/>
        <v>26</v>
      </c>
      <c r="AO24" s="22">
        <f t="shared" si="8"/>
        <v>0</v>
      </c>
      <c r="AP24" s="22">
        <f t="shared" si="9"/>
        <v>1</v>
      </c>
      <c r="AQ24" s="22">
        <f t="shared" si="10"/>
        <v>4</v>
      </c>
      <c r="AR24" s="22">
        <f t="shared" si="11"/>
        <v>31</v>
      </c>
      <c r="AS24" s="22">
        <f t="shared" si="12"/>
        <v>31</v>
      </c>
      <c r="AT24" s="23">
        <v>22000</v>
      </c>
      <c r="AU24" s="61">
        <f t="shared" si="13"/>
        <v>709.67741935483866</v>
      </c>
      <c r="AV24" s="23">
        <f t="shared" si="14"/>
        <v>0</v>
      </c>
      <c r="AW24" s="23">
        <f t="shared" si="15"/>
        <v>22000</v>
      </c>
      <c r="AX24" s="23">
        <f t="shared" si="4"/>
        <v>385.00000000000006</v>
      </c>
      <c r="AY24" s="23">
        <f t="shared" si="16"/>
        <v>21615</v>
      </c>
      <c r="AZ24" s="21">
        <f t="shared" si="17"/>
        <v>100</v>
      </c>
      <c r="BA24" s="23" t="str">
        <f t="shared" si="18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5"/>
        <v>4</v>
      </c>
      <c r="I25" s="7" t="str">
        <f t="shared" si="6"/>
        <v>P</v>
      </c>
      <c r="J25" s="7" t="str">
        <f t="shared" si="6"/>
        <v>P</v>
      </c>
      <c r="K25" s="7" t="str">
        <f t="shared" si="6"/>
        <v>P</v>
      </c>
      <c r="L25" s="7" t="str">
        <f t="shared" si="6"/>
        <v>P</v>
      </c>
      <c r="M25" s="6" t="str">
        <f t="shared" si="21"/>
        <v>WO</v>
      </c>
      <c r="N25" s="6" t="str">
        <f t="shared" si="21"/>
        <v>P</v>
      </c>
      <c r="O25" s="6" t="str">
        <f t="shared" si="21"/>
        <v>P</v>
      </c>
      <c r="P25" s="6" t="str">
        <f t="shared" si="21"/>
        <v>P</v>
      </c>
      <c r="Q25" s="6" t="str">
        <f t="shared" si="21"/>
        <v>P</v>
      </c>
      <c r="R25" s="6" t="str">
        <f t="shared" si="21"/>
        <v>P</v>
      </c>
      <c r="S25" s="6" t="str">
        <f t="shared" si="21"/>
        <v>P</v>
      </c>
      <c r="T25" s="6" t="str">
        <f t="shared" si="21"/>
        <v>WO</v>
      </c>
      <c r="U25" s="6" t="str">
        <f t="shared" si="21"/>
        <v>P</v>
      </c>
      <c r="V25" s="6" t="str">
        <f t="shared" si="21"/>
        <v>P</v>
      </c>
      <c r="W25" s="6" t="str">
        <f t="shared" si="21"/>
        <v>P</v>
      </c>
      <c r="X25" s="6" t="str">
        <f t="shared" si="21"/>
        <v>P</v>
      </c>
      <c r="Y25" s="6" t="str">
        <f t="shared" si="19"/>
        <v>P</v>
      </c>
      <c r="Z25" s="6" t="str">
        <f t="shared" si="19"/>
        <v>P</v>
      </c>
      <c r="AA25" s="6" t="str">
        <f t="shared" si="19"/>
        <v>WO</v>
      </c>
      <c r="AB25" s="6" t="str">
        <f t="shared" si="19"/>
        <v>P</v>
      </c>
      <c r="AC25" s="6" t="str">
        <f t="shared" si="19"/>
        <v>P</v>
      </c>
      <c r="AD25" s="6" t="str">
        <f t="shared" si="19"/>
        <v>P</v>
      </c>
      <c r="AE25" s="6" t="str">
        <f t="shared" si="19"/>
        <v>P</v>
      </c>
      <c r="AF25" s="6" t="s">
        <v>16</v>
      </c>
      <c r="AG25" s="6" t="str">
        <f t="shared" si="19"/>
        <v>P</v>
      </c>
      <c r="AH25" s="6" t="str">
        <f t="shared" si="19"/>
        <v>WO</v>
      </c>
      <c r="AI25" s="6" t="str">
        <f t="shared" si="19"/>
        <v>P</v>
      </c>
      <c r="AJ25" s="6" t="str">
        <f t="shared" si="19"/>
        <v>P</v>
      </c>
      <c r="AK25" s="6" t="str">
        <f t="shared" si="19"/>
        <v>P</v>
      </c>
      <c r="AL25" s="6" t="str">
        <f t="shared" si="19"/>
        <v>P</v>
      </c>
      <c r="AM25" s="8" t="str">
        <f t="shared" si="19"/>
        <v>P</v>
      </c>
      <c r="AN25" s="22">
        <f t="shared" si="7"/>
        <v>26</v>
      </c>
      <c r="AO25" s="22">
        <f t="shared" si="8"/>
        <v>1</v>
      </c>
      <c r="AP25" s="22">
        <f t="shared" si="9"/>
        <v>0</v>
      </c>
      <c r="AQ25" s="22">
        <f t="shared" si="10"/>
        <v>4</v>
      </c>
      <c r="AR25" s="22">
        <f t="shared" si="11"/>
        <v>31</v>
      </c>
      <c r="AS25" s="22">
        <f t="shared" si="12"/>
        <v>30</v>
      </c>
      <c r="AT25" s="23">
        <v>8000</v>
      </c>
      <c r="AU25" s="61">
        <f t="shared" si="13"/>
        <v>258.06451612903226</v>
      </c>
      <c r="AV25" s="23">
        <f t="shared" si="14"/>
        <v>258.06451612903226</v>
      </c>
      <c r="AW25" s="23">
        <f t="shared" si="15"/>
        <v>7741.9354838709678</v>
      </c>
      <c r="AX25" s="23">
        <f t="shared" si="4"/>
        <v>140</v>
      </c>
      <c r="AY25" s="23">
        <f t="shared" si="16"/>
        <v>7601.9354838709678</v>
      </c>
      <c r="AZ25" s="21">
        <f t="shared" si="17"/>
        <v>96.774193548387103</v>
      </c>
      <c r="BA25" s="23" t="str">
        <f t="shared" si="18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5"/>
        <v>4</v>
      </c>
      <c r="I26" s="7" t="str">
        <f t="shared" si="6"/>
        <v>P</v>
      </c>
      <c r="J26" s="7" t="str">
        <f t="shared" si="6"/>
        <v>P</v>
      </c>
      <c r="K26" s="7" t="str">
        <f t="shared" si="6"/>
        <v>P</v>
      </c>
      <c r="L26" s="7" t="str">
        <f t="shared" si="6"/>
        <v>P</v>
      </c>
      <c r="M26" s="6" t="str">
        <f t="shared" si="21"/>
        <v>WO</v>
      </c>
      <c r="N26" s="6" t="str">
        <f t="shared" si="21"/>
        <v>P</v>
      </c>
      <c r="O26" s="6" t="str">
        <f t="shared" si="21"/>
        <v>P</v>
      </c>
      <c r="P26" s="6" t="str">
        <f t="shared" si="21"/>
        <v>P</v>
      </c>
      <c r="Q26" s="6" t="str">
        <f t="shared" si="21"/>
        <v>P</v>
      </c>
      <c r="R26" s="6" t="str">
        <f t="shared" si="21"/>
        <v>P</v>
      </c>
      <c r="S26" s="6" t="str">
        <f t="shared" si="21"/>
        <v>P</v>
      </c>
      <c r="T26" s="6" t="str">
        <f t="shared" si="21"/>
        <v>WO</v>
      </c>
      <c r="U26" s="6" t="str">
        <f t="shared" si="21"/>
        <v>P</v>
      </c>
      <c r="V26" s="6" t="str">
        <f t="shared" si="21"/>
        <v>P</v>
      </c>
      <c r="W26" s="6" t="str">
        <f t="shared" si="21"/>
        <v>P</v>
      </c>
      <c r="X26" s="6" t="str">
        <f t="shared" si="21"/>
        <v>P</v>
      </c>
      <c r="Y26" s="6" t="str">
        <f t="shared" si="19"/>
        <v>P</v>
      </c>
      <c r="Z26" s="6" t="str">
        <f t="shared" si="19"/>
        <v>P</v>
      </c>
      <c r="AA26" s="6" t="str">
        <f t="shared" si="19"/>
        <v>WO</v>
      </c>
      <c r="AB26" s="6" t="str">
        <f t="shared" si="19"/>
        <v>P</v>
      </c>
      <c r="AC26" s="6" t="str">
        <f t="shared" si="19"/>
        <v>P</v>
      </c>
      <c r="AD26" s="6" t="str">
        <f t="shared" si="19"/>
        <v>P</v>
      </c>
      <c r="AE26" s="6" t="str">
        <f t="shared" si="19"/>
        <v>P</v>
      </c>
      <c r="AF26" s="6" t="str">
        <f t="shared" si="19"/>
        <v>P</v>
      </c>
      <c r="AG26" s="6" t="str">
        <f t="shared" si="19"/>
        <v>P</v>
      </c>
      <c r="AH26" s="6" t="str">
        <f t="shared" si="19"/>
        <v>WO</v>
      </c>
      <c r="AI26" s="6" t="str">
        <f t="shared" si="19"/>
        <v>P</v>
      </c>
      <c r="AJ26" s="6" t="str">
        <f t="shared" si="19"/>
        <v>P</v>
      </c>
      <c r="AK26" s="6" t="str">
        <f t="shared" si="19"/>
        <v>P</v>
      </c>
      <c r="AL26" s="6" t="str">
        <f t="shared" si="19"/>
        <v>P</v>
      </c>
      <c r="AM26" s="8" t="str">
        <f t="shared" si="19"/>
        <v>P</v>
      </c>
      <c r="AN26" s="22">
        <f t="shared" si="7"/>
        <v>27</v>
      </c>
      <c r="AO26" s="22">
        <f t="shared" si="8"/>
        <v>0</v>
      </c>
      <c r="AP26" s="22">
        <f t="shared" si="9"/>
        <v>0</v>
      </c>
      <c r="AQ26" s="22">
        <f t="shared" si="10"/>
        <v>4</v>
      </c>
      <c r="AR26" s="22">
        <f t="shared" si="11"/>
        <v>31</v>
      </c>
      <c r="AS26" s="22">
        <f t="shared" si="12"/>
        <v>31</v>
      </c>
      <c r="AT26" s="23">
        <v>10000</v>
      </c>
      <c r="AU26" s="61">
        <f t="shared" si="13"/>
        <v>322.58064516129031</v>
      </c>
      <c r="AV26" s="23">
        <f t="shared" si="14"/>
        <v>0</v>
      </c>
      <c r="AW26" s="23">
        <f t="shared" si="15"/>
        <v>10000</v>
      </c>
      <c r="AX26" s="23">
        <f t="shared" si="4"/>
        <v>175.00000000000003</v>
      </c>
      <c r="AY26" s="23">
        <f t="shared" si="16"/>
        <v>9825</v>
      </c>
      <c r="AZ26" s="21">
        <f t="shared" si="17"/>
        <v>100</v>
      </c>
      <c r="BA26" s="23" t="str">
        <f t="shared" si="18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  <c r="BA27" s="2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  <c r="BA28" s="2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  <c r="BA29" s="2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  <c r="BA30" s="2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  <c r="BA31" s="2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  <c r="BA32" s="2"/>
    </row>
    <row r="33" spans="4:5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  <c r="BA33" s="2"/>
    </row>
    <row r="34" spans="4:5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  <c r="BA34" s="2"/>
    </row>
    <row r="35" spans="4:5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  <c r="BA35" s="2"/>
    </row>
    <row r="36" spans="4:5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  <c r="BA36" s="2"/>
    </row>
    <row r="37" spans="4:5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  <c r="BA37" s="2"/>
    </row>
    <row r="38" spans="4:5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  <c r="BA38" s="2"/>
    </row>
    <row r="39" spans="4:5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  <c r="BA39" s="2"/>
    </row>
    <row r="40" spans="4:5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  <c r="BA40" s="2"/>
    </row>
    <row r="41" spans="4:5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  <c r="BA41" s="2"/>
    </row>
    <row r="42" spans="4:5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  <c r="BA42" s="2"/>
    </row>
  </sheetData>
  <mergeCells count="22">
    <mergeCell ref="AH1:AK1"/>
    <mergeCell ref="AD1:AG1"/>
    <mergeCell ref="AV5:AV6"/>
    <mergeCell ref="AR5:AR6"/>
    <mergeCell ref="K4:P4"/>
    <mergeCell ref="J3:L3"/>
    <mergeCell ref="AC4:AF4"/>
    <mergeCell ref="E5:E6"/>
    <mergeCell ref="AU5:AU6"/>
    <mergeCell ref="AS5:AS6"/>
    <mergeCell ref="AQ5:AQ6"/>
    <mergeCell ref="AO5:AO6"/>
    <mergeCell ref="AN5:AN6"/>
    <mergeCell ref="AP5:AP6"/>
    <mergeCell ref="AT5:AT6"/>
    <mergeCell ref="G5:G6"/>
    <mergeCell ref="F5:F6"/>
    <mergeCell ref="AZ5:AZ6"/>
    <mergeCell ref="BA5:BA6"/>
    <mergeCell ref="AY5:AY6"/>
    <mergeCell ref="AX5:AX6"/>
    <mergeCell ref="AW5:AW6"/>
  </mergeCells>
  <conditionalFormatting sqref="H5:AM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{1C6445C2-7E37-4D0A-8418-3D4E404445B0}</x14:id>
        </ext>
      </extLst>
    </cfRule>
  </conditionalFormatting>
  <conditionalFormatting sqref="I7:AM14 I8:L26 I15:Z15 AB15:AM15 I16:AM26">
    <cfRule type="cellIs" dxfId="35" priority="8" operator="equal">
      <formula>"A"</formula>
    </cfRule>
    <cfRule type="cellIs" dxfId="34" priority="9" operator="equal">
      <formula>"L"</formula>
    </cfRule>
  </conditionalFormatting>
  <conditionalFormatting sqref="I7:AM26">
    <cfRule type="cellIs" dxfId="33" priority="4" operator="equal">
      <formula>"WO"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{F29E9951-307A-4B9E-971E-B5ECA2DB77BC}</x14:id>
        </ext>
      </extLst>
    </cfRule>
  </conditionalFormatting>
  <conditionalFormatting sqref="AO5:BA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{51A63729-7F7A-4EF6-BCAA-4DA8849289C8}</x14:id>
        </ext>
      </extLst>
    </cfRule>
  </conditionalFormatting>
  <dataValidations count="1">
    <dataValidation type="list" allowBlank="1" showInputMessage="1" showErrorMessage="1" sqref="I7:AM26" xr:uid="{00000000-0002-0000-03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6445C2-7E37-4D0A-8418-3D4E40444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29E9951-307A-4B9E-971E-B5ECA2DB7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51A63729-7F7A-4EF6-BCAA-4DA884928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AO5:BA5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BA42"/>
  <sheetViews>
    <sheetView showGridLines="0" showRowColHeaders="0" topLeftCell="AH1" zoomScale="85" zoomScaleNormal="85" workbookViewId="0">
      <selection activeCell="BA8" sqref="BA8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" customWidth="1"/>
    <col min="10" max="10" width="4.5703125" customWidth="1"/>
    <col min="11" max="11" width="5.140625" customWidth="1"/>
    <col min="12" max="12" width="4.5703125" customWidth="1"/>
    <col min="13" max="13" width="5.28515625" customWidth="1"/>
    <col min="14" max="14" width="4.5703125" customWidth="1"/>
    <col min="15" max="15" width="3.5703125" customWidth="1"/>
    <col min="16" max="16" width="4" customWidth="1"/>
    <col min="17" max="17" width="4.5703125" customWidth="1"/>
    <col min="18" max="18" width="5.140625" customWidth="1"/>
    <col min="19" max="19" width="4.5703125" customWidth="1"/>
    <col min="20" max="20" width="5.28515625" customWidth="1"/>
    <col min="21" max="21" width="4.5703125" customWidth="1"/>
    <col min="22" max="22" width="3.5703125" customWidth="1"/>
    <col min="23" max="23" width="4" customWidth="1"/>
    <col min="24" max="24" width="4.5703125" customWidth="1"/>
    <col min="25" max="25" width="5.140625" customWidth="1"/>
    <col min="26" max="26" width="4.5703125" customWidth="1"/>
    <col min="27" max="27" width="5.28515625" customWidth="1"/>
    <col min="28" max="28" width="4.5703125" customWidth="1"/>
    <col min="29" max="29" width="3.5703125" customWidth="1"/>
    <col min="30" max="30" width="4" customWidth="1"/>
    <col min="31" max="31" width="4.5703125" customWidth="1"/>
    <col min="32" max="32" width="5.140625" customWidth="1"/>
    <col min="33" max="33" width="4.5703125" customWidth="1"/>
    <col min="34" max="34" width="5.28515625" customWidth="1"/>
    <col min="35" max="35" width="4.5703125" customWidth="1"/>
    <col min="36" max="36" width="3.5703125" customWidth="1"/>
    <col min="37" max="37" width="4" customWidth="1"/>
    <col min="38" max="38" width="4.28515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272391.29310344829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43862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43890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143</v>
      </c>
      <c r="H5" s="14" t="s">
        <v>12</v>
      </c>
      <c r="I5" s="15">
        <f>K4</f>
        <v>43862</v>
      </c>
      <c r="J5" s="16">
        <f t="shared" ref="J5:AM5" si="0">IF(I5&lt;$AC$4,I5+1,"")</f>
        <v>43863</v>
      </c>
      <c r="K5" s="16">
        <f t="shared" si="0"/>
        <v>43864</v>
      </c>
      <c r="L5" s="16">
        <f t="shared" si="0"/>
        <v>43865</v>
      </c>
      <c r="M5" s="17">
        <f t="shared" si="0"/>
        <v>43866</v>
      </c>
      <c r="N5" s="16">
        <f t="shared" si="0"/>
        <v>43867</v>
      </c>
      <c r="O5" s="16">
        <f t="shared" si="0"/>
        <v>43868</v>
      </c>
      <c r="P5" s="16">
        <f t="shared" si="0"/>
        <v>43869</v>
      </c>
      <c r="Q5" s="16">
        <f t="shared" si="0"/>
        <v>43870</v>
      </c>
      <c r="R5" s="16">
        <f t="shared" si="0"/>
        <v>43871</v>
      </c>
      <c r="S5" s="16">
        <f t="shared" si="0"/>
        <v>43872</v>
      </c>
      <c r="T5" s="17">
        <f t="shared" si="0"/>
        <v>43873</v>
      </c>
      <c r="U5" s="16">
        <f t="shared" si="0"/>
        <v>43874</v>
      </c>
      <c r="V5" s="16">
        <f t="shared" si="0"/>
        <v>43875</v>
      </c>
      <c r="W5" s="16">
        <f t="shared" si="0"/>
        <v>43876</v>
      </c>
      <c r="X5" s="16">
        <f t="shared" si="0"/>
        <v>43877</v>
      </c>
      <c r="Y5" s="16">
        <f t="shared" si="0"/>
        <v>43878</v>
      </c>
      <c r="Z5" s="16">
        <f t="shared" si="0"/>
        <v>43879</v>
      </c>
      <c r="AA5" s="17">
        <f t="shared" si="0"/>
        <v>43880</v>
      </c>
      <c r="AB5" s="16">
        <f t="shared" si="0"/>
        <v>43881</v>
      </c>
      <c r="AC5" s="16">
        <f t="shared" si="0"/>
        <v>43882</v>
      </c>
      <c r="AD5" s="16">
        <f t="shared" si="0"/>
        <v>43883</v>
      </c>
      <c r="AE5" s="16">
        <f t="shared" si="0"/>
        <v>43884</v>
      </c>
      <c r="AF5" s="16">
        <f t="shared" si="0"/>
        <v>43885</v>
      </c>
      <c r="AG5" s="16">
        <f t="shared" si="0"/>
        <v>43886</v>
      </c>
      <c r="AH5" s="17">
        <f t="shared" si="0"/>
        <v>43887</v>
      </c>
      <c r="AI5" s="16">
        <f t="shared" si="0"/>
        <v>43888</v>
      </c>
      <c r="AJ5" s="16">
        <f t="shared" si="0"/>
        <v>43889</v>
      </c>
      <c r="AK5" s="16">
        <f t="shared" si="0"/>
        <v>43890</v>
      </c>
      <c r="AL5" s="16" t="str">
        <f t="shared" si="0"/>
        <v/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/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">
        <v>16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">
        <v>16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">
        <v>16</v>
      </c>
      <c r="Z7" s="7" t="s">
        <v>16</v>
      </c>
      <c r="AA7" s="70" t="s">
        <v>16</v>
      </c>
      <c r="AB7" s="7" t="str">
        <f t="shared" si="2"/>
        <v>P</v>
      </c>
      <c r="AC7" s="7" t="str">
        <f t="shared" si="2"/>
        <v>P</v>
      </c>
      <c r="AD7" s="7" t="s">
        <v>16</v>
      </c>
      <c r="AE7" s="7" t="str">
        <f t="shared" si="2"/>
        <v>WO</v>
      </c>
      <c r="AF7" s="7" t="s">
        <v>16</v>
      </c>
      <c r="AG7" s="7" t="str">
        <f t="shared" si="2"/>
        <v>P</v>
      </c>
      <c r="AH7" s="70" t="s">
        <v>16</v>
      </c>
      <c r="AI7" s="7" t="str">
        <f t="shared" si="2"/>
        <v>P</v>
      </c>
      <c r="AJ7" s="7" t="s">
        <v>16</v>
      </c>
      <c r="AK7" s="7" t="str">
        <f t="shared" si="2"/>
        <v>P</v>
      </c>
      <c r="AL7" s="7" t="str">
        <f t="shared" si="2"/>
        <v/>
      </c>
      <c r="AM7" s="7" t="str">
        <f t="shared" si="2"/>
        <v/>
      </c>
      <c r="AN7" s="22">
        <f>COUNTIF($I7:$AM7,"P")</f>
        <v>16</v>
      </c>
      <c r="AO7" s="22">
        <f>COUNTIF($I7:$AN7,"A")</f>
        <v>9</v>
      </c>
      <c r="AP7" s="22">
        <f>COUNTIF($I7:$AO7,"L")</f>
        <v>0</v>
      </c>
      <c r="AQ7" s="22">
        <f>H7</f>
        <v>4</v>
      </c>
      <c r="AR7" s="22">
        <f>SUM(AN7:AQ7)</f>
        <v>29</v>
      </c>
      <c r="AS7" s="22">
        <f>AQ7+AP7+AN7</f>
        <v>20</v>
      </c>
      <c r="AT7" s="23">
        <v>10000</v>
      </c>
      <c r="AU7" s="61">
        <f>AT7/AR7</f>
        <v>344.82758620689657</v>
      </c>
      <c r="AV7" s="23">
        <f>AU7*AO7</f>
        <v>3103.4482758620693</v>
      </c>
      <c r="AW7" s="23">
        <f>AT7-AV7</f>
        <v>6896.5517241379312</v>
      </c>
      <c r="AX7" s="23">
        <f t="shared" ref="AX7:AX26" si="3">AT7*1.75%</f>
        <v>175.00000000000003</v>
      </c>
      <c r="AY7" s="23">
        <f>AW7-AX7</f>
        <v>6721.5517241379312</v>
      </c>
      <c r="AZ7" s="21">
        <f>(AS7 / AR7) * 100</f>
        <v>68.965517241379317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/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29</v>
      </c>
      <c r="AS8" s="22">
        <f t="shared" ref="AS8:AS26" si="41">AQ8+AP8+AN8</f>
        <v>29</v>
      </c>
      <c r="AT8" s="23">
        <v>12000</v>
      </c>
      <c r="AU8" s="61">
        <f t="shared" ref="AU8:AU26" si="42">AT8/AR8</f>
        <v>413.79310344827587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">
        <v>16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/>
      </c>
      <c r="AM9" s="7" t="str">
        <f t="shared" si="35"/>
        <v/>
      </c>
      <c r="AN9" s="22">
        <f t="shared" si="36"/>
        <v>24</v>
      </c>
      <c r="AO9" s="22">
        <f t="shared" si="37"/>
        <v>1</v>
      </c>
      <c r="AP9" s="22">
        <f t="shared" si="38"/>
        <v>0</v>
      </c>
      <c r="AQ9" s="22">
        <f t="shared" si="39"/>
        <v>4</v>
      </c>
      <c r="AR9" s="22">
        <f t="shared" si="40"/>
        <v>29</v>
      </c>
      <c r="AS9" s="22">
        <f t="shared" si="41"/>
        <v>28</v>
      </c>
      <c r="AT9" s="23">
        <v>15000</v>
      </c>
      <c r="AU9" s="61">
        <f t="shared" si="42"/>
        <v>517.24137931034488</v>
      </c>
      <c r="AV9" s="23">
        <f t="shared" si="43"/>
        <v>517.24137931034488</v>
      </c>
      <c r="AW9" s="23">
        <f t="shared" si="44"/>
        <v>14482.758620689656</v>
      </c>
      <c r="AX9" s="23">
        <f t="shared" si="3"/>
        <v>262.5</v>
      </c>
      <c r="AY9" s="23">
        <f t="shared" si="45"/>
        <v>14220.258620689656</v>
      </c>
      <c r="AZ9" s="21">
        <f t="shared" si="46"/>
        <v>96.551724137931032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">
        <v>16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">
        <v>16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/>
      </c>
      <c r="AM10" s="7" t="str">
        <f t="shared" si="35"/>
        <v/>
      </c>
      <c r="AN10" s="22">
        <f t="shared" si="36"/>
        <v>23</v>
      </c>
      <c r="AO10" s="22">
        <f t="shared" si="37"/>
        <v>2</v>
      </c>
      <c r="AP10" s="22">
        <f t="shared" si="38"/>
        <v>0</v>
      </c>
      <c r="AQ10" s="22">
        <f t="shared" si="39"/>
        <v>4</v>
      </c>
      <c r="AR10" s="22">
        <f t="shared" si="40"/>
        <v>29</v>
      </c>
      <c r="AS10" s="22">
        <f t="shared" si="41"/>
        <v>27</v>
      </c>
      <c r="AT10" s="23">
        <v>18000</v>
      </c>
      <c r="AU10" s="61">
        <f t="shared" si="42"/>
        <v>620.68965517241384</v>
      </c>
      <c r="AV10" s="23">
        <f t="shared" si="43"/>
        <v>1241.3793103448277</v>
      </c>
      <c r="AW10" s="23">
        <f t="shared" si="44"/>
        <v>16758.620689655174</v>
      </c>
      <c r="AX10" s="23">
        <f t="shared" si="3"/>
        <v>315.00000000000006</v>
      </c>
      <c r="AY10" s="23">
        <f t="shared" si="45"/>
        <v>16443.620689655174</v>
      </c>
      <c r="AZ10" s="21">
        <f t="shared" si="46"/>
        <v>93.103448275862064</v>
      </c>
      <c r="BA10" s="23" t="str">
        <f t="shared" si="47"/>
        <v>Avg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">
        <v>17</v>
      </c>
      <c r="U11" s="7" t="str">
        <f t="shared" si="17"/>
        <v>P</v>
      </c>
      <c r="V11" s="7" t="str">
        <f t="shared" si="18"/>
        <v>P</v>
      </c>
      <c r="W11" s="7" t="s">
        <v>17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/>
      </c>
      <c r="AM11" s="7" t="str">
        <f t="shared" si="35"/>
        <v/>
      </c>
      <c r="AN11" s="22">
        <f t="shared" si="36"/>
        <v>23</v>
      </c>
      <c r="AO11" s="22">
        <f t="shared" si="37"/>
        <v>0</v>
      </c>
      <c r="AP11" s="22">
        <f t="shared" si="38"/>
        <v>2</v>
      </c>
      <c r="AQ11" s="22">
        <f t="shared" si="39"/>
        <v>4</v>
      </c>
      <c r="AR11" s="22">
        <f t="shared" si="40"/>
        <v>29</v>
      </c>
      <c r="AS11" s="22">
        <f t="shared" si="41"/>
        <v>29</v>
      </c>
      <c r="AT11" s="23">
        <v>16000</v>
      </c>
      <c r="AU11" s="61">
        <f t="shared" si="42"/>
        <v>551.72413793103453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/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29</v>
      </c>
      <c r="AS12" s="22">
        <f t="shared" si="41"/>
        <v>29</v>
      </c>
      <c r="AT12" s="23">
        <v>9000</v>
      </c>
      <c r="AU12" s="61">
        <f t="shared" si="42"/>
        <v>310.34482758620692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">
        <v>16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/>
      </c>
      <c r="AM13" s="7" t="str">
        <f t="shared" si="35"/>
        <v/>
      </c>
      <c r="AN13" s="22">
        <f t="shared" si="36"/>
        <v>23</v>
      </c>
      <c r="AO13" s="22">
        <f t="shared" si="37"/>
        <v>2</v>
      </c>
      <c r="AP13" s="22">
        <f t="shared" si="38"/>
        <v>0</v>
      </c>
      <c r="AQ13" s="22">
        <f t="shared" si="39"/>
        <v>4</v>
      </c>
      <c r="AR13" s="22">
        <f t="shared" si="40"/>
        <v>29</v>
      </c>
      <c r="AS13" s="22">
        <f t="shared" si="41"/>
        <v>27</v>
      </c>
      <c r="AT13" s="23">
        <v>11000</v>
      </c>
      <c r="AU13" s="61">
        <f t="shared" si="42"/>
        <v>379.31034482758622</v>
      </c>
      <c r="AV13" s="23">
        <f t="shared" si="43"/>
        <v>758.62068965517244</v>
      </c>
      <c r="AW13" s="23">
        <f t="shared" si="44"/>
        <v>10241.379310344828</v>
      </c>
      <c r="AX13" s="23">
        <f t="shared" si="3"/>
        <v>192.50000000000003</v>
      </c>
      <c r="AY13" s="23">
        <f t="shared" si="45"/>
        <v>10048.879310344828</v>
      </c>
      <c r="AZ13" s="21">
        <f t="shared" si="46"/>
        <v>93.103448275862064</v>
      </c>
      <c r="BA13" s="23" t="str">
        <f t="shared" si="47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WO</v>
      </c>
      <c r="K14" s="7" t="s">
        <v>16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">
        <v>19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/>
      </c>
      <c r="AM14" s="7" t="str">
        <f t="shared" si="35"/>
        <v/>
      </c>
      <c r="AN14" s="22">
        <f t="shared" si="36"/>
        <v>24</v>
      </c>
      <c r="AO14" s="22">
        <f t="shared" si="37"/>
        <v>1</v>
      </c>
      <c r="AP14" s="22">
        <f t="shared" si="38"/>
        <v>0</v>
      </c>
      <c r="AQ14" s="22">
        <f t="shared" si="39"/>
        <v>4</v>
      </c>
      <c r="AR14" s="22">
        <f t="shared" si="40"/>
        <v>29</v>
      </c>
      <c r="AS14" s="22">
        <f t="shared" si="41"/>
        <v>28</v>
      </c>
      <c r="AT14" s="23">
        <v>13000</v>
      </c>
      <c r="AU14" s="61">
        <f t="shared" si="42"/>
        <v>448.27586206896552</v>
      </c>
      <c r="AV14" s="23">
        <f t="shared" si="43"/>
        <v>448.27586206896552</v>
      </c>
      <c r="AW14" s="23">
        <f t="shared" si="44"/>
        <v>12551.724137931034</v>
      </c>
      <c r="AX14" s="23">
        <f t="shared" si="3"/>
        <v>227.50000000000003</v>
      </c>
      <c r="AY14" s="23">
        <f t="shared" si="45"/>
        <v>12324.224137931034</v>
      </c>
      <c r="AZ14" s="21">
        <f t="shared" si="46"/>
        <v>96.551724137931032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">
        <v>16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">
        <v>16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/>
      </c>
      <c r="AM15" s="7" t="str">
        <f t="shared" si="35"/>
        <v/>
      </c>
      <c r="AN15" s="22">
        <f t="shared" si="36"/>
        <v>23</v>
      </c>
      <c r="AO15" s="22">
        <f t="shared" si="37"/>
        <v>2</v>
      </c>
      <c r="AP15" s="22">
        <f t="shared" si="38"/>
        <v>0</v>
      </c>
      <c r="AQ15" s="22">
        <f t="shared" si="39"/>
        <v>4</v>
      </c>
      <c r="AR15" s="22">
        <f t="shared" si="40"/>
        <v>29</v>
      </c>
      <c r="AS15" s="22">
        <f t="shared" si="41"/>
        <v>27</v>
      </c>
      <c r="AT15" s="23">
        <v>17000</v>
      </c>
      <c r="AU15" s="61">
        <f t="shared" si="42"/>
        <v>586.20689655172418</v>
      </c>
      <c r="AV15" s="23">
        <f t="shared" si="43"/>
        <v>1172.4137931034484</v>
      </c>
      <c r="AW15" s="23">
        <f t="shared" si="44"/>
        <v>15827.586206896551</v>
      </c>
      <c r="AX15" s="23">
        <f t="shared" si="3"/>
        <v>297.5</v>
      </c>
      <c r="AY15" s="23">
        <f t="shared" si="45"/>
        <v>15530.086206896551</v>
      </c>
      <c r="AZ15" s="21">
        <f t="shared" si="46"/>
        <v>93.103448275862064</v>
      </c>
      <c r="BA15" s="23" t="str">
        <f t="shared" si="47"/>
        <v>Avg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/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29</v>
      </c>
      <c r="AS16" s="22">
        <f t="shared" si="41"/>
        <v>29</v>
      </c>
      <c r="AT16" s="23">
        <v>20000</v>
      </c>
      <c r="AU16" s="61">
        <f t="shared" si="42"/>
        <v>689.65517241379314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/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29</v>
      </c>
      <c r="AS17" s="22">
        <f t="shared" si="41"/>
        <v>29</v>
      </c>
      <c r="AT17" s="23">
        <v>25000</v>
      </c>
      <c r="AU17" s="61">
        <f t="shared" si="42"/>
        <v>862.06896551724139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">
        <v>16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">
        <v>16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">
        <v>16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/>
      </c>
      <c r="AM18" s="7" t="str">
        <f t="shared" si="35"/>
        <v/>
      </c>
      <c r="AN18" s="22">
        <f t="shared" si="36"/>
        <v>22</v>
      </c>
      <c r="AO18" s="22">
        <f t="shared" si="37"/>
        <v>3</v>
      </c>
      <c r="AP18" s="22">
        <f t="shared" si="38"/>
        <v>0</v>
      </c>
      <c r="AQ18" s="22">
        <f t="shared" si="39"/>
        <v>4</v>
      </c>
      <c r="AR18" s="22">
        <f t="shared" si="40"/>
        <v>29</v>
      </c>
      <c r="AS18" s="22">
        <f t="shared" si="41"/>
        <v>26</v>
      </c>
      <c r="AT18" s="23">
        <v>9000</v>
      </c>
      <c r="AU18" s="61">
        <f t="shared" si="42"/>
        <v>310.34482758620692</v>
      </c>
      <c r="AV18" s="23">
        <f t="shared" si="43"/>
        <v>931.0344827586207</v>
      </c>
      <c r="AW18" s="23">
        <f t="shared" si="44"/>
        <v>8068.9655172413795</v>
      </c>
      <c r="AX18" s="23">
        <f t="shared" si="3"/>
        <v>157.50000000000003</v>
      </c>
      <c r="AY18" s="23">
        <f t="shared" si="45"/>
        <v>7911.4655172413795</v>
      </c>
      <c r="AZ18" s="21">
        <f t="shared" si="46"/>
        <v>89.65517241379311</v>
      </c>
      <c r="BA18" s="23" t="str">
        <f t="shared" si="47"/>
        <v>Slow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/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29</v>
      </c>
      <c r="AS19" s="22">
        <f t="shared" si="41"/>
        <v>29</v>
      </c>
      <c r="AT19" s="23">
        <v>7000</v>
      </c>
      <c r="AU19" s="61">
        <f t="shared" si="42"/>
        <v>241.37931034482759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/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29</v>
      </c>
      <c r="AS20" s="22">
        <f t="shared" si="41"/>
        <v>29</v>
      </c>
      <c r="AT20" s="23">
        <v>13000</v>
      </c>
      <c r="AU20" s="61">
        <f t="shared" si="42"/>
        <v>448.27586206896552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/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29</v>
      </c>
      <c r="AS21" s="22">
        <f t="shared" si="41"/>
        <v>29</v>
      </c>
      <c r="AT21" s="23">
        <v>15000</v>
      </c>
      <c r="AU21" s="61">
        <f t="shared" si="42"/>
        <v>517.24137931034488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/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29</v>
      </c>
      <c r="AS22" s="22">
        <f t="shared" si="41"/>
        <v>29</v>
      </c>
      <c r="AT22" s="23">
        <v>18000</v>
      </c>
      <c r="AU22" s="61">
        <f t="shared" si="42"/>
        <v>620.68965517241384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">
        <v>16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/>
      </c>
      <c r="AM23" s="7" t="str">
        <f t="shared" si="35"/>
        <v/>
      </c>
      <c r="AN23" s="22">
        <f t="shared" si="36"/>
        <v>24</v>
      </c>
      <c r="AO23" s="22">
        <f t="shared" si="37"/>
        <v>1</v>
      </c>
      <c r="AP23" s="22">
        <f t="shared" si="38"/>
        <v>0</v>
      </c>
      <c r="AQ23" s="22">
        <f t="shared" si="39"/>
        <v>4</v>
      </c>
      <c r="AR23" s="22">
        <f t="shared" si="40"/>
        <v>29</v>
      </c>
      <c r="AS23" s="22">
        <f t="shared" si="41"/>
        <v>28</v>
      </c>
      <c r="AT23" s="23">
        <v>19000</v>
      </c>
      <c r="AU23" s="61">
        <f t="shared" si="42"/>
        <v>655.17241379310349</v>
      </c>
      <c r="AV23" s="23">
        <f t="shared" si="43"/>
        <v>655.17241379310349</v>
      </c>
      <c r="AW23" s="23">
        <f t="shared" si="44"/>
        <v>18344.827586206895</v>
      </c>
      <c r="AX23" s="23">
        <f t="shared" si="3"/>
        <v>332.50000000000006</v>
      </c>
      <c r="AY23" s="23">
        <f t="shared" si="45"/>
        <v>18012.327586206895</v>
      </c>
      <c r="AZ23" s="21">
        <f t="shared" si="46"/>
        <v>96.551724137931032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">
        <v>16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/>
      </c>
      <c r="AM24" s="7" t="str">
        <f t="shared" si="35"/>
        <v/>
      </c>
      <c r="AN24" s="22">
        <f t="shared" si="36"/>
        <v>24</v>
      </c>
      <c r="AO24" s="22">
        <f t="shared" si="37"/>
        <v>1</v>
      </c>
      <c r="AP24" s="22">
        <f t="shared" si="38"/>
        <v>0</v>
      </c>
      <c r="AQ24" s="22">
        <f t="shared" si="39"/>
        <v>4</v>
      </c>
      <c r="AR24" s="22">
        <f t="shared" si="40"/>
        <v>29</v>
      </c>
      <c r="AS24" s="22">
        <f t="shared" si="41"/>
        <v>28</v>
      </c>
      <c r="AT24" s="23">
        <v>22000</v>
      </c>
      <c r="AU24" s="61">
        <f t="shared" si="42"/>
        <v>758.62068965517244</v>
      </c>
      <c r="AV24" s="23">
        <f t="shared" si="43"/>
        <v>758.62068965517244</v>
      </c>
      <c r="AW24" s="23">
        <f t="shared" si="44"/>
        <v>21241.379310344826</v>
      </c>
      <c r="AX24" s="23">
        <f t="shared" si="3"/>
        <v>385.00000000000006</v>
      </c>
      <c r="AY24" s="23">
        <f t="shared" si="45"/>
        <v>20856.379310344826</v>
      </c>
      <c r="AZ24" s="21">
        <f t="shared" si="46"/>
        <v>96.551724137931032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/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29</v>
      </c>
      <c r="AS25" s="22">
        <f t="shared" si="41"/>
        <v>29</v>
      </c>
      <c r="AT25" s="23">
        <v>8000</v>
      </c>
      <c r="AU25" s="61">
        <f t="shared" si="42"/>
        <v>275.86206896551727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/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29</v>
      </c>
      <c r="AS26" s="22">
        <f t="shared" si="41"/>
        <v>29</v>
      </c>
      <c r="AT26" s="23">
        <v>10000</v>
      </c>
      <c r="AU26" s="61">
        <f t="shared" si="42"/>
        <v>344.82758620689657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{65D27190-9C90-4F6D-85DD-FDF381374B2F}</x14:id>
        </ext>
      </extLst>
    </cfRule>
  </conditionalFormatting>
  <conditionalFormatting sqref="I7:AM26">
    <cfRule type="cellIs" dxfId="32" priority="3" operator="equal">
      <formula>"WO"</formula>
    </cfRule>
    <cfRule type="cellIs" dxfId="31" priority="4" operator="equal">
      <formula>"A"</formula>
    </cfRule>
    <cfRule type="cellIs" dxfId="3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{93643EF2-ED11-4177-B6D4-0C19BDFD21BB}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{99369B9A-4B76-4DE8-89EB-CE75B3BD3CB7}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{D0C1FF73-AD7A-47AD-AB67-43717497E1C4}</x14:id>
        </ext>
      </extLst>
    </cfRule>
  </conditionalFormatting>
  <dataValidations count="1">
    <dataValidation type="list" allowBlank="1" showInputMessage="1" showErrorMessage="1" sqref="I7:AM26" xr:uid="{00000000-0002-0000-04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D27190-9C90-4F6D-85DD-FDF38137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93643EF2-ED11-4177-B6D4-0C19BDFD2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9369B9A-4B76-4DE8-89EB-CE75B3BD3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0C1FF73-AD7A-47AD-AB67-43717497E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BA42"/>
  <sheetViews>
    <sheetView showGridLines="0" showRowColHeaders="0" zoomScale="85" zoomScaleNormal="85" workbookViewId="0"/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140625" customWidth="1"/>
    <col min="11" max="11" width="4.5703125" customWidth="1"/>
    <col min="12" max="12" width="5.28515625" customWidth="1"/>
    <col min="13" max="13" width="4.5703125" customWidth="1"/>
    <col min="14" max="14" width="3.5703125" customWidth="1"/>
    <col min="15" max="15" width="4" customWidth="1"/>
    <col min="16" max="16" width="4.5703125" customWidth="1"/>
    <col min="17" max="17" width="5.140625" customWidth="1"/>
    <col min="18" max="18" width="4.5703125" customWidth="1"/>
    <col min="19" max="19" width="5.28515625" customWidth="1"/>
    <col min="20" max="20" width="4.5703125" customWidth="1"/>
    <col min="21" max="21" width="3.5703125" customWidth="1"/>
    <col min="22" max="22" width="4" customWidth="1"/>
    <col min="23" max="23" width="4.5703125" customWidth="1"/>
    <col min="24" max="24" width="5.140625" customWidth="1"/>
    <col min="25" max="25" width="4.5703125" customWidth="1"/>
    <col min="26" max="26" width="5.28515625" customWidth="1"/>
    <col min="27" max="27" width="4.5703125" customWidth="1"/>
    <col min="28" max="28" width="3.5703125" customWidth="1"/>
    <col min="29" max="29" width="4" customWidth="1"/>
    <col min="30" max="30" width="4.5703125" customWidth="1"/>
    <col min="31" max="31" width="5.140625" customWidth="1"/>
    <col min="32" max="32" width="4.5703125" customWidth="1"/>
    <col min="33" max="33" width="5.28515625" customWidth="1"/>
    <col min="34" max="34" width="4.5703125" customWidth="1"/>
    <col min="35" max="35" width="3.5703125" customWidth="1"/>
    <col min="36" max="36" width="4" customWidth="1"/>
    <col min="37" max="37" width="4.5703125" customWidth="1"/>
    <col min="38" max="38" width="5.140625" customWidth="1"/>
    <col min="39" max="39" width="4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274396.85483870964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43891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43921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43891</v>
      </c>
      <c r="J5" s="16">
        <f t="shared" ref="J5:AM5" si="0">IF(I5&lt;$AC$4,I5+1,"")</f>
        <v>43892</v>
      </c>
      <c r="K5" s="16">
        <f t="shared" si="0"/>
        <v>43893</v>
      </c>
      <c r="L5" s="16">
        <f t="shared" si="0"/>
        <v>43894</v>
      </c>
      <c r="M5" s="17">
        <f t="shared" si="0"/>
        <v>43895</v>
      </c>
      <c r="N5" s="16">
        <f t="shared" si="0"/>
        <v>43896</v>
      </c>
      <c r="O5" s="16">
        <f t="shared" si="0"/>
        <v>43897</v>
      </c>
      <c r="P5" s="16">
        <f t="shared" si="0"/>
        <v>43898</v>
      </c>
      <c r="Q5" s="16">
        <f t="shared" si="0"/>
        <v>43899</v>
      </c>
      <c r="R5" s="16">
        <f t="shared" si="0"/>
        <v>43900</v>
      </c>
      <c r="S5" s="16">
        <f t="shared" si="0"/>
        <v>43901</v>
      </c>
      <c r="T5" s="17">
        <f t="shared" si="0"/>
        <v>43902</v>
      </c>
      <c r="U5" s="16">
        <f t="shared" si="0"/>
        <v>43903</v>
      </c>
      <c r="V5" s="16">
        <f t="shared" si="0"/>
        <v>43904</v>
      </c>
      <c r="W5" s="16">
        <f t="shared" si="0"/>
        <v>43905</v>
      </c>
      <c r="X5" s="16">
        <f t="shared" si="0"/>
        <v>43906</v>
      </c>
      <c r="Y5" s="16">
        <f t="shared" si="0"/>
        <v>43907</v>
      </c>
      <c r="Z5" s="16">
        <f t="shared" si="0"/>
        <v>43908</v>
      </c>
      <c r="AA5" s="17">
        <f t="shared" si="0"/>
        <v>43909</v>
      </c>
      <c r="AB5" s="16">
        <f t="shared" si="0"/>
        <v>43910</v>
      </c>
      <c r="AC5" s="16">
        <f t="shared" si="0"/>
        <v>43911</v>
      </c>
      <c r="AD5" s="16">
        <f t="shared" si="0"/>
        <v>43912</v>
      </c>
      <c r="AE5" s="16">
        <f t="shared" si="0"/>
        <v>43913</v>
      </c>
      <c r="AF5" s="16">
        <f t="shared" si="0"/>
        <v>43914</v>
      </c>
      <c r="AG5" s="16">
        <f t="shared" si="0"/>
        <v>43915</v>
      </c>
      <c r="AH5" s="17">
        <f t="shared" si="0"/>
        <v>43916</v>
      </c>
      <c r="AI5" s="16">
        <f t="shared" si="0"/>
        <v>43917</v>
      </c>
      <c r="AJ5" s="16">
        <f t="shared" si="0"/>
        <v>43918</v>
      </c>
      <c r="AK5" s="16">
        <f t="shared" si="0"/>
        <v>43919</v>
      </c>
      <c r="AL5" s="16">
        <f t="shared" si="0"/>
        <v>43920</v>
      </c>
      <c r="AM5" s="20">
        <f t="shared" si="0"/>
        <v>43921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>Tue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">
        <v>16</v>
      </c>
      <c r="AF7" s="7" t="str">
        <f t="shared" si="2"/>
        <v>P</v>
      </c>
      <c r="AG7" s="7" t="s">
        <v>16</v>
      </c>
      <c r="AH7" s="70" t="s">
        <v>16</v>
      </c>
      <c r="AI7" s="7" t="s">
        <v>16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>P</v>
      </c>
      <c r="AN7" s="22">
        <f>COUNTIF($I7:$AM7,"P")</f>
        <v>22</v>
      </c>
      <c r="AO7" s="22">
        <f>COUNTIF($I7:$AN7,"A")</f>
        <v>4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27</v>
      </c>
      <c r="AT7" s="23">
        <v>10000</v>
      </c>
      <c r="AU7" s="61">
        <f>AT7/AR7</f>
        <v>322.58064516129031</v>
      </c>
      <c r="AV7" s="23">
        <f>AU7*AO7</f>
        <v>1290.3225806451612</v>
      </c>
      <c r="AW7" s="23">
        <f>AT7-AV7</f>
        <v>8709.677419354839</v>
      </c>
      <c r="AX7" s="23">
        <f t="shared" ref="AX7:AX26" si="3">AT7*1.75%</f>
        <v>175.00000000000003</v>
      </c>
      <c r="AY7" s="23">
        <f>AW7-AX7</f>
        <v>8534.677419354839</v>
      </c>
      <c r="AZ7" s="21">
        <f>(AS7 / AR7) * 100</f>
        <v>87.096774193548384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">
        <v>16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WO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P</v>
      </c>
      <c r="AN8" s="22">
        <f t="shared" ref="AN8:AN26" si="35">COUNTIF($I8:$AM8,"P")</f>
        <v>25</v>
      </c>
      <c r="AO8" s="22">
        <f t="shared" ref="AO8:AO26" si="36">COUNTIF($I8:$AN8,"A")</f>
        <v>1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30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387.09677419354841</v>
      </c>
      <c r="AW8" s="23">
        <f t="shared" ref="AW8:AW26" si="43">AT8-AV8</f>
        <v>11612.903225806451</v>
      </c>
      <c r="AX8" s="23">
        <f t="shared" si="3"/>
        <v>210.00000000000003</v>
      </c>
      <c r="AY8" s="23">
        <f t="shared" ref="AY8:AY26" si="44">AW8-AX8</f>
        <v>11402.903225806451</v>
      </c>
      <c r="AZ8" s="21">
        <f t="shared" ref="AZ8:AZ26" si="45">(AS8 / AR8) * 100</f>
        <v>96.774193548387103</v>
      </c>
      <c r="BA8" s="23" t="str">
        <f t="shared" ref="BA8:BA26" si="46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">
        <v>16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ref="AF9:AF26" si="47">IF(AF$6="Sun","WO",IF(AF8="","","P"))</f>
        <v>P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WO</v>
      </c>
      <c r="AL9" s="7" t="str">
        <f t="shared" si="33"/>
        <v>P</v>
      </c>
      <c r="AM9" s="7" t="str">
        <f t="shared" si="34"/>
        <v>P</v>
      </c>
      <c r="AN9" s="22">
        <f t="shared" si="35"/>
        <v>25</v>
      </c>
      <c r="AO9" s="22">
        <f t="shared" si="36"/>
        <v>1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30</v>
      </c>
      <c r="AT9" s="23">
        <v>15000</v>
      </c>
      <c r="AU9" s="61">
        <f t="shared" si="41"/>
        <v>483.87096774193549</v>
      </c>
      <c r="AV9" s="23">
        <f t="shared" si="42"/>
        <v>483.87096774193549</v>
      </c>
      <c r="AW9" s="23">
        <f t="shared" si="43"/>
        <v>14516.129032258064</v>
      </c>
      <c r="AX9" s="23">
        <f t="shared" si="3"/>
        <v>262.5</v>
      </c>
      <c r="AY9" s="23">
        <f t="shared" si="44"/>
        <v>14253.629032258064</v>
      </c>
      <c r="AZ9" s="21">
        <f t="shared" si="45"/>
        <v>96.774193548387103</v>
      </c>
      <c r="BA9" s="23" t="str">
        <f t="shared" si="46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">
        <v>16</v>
      </c>
      <c r="Z10" s="7" t="str">
        <f t="shared" si="22"/>
        <v>P</v>
      </c>
      <c r="AA10" s="7" t="s">
        <v>16</v>
      </c>
      <c r="AB10" s="7" t="s">
        <v>16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47"/>
        <v>P</v>
      </c>
      <c r="AG10" s="7" t="s">
        <v>16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WO</v>
      </c>
      <c r="AL10" s="7" t="str">
        <f t="shared" si="33"/>
        <v>P</v>
      </c>
      <c r="AM10" s="7" t="str">
        <f t="shared" si="34"/>
        <v>P</v>
      </c>
      <c r="AN10" s="22">
        <f t="shared" si="35"/>
        <v>22</v>
      </c>
      <c r="AO10" s="22">
        <f t="shared" si="36"/>
        <v>4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27</v>
      </c>
      <c r="AT10" s="23">
        <v>18000</v>
      </c>
      <c r="AU10" s="61">
        <f t="shared" si="41"/>
        <v>580.64516129032256</v>
      </c>
      <c r="AV10" s="23">
        <f t="shared" si="42"/>
        <v>2322.5806451612902</v>
      </c>
      <c r="AW10" s="23">
        <f t="shared" si="43"/>
        <v>15677.41935483871</v>
      </c>
      <c r="AX10" s="23">
        <f t="shared" si="3"/>
        <v>315.00000000000006</v>
      </c>
      <c r="AY10" s="23">
        <f t="shared" si="44"/>
        <v>15362.41935483871</v>
      </c>
      <c r="AZ10" s="21">
        <f t="shared" si="45"/>
        <v>87.096774193548384</v>
      </c>
      <c r="BA10" s="23" t="str">
        <f t="shared" si="46"/>
        <v>Slow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">
        <v>16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47"/>
        <v>P</v>
      </c>
      <c r="AG11" s="7" t="str">
        <f t="shared" si="28"/>
        <v>P</v>
      </c>
      <c r="AH11" s="7" t="s">
        <v>16</v>
      </c>
      <c r="AI11" s="7" t="s">
        <v>16</v>
      </c>
      <c r="AJ11" s="7" t="str">
        <f t="shared" si="31"/>
        <v>P</v>
      </c>
      <c r="AK11" s="7" t="str">
        <f t="shared" si="32"/>
        <v>WO</v>
      </c>
      <c r="AL11" s="7" t="str">
        <f t="shared" si="33"/>
        <v>P</v>
      </c>
      <c r="AM11" s="7" t="str">
        <f t="shared" si="34"/>
        <v>P</v>
      </c>
      <c r="AN11" s="22">
        <f t="shared" si="35"/>
        <v>23</v>
      </c>
      <c r="AO11" s="22">
        <f t="shared" si="36"/>
        <v>3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28</v>
      </c>
      <c r="AT11" s="23">
        <v>16000</v>
      </c>
      <c r="AU11" s="61">
        <f t="shared" si="41"/>
        <v>516.12903225806451</v>
      </c>
      <c r="AV11" s="23">
        <f t="shared" si="42"/>
        <v>1548.3870967741937</v>
      </c>
      <c r="AW11" s="23">
        <f t="shared" si="43"/>
        <v>14451.612903225807</v>
      </c>
      <c r="AX11" s="23">
        <f t="shared" si="3"/>
        <v>280</v>
      </c>
      <c r="AY11" s="23">
        <f t="shared" si="44"/>
        <v>14171.612903225807</v>
      </c>
      <c r="AZ11" s="21">
        <f t="shared" si="45"/>
        <v>90.322580645161281</v>
      </c>
      <c r="BA11" s="23" t="str">
        <f t="shared" si="46"/>
        <v>Avg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">
        <v>16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47"/>
        <v>P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WO</v>
      </c>
      <c r="AL12" s="7" t="str">
        <f t="shared" si="33"/>
        <v>P</v>
      </c>
      <c r="AM12" s="7" t="str">
        <f t="shared" si="34"/>
        <v>P</v>
      </c>
      <c r="AN12" s="22">
        <f t="shared" si="35"/>
        <v>25</v>
      </c>
      <c r="AO12" s="22">
        <f t="shared" si="36"/>
        <v>1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30</v>
      </c>
      <c r="AT12" s="23">
        <v>9000</v>
      </c>
      <c r="AU12" s="61">
        <f t="shared" si="41"/>
        <v>290.32258064516128</v>
      </c>
      <c r="AV12" s="23">
        <f t="shared" si="42"/>
        <v>290.32258064516128</v>
      </c>
      <c r="AW12" s="23">
        <f t="shared" si="43"/>
        <v>8709.677419354839</v>
      </c>
      <c r="AX12" s="23">
        <f t="shared" si="3"/>
        <v>157.50000000000003</v>
      </c>
      <c r="AY12" s="23">
        <f t="shared" si="44"/>
        <v>8552.177419354839</v>
      </c>
      <c r="AZ12" s="21">
        <f t="shared" si="45"/>
        <v>96.774193548387103</v>
      </c>
      <c r="BA12" s="23" t="str">
        <f t="shared" si="46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47"/>
        <v>P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WO</v>
      </c>
      <c r="AL13" s="7" t="str">
        <f t="shared" si="33"/>
        <v>P</v>
      </c>
      <c r="AM13" s="7" t="str">
        <f t="shared" si="34"/>
        <v>P</v>
      </c>
      <c r="AN13" s="22">
        <f t="shared" si="35"/>
        <v>25</v>
      </c>
      <c r="AO13" s="22">
        <f t="shared" si="36"/>
        <v>1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30</v>
      </c>
      <c r="AT13" s="23">
        <v>11000</v>
      </c>
      <c r="AU13" s="61">
        <f t="shared" si="41"/>
        <v>354.83870967741933</v>
      </c>
      <c r="AV13" s="23">
        <f t="shared" si="42"/>
        <v>354.83870967741933</v>
      </c>
      <c r="AW13" s="23">
        <f t="shared" si="43"/>
        <v>10645.161290322581</v>
      </c>
      <c r="AX13" s="23">
        <f t="shared" si="3"/>
        <v>192.50000000000003</v>
      </c>
      <c r="AY13" s="23">
        <f t="shared" si="44"/>
        <v>10452.661290322581</v>
      </c>
      <c r="AZ13" s="21">
        <f t="shared" si="45"/>
        <v>96.774193548387103</v>
      </c>
      <c r="BA13" s="23" t="str">
        <f t="shared" si="46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">
        <v>16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47"/>
        <v>P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WO</v>
      </c>
      <c r="AL14" s="7" t="str">
        <f t="shared" si="33"/>
        <v>P</v>
      </c>
      <c r="AM14" s="7" t="str">
        <f t="shared" si="34"/>
        <v>P</v>
      </c>
      <c r="AN14" s="22">
        <f t="shared" si="35"/>
        <v>25</v>
      </c>
      <c r="AO14" s="22">
        <f t="shared" si="36"/>
        <v>1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30</v>
      </c>
      <c r="AT14" s="23">
        <v>13000</v>
      </c>
      <c r="AU14" s="61">
        <f t="shared" si="41"/>
        <v>419.35483870967744</v>
      </c>
      <c r="AV14" s="23">
        <f t="shared" si="42"/>
        <v>419.35483870967744</v>
      </c>
      <c r="AW14" s="23">
        <f t="shared" si="43"/>
        <v>12580.645161290322</v>
      </c>
      <c r="AX14" s="23">
        <f t="shared" si="3"/>
        <v>227.50000000000003</v>
      </c>
      <c r="AY14" s="23">
        <f t="shared" si="44"/>
        <v>12353.145161290322</v>
      </c>
      <c r="AZ14" s="21">
        <f t="shared" si="45"/>
        <v>96.774193548387103</v>
      </c>
      <c r="BA14" s="23" t="str">
        <f t="shared" si="46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47"/>
        <v>P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WO</v>
      </c>
      <c r="AL15" s="7" t="str">
        <f t="shared" si="33"/>
        <v>P</v>
      </c>
      <c r="AM15" s="7" t="str">
        <f t="shared" si="34"/>
        <v>P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47"/>
        <v>P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WO</v>
      </c>
      <c r="AL16" s="7" t="str">
        <f t="shared" si="33"/>
        <v>P</v>
      </c>
      <c r="AM16" s="7" t="str">
        <f t="shared" si="34"/>
        <v>P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47"/>
        <v>P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WO</v>
      </c>
      <c r="AL17" s="7" t="str">
        <f t="shared" si="33"/>
        <v>P</v>
      </c>
      <c r="AM17" s="7" t="str">
        <f t="shared" si="34"/>
        <v>P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47"/>
        <v>P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WO</v>
      </c>
      <c r="AL18" s="7" t="str">
        <f t="shared" si="33"/>
        <v>P</v>
      </c>
      <c r="AM18" s="7" t="str">
        <f t="shared" si="34"/>
        <v>P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47"/>
        <v>P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WO</v>
      </c>
      <c r="AL19" s="7" t="str">
        <f t="shared" si="33"/>
        <v>P</v>
      </c>
      <c r="AM19" s="7" t="str">
        <f t="shared" si="34"/>
        <v>P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47"/>
        <v>P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WO</v>
      </c>
      <c r="AL20" s="7" t="str">
        <f t="shared" si="33"/>
        <v>P</v>
      </c>
      <c r="AM20" s="7" t="str">
        <f t="shared" si="34"/>
        <v>P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">
        <v>16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47"/>
        <v>P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WO</v>
      </c>
      <c r="AL21" s="7" t="str">
        <f t="shared" si="33"/>
        <v>P</v>
      </c>
      <c r="AM21" s="7" t="str">
        <f t="shared" si="34"/>
        <v>P</v>
      </c>
      <c r="AN21" s="22">
        <f t="shared" si="35"/>
        <v>25</v>
      </c>
      <c r="AO21" s="22">
        <f t="shared" si="36"/>
        <v>1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30</v>
      </c>
      <c r="AT21" s="23">
        <v>15000</v>
      </c>
      <c r="AU21" s="61">
        <f t="shared" si="41"/>
        <v>483.87096774193549</v>
      </c>
      <c r="AV21" s="23">
        <f t="shared" si="42"/>
        <v>483.87096774193549</v>
      </c>
      <c r="AW21" s="23">
        <f t="shared" si="43"/>
        <v>14516.129032258064</v>
      </c>
      <c r="AX21" s="23">
        <f t="shared" si="3"/>
        <v>262.5</v>
      </c>
      <c r="AY21" s="23">
        <f t="shared" si="44"/>
        <v>14253.629032258064</v>
      </c>
      <c r="AZ21" s="21">
        <f t="shared" si="45"/>
        <v>96.774193548387103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47"/>
        <v>P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WO</v>
      </c>
      <c r="AL22" s="7" t="str">
        <f t="shared" si="33"/>
        <v>P</v>
      </c>
      <c r="AM22" s="7" t="str">
        <f t="shared" si="34"/>
        <v>P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47"/>
        <v>P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WO</v>
      </c>
      <c r="AL23" s="7" t="str">
        <f t="shared" si="33"/>
        <v>P</v>
      </c>
      <c r="AM23" s="7" t="str">
        <f t="shared" si="34"/>
        <v>P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47"/>
        <v>P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WO</v>
      </c>
      <c r="AL24" s="7" t="str">
        <f t="shared" si="33"/>
        <v>P</v>
      </c>
      <c r="AM24" s="7" t="str">
        <f t="shared" si="34"/>
        <v>P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47"/>
        <v>P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WO</v>
      </c>
      <c r="AL25" s="7" t="str">
        <f t="shared" si="33"/>
        <v>P</v>
      </c>
      <c r="AM25" s="7" t="str">
        <f t="shared" si="34"/>
        <v>P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47"/>
        <v>P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WO</v>
      </c>
      <c r="AL26" s="7" t="str">
        <f t="shared" si="33"/>
        <v>P</v>
      </c>
      <c r="AM26" s="7" t="str">
        <f t="shared" si="34"/>
        <v>P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{10DA36C4-3350-4DDD-9109-F1DAF0292F5A}</x14:id>
        </ext>
      </extLst>
    </cfRule>
  </conditionalFormatting>
  <conditionalFormatting sqref="I7:AM26">
    <cfRule type="cellIs" dxfId="29" priority="3" operator="equal">
      <formula>"WO"</formula>
    </cfRule>
    <cfRule type="cellIs" dxfId="28" priority="4" operator="equal">
      <formula>"A"</formula>
    </cfRule>
    <cfRule type="cellIs" dxfId="27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{AA12CFDD-095B-4C7A-AA1F-9291BBD91CEE}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{801B9C2D-6C1D-43A4-BF6A-36A3A7F11542}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{07B6D1E0-9996-4C52-846A-64B0891038A6}</x14:id>
        </ext>
      </extLst>
    </cfRule>
  </conditionalFormatting>
  <dataValidations disablePrompts="1" count="1">
    <dataValidation type="list" allowBlank="1" showInputMessage="1" showErrorMessage="1" sqref="I7:AM26" xr:uid="{00000000-0002-0000-05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DA36C4-3350-4DDD-9109-F1DAF0292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AA12CFDD-095B-4C7A-AA1F-9291BBD91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801B9C2D-6C1D-43A4-BF6A-36A3A7F11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7B6D1E0-9996-4C52-846A-64B089103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C1:BA42"/>
  <sheetViews>
    <sheetView showGridLines="0" showRowColHeaders="0" zoomScale="85" zoomScaleNormal="85" workbookViewId="0">
      <selection activeCell="AT32" sqref="AT32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43922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43951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43922</v>
      </c>
      <c r="J5" s="16">
        <f t="shared" ref="J5:AM5" si="0">IF(I5&lt;$AC$4,I5+1,"")</f>
        <v>43923</v>
      </c>
      <c r="K5" s="16">
        <f t="shared" si="0"/>
        <v>43924</v>
      </c>
      <c r="L5" s="16">
        <f t="shared" si="0"/>
        <v>43925</v>
      </c>
      <c r="M5" s="17">
        <f t="shared" si="0"/>
        <v>43926</v>
      </c>
      <c r="N5" s="16">
        <f t="shared" si="0"/>
        <v>43927</v>
      </c>
      <c r="O5" s="16">
        <f t="shared" si="0"/>
        <v>43928</v>
      </c>
      <c r="P5" s="16">
        <f t="shared" si="0"/>
        <v>43929</v>
      </c>
      <c r="Q5" s="16">
        <f t="shared" si="0"/>
        <v>43930</v>
      </c>
      <c r="R5" s="16">
        <f t="shared" si="0"/>
        <v>43931</v>
      </c>
      <c r="S5" s="16">
        <f t="shared" si="0"/>
        <v>43932</v>
      </c>
      <c r="T5" s="17">
        <f t="shared" si="0"/>
        <v>43933</v>
      </c>
      <c r="U5" s="16">
        <f t="shared" si="0"/>
        <v>43934</v>
      </c>
      <c r="V5" s="16">
        <f t="shared" si="0"/>
        <v>43935</v>
      </c>
      <c r="W5" s="16">
        <f t="shared" si="0"/>
        <v>43936</v>
      </c>
      <c r="X5" s="16">
        <f t="shared" si="0"/>
        <v>43937</v>
      </c>
      <c r="Y5" s="16">
        <f t="shared" si="0"/>
        <v>43938</v>
      </c>
      <c r="Z5" s="16">
        <f t="shared" si="0"/>
        <v>43939</v>
      </c>
      <c r="AA5" s="17">
        <f t="shared" si="0"/>
        <v>43940</v>
      </c>
      <c r="AB5" s="16">
        <f t="shared" si="0"/>
        <v>43941</v>
      </c>
      <c r="AC5" s="16">
        <f t="shared" si="0"/>
        <v>43942</v>
      </c>
      <c r="AD5" s="16">
        <f t="shared" si="0"/>
        <v>43943</v>
      </c>
      <c r="AE5" s="16">
        <f t="shared" si="0"/>
        <v>43944</v>
      </c>
      <c r="AF5" s="16">
        <f t="shared" si="0"/>
        <v>43945</v>
      </c>
      <c r="AG5" s="16">
        <f t="shared" si="0"/>
        <v>43946</v>
      </c>
      <c r="AH5" s="17">
        <f t="shared" si="0"/>
        <v>43947</v>
      </c>
      <c r="AI5" s="16">
        <f t="shared" si="0"/>
        <v>43948</v>
      </c>
      <c r="AJ5" s="16">
        <f t="shared" si="0"/>
        <v>43949</v>
      </c>
      <c r="AK5" s="16">
        <f t="shared" si="0"/>
        <v>43950</v>
      </c>
      <c r="AL5" s="16">
        <f t="shared" si="0"/>
        <v>43951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{B4CAF58C-DC41-4AE9-8D1B-ABF6FEF7EFB4}</x14:id>
        </ext>
      </extLst>
    </cfRule>
  </conditionalFormatting>
  <conditionalFormatting sqref="I7:AM26">
    <cfRule type="cellIs" dxfId="26" priority="3" operator="equal">
      <formula>"WO"</formula>
    </cfRule>
    <cfRule type="cellIs" dxfId="25" priority="4" operator="equal">
      <formula>"A"</formula>
    </cfRule>
    <cfRule type="cellIs" dxfId="24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{B14DCD76-A9AF-4C6F-B727-CAAD7DB6630A}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{2BC10F5C-9C17-46C6-8821-528B0A3BB4F0}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{92DC3B8B-5114-418A-A939-248B83F02708}</x14:id>
        </ext>
      </extLst>
    </cfRule>
  </conditionalFormatting>
  <dataValidations count="1">
    <dataValidation type="list" allowBlank="1" showInputMessage="1" showErrorMessage="1" sqref="I7:AM26" xr:uid="{00000000-0002-0000-06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AF58C-DC41-4AE9-8D1B-ABF6FEF7E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B14DCD76-A9AF-4C6F-B727-CAAD7DB66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2BC10F5C-9C17-46C6-8821-528B0A3BB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92DC3B8B-5114-418A-A939-248B83F02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BA42"/>
  <sheetViews>
    <sheetView showGridLines="0" showRowColHeaders="0" topLeftCell="AH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3.5703125" customWidth="1"/>
    <col min="10" max="10" width="4" customWidth="1"/>
    <col min="11" max="11" width="4.5703125" customWidth="1"/>
    <col min="12" max="12" width="5.140625" customWidth="1"/>
    <col min="13" max="13" width="4.5703125" customWidth="1"/>
    <col min="14" max="14" width="5.28515625" customWidth="1"/>
    <col min="15" max="15" width="4.5703125" customWidth="1"/>
    <col min="16" max="16" width="3.5703125" customWidth="1"/>
    <col min="17" max="17" width="4" customWidth="1"/>
    <col min="18" max="18" width="4.5703125" customWidth="1"/>
    <col min="19" max="19" width="5.140625" customWidth="1"/>
    <col min="20" max="20" width="4.5703125" customWidth="1"/>
    <col min="21" max="21" width="5.28515625" customWidth="1"/>
    <col min="22" max="22" width="4.5703125" customWidth="1"/>
    <col min="23" max="23" width="3.5703125" customWidth="1"/>
    <col min="24" max="24" width="4" customWidth="1"/>
    <col min="25" max="25" width="4.5703125" customWidth="1"/>
    <col min="26" max="26" width="5.140625" customWidth="1"/>
    <col min="27" max="27" width="4.5703125" customWidth="1"/>
    <col min="28" max="28" width="5.28515625" customWidth="1"/>
    <col min="29" max="29" width="4.5703125" customWidth="1"/>
    <col min="30" max="30" width="3.5703125" customWidth="1"/>
    <col min="31" max="31" width="4" customWidth="1"/>
    <col min="32" max="32" width="4.5703125" customWidth="1"/>
    <col min="33" max="33" width="5.140625" customWidth="1"/>
    <col min="34" max="34" width="4.5703125" customWidth="1"/>
    <col min="35" max="35" width="5.28515625" customWidth="1"/>
    <col min="36" max="36" width="4.5703125" customWidth="1"/>
    <col min="37" max="37" width="3.5703125" customWidth="1"/>
    <col min="38" max="38" width="4" customWidth="1"/>
    <col min="39" max="39" width="4.5703125" customWidth="1"/>
    <col min="40" max="50" width="10.7109375" customWidth="1"/>
    <col min="51" max="51" width="12.7109375" customWidth="1"/>
  </cols>
  <sheetData>
    <row r="1" spans="1:53">
      <c r="A1" s="26" t="s">
        <v>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279461.37096774194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3">
      <c r="C4" s="2"/>
      <c r="D4" s="2"/>
      <c r="E4" s="2"/>
      <c r="F4" s="2"/>
      <c r="G4" s="2"/>
      <c r="H4" s="2"/>
      <c r="I4" s="2"/>
      <c r="J4" s="13"/>
      <c r="K4" s="112">
        <v>43952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43982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43952</v>
      </c>
      <c r="J5" s="16">
        <f t="shared" ref="J5:AM5" si="0">IF(I5&lt;$AC$4,I5+1,"")</f>
        <v>43953</v>
      </c>
      <c r="K5" s="16">
        <f t="shared" si="0"/>
        <v>43954</v>
      </c>
      <c r="L5" s="16">
        <f t="shared" si="0"/>
        <v>43955</v>
      </c>
      <c r="M5" s="17">
        <f t="shared" si="0"/>
        <v>43956</v>
      </c>
      <c r="N5" s="16">
        <f t="shared" si="0"/>
        <v>43957</v>
      </c>
      <c r="O5" s="16">
        <f t="shared" si="0"/>
        <v>43958</v>
      </c>
      <c r="P5" s="16">
        <f t="shared" si="0"/>
        <v>43959</v>
      </c>
      <c r="Q5" s="16">
        <f t="shared" si="0"/>
        <v>43960</v>
      </c>
      <c r="R5" s="16">
        <f t="shared" si="0"/>
        <v>43961</v>
      </c>
      <c r="S5" s="16">
        <f t="shared" si="0"/>
        <v>43962</v>
      </c>
      <c r="T5" s="17">
        <f t="shared" si="0"/>
        <v>43963</v>
      </c>
      <c r="U5" s="16">
        <f t="shared" si="0"/>
        <v>43964</v>
      </c>
      <c r="V5" s="16">
        <f t="shared" si="0"/>
        <v>43965</v>
      </c>
      <c r="W5" s="16">
        <f t="shared" si="0"/>
        <v>43966</v>
      </c>
      <c r="X5" s="16">
        <f t="shared" si="0"/>
        <v>43967</v>
      </c>
      <c r="Y5" s="16">
        <f t="shared" si="0"/>
        <v>43968</v>
      </c>
      <c r="Z5" s="16">
        <f t="shared" si="0"/>
        <v>43969</v>
      </c>
      <c r="AA5" s="17">
        <f t="shared" si="0"/>
        <v>43970</v>
      </c>
      <c r="AB5" s="16">
        <f t="shared" si="0"/>
        <v>43971</v>
      </c>
      <c r="AC5" s="16">
        <f t="shared" si="0"/>
        <v>43972</v>
      </c>
      <c r="AD5" s="16">
        <f t="shared" si="0"/>
        <v>43973</v>
      </c>
      <c r="AE5" s="16">
        <f t="shared" si="0"/>
        <v>43974</v>
      </c>
      <c r="AF5" s="16">
        <f t="shared" si="0"/>
        <v>43975</v>
      </c>
      <c r="AG5" s="16">
        <f t="shared" si="0"/>
        <v>43976</v>
      </c>
      <c r="AH5" s="17">
        <f t="shared" si="0"/>
        <v>43977</v>
      </c>
      <c r="AI5" s="16">
        <f t="shared" si="0"/>
        <v>43978</v>
      </c>
      <c r="AJ5" s="16">
        <f t="shared" si="0"/>
        <v>43979</v>
      </c>
      <c r="AK5" s="16">
        <f t="shared" si="0"/>
        <v>43980</v>
      </c>
      <c r="AL5" s="16">
        <f t="shared" si="0"/>
        <v>43981</v>
      </c>
      <c r="AM5" s="20">
        <f t="shared" si="0"/>
        <v>43982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1:53">
      <c r="C6" s="2"/>
      <c r="D6" s="2"/>
      <c r="E6" s="99"/>
      <c r="F6" s="99"/>
      <c r="G6" s="104"/>
      <c r="H6" s="18" t="s">
        <v>15</v>
      </c>
      <c r="I6" s="12" t="str">
        <f>TEXT(I5,"ddd")</f>
        <v>Fri</v>
      </c>
      <c r="J6" s="10" t="str">
        <f t="shared" ref="J6:AM6" si="1">TEXT(J5,"ddd")</f>
        <v>Sat</v>
      </c>
      <c r="K6" s="10" t="str">
        <f t="shared" si="1"/>
        <v>Sun</v>
      </c>
      <c r="L6" s="11" t="str">
        <f t="shared" si="1"/>
        <v>Mon</v>
      </c>
      <c r="M6" s="10" t="str">
        <f t="shared" si="1"/>
        <v>Tue</v>
      </c>
      <c r="N6" s="12" t="str">
        <f t="shared" si="1"/>
        <v>Wed</v>
      </c>
      <c r="O6" s="10" t="str">
        <f t="shared" si="1"/>
        <v>Thu</v>
      </c>
      <c r="P6" s="10" t="str">
        <f t="shared" si="1"/>
        <v>Fri</v>
      </c>
      <c r="Q6" s="10" t="str">
        <f t="shared" si="1"/>
        <v>Sat</v>
      </c>
      <c r="R6" s="10" t="str">
        <f t="shared" si="1"/>
        <v>Sun</v>
      </c>
      <c r="S6" s="11" t="str">
        <f t="shared" si="1"/>
        <v>Mon</v>
      </c>
      <c r="T6" s="10" t="str">
        <f t="shared" si="1"/>
        <v>Tue</v>
      </c>
      <c r="U6" s="12" t="str">
        <f t="shared" si="1"/>
        <v>Wed</v>
      </c>
      <c r="V6" s="10" t="str">
        <f t="shared" si="1"/>
        <v>Thu</v>
      </c>
      <c r="W6" s="10" t="str">
        <f t="shared" si="1"/>
        <v>Fri</v>
      </c>
      <c r="X6" s="10" t="str">
        <f t="shared" si="1"/>
        <v>Sat</v>
      </c>
      <c r="Y6" s="10" t="str">
        <f t="shared" si="1"/>
        <v>Sun</v>
      </c>
      <c r="Z6" s="11" t="str">
        <f t="shared" si="1"/>
        <v>Mon</v>
      </c>
      <c r="AA6" s="10" t="str">
        <f t="shared" si="1"/>
        <v>Tue</v>
      </c>
      <c r="AB6" s="12" t="str">
        <f t="shared" si="1"/>
        <v>Wed</v>
      </c>
      <c r="AC6" s="10" t="str">
        <f t="shared" si="1"/>
        <v>Thu</v>
      </c>
      <c r="AD6" s="10" t="str">
        <f t="shared" si="1"/>
        <v>Fri</v>
      </c>
      <c r="AE6" s="10" t="str">
        <f t="shared" si="1"/>
        <v>Sat</v>
      </c>
      <c r="AF6" s="10" t="str">
        <f t="shared" si="1"/>
        <v>Sun</v>
      </c>
      <c r="AG6" s="11" t="str">
        <f t="shared" si="1"/>
        <v>Mon</v>
      </c>
      <c r="AH6" s="10" t="str">
        <f t="shared" si="1"/>
        <v>Tue</v>
      </c>
      <c r="AI6" s="12" t="str">
        <f t="shared" si="1"/>
        <v>Wed</v>
      </c>
      <c r="AJ6" s="10" t="str">
        <f t="shared" si="1"/>
        <v>Thu</v>
      </c>
      <c r="AK6" s="10" t="str">
        <f t="shared" si="1"/>
        <v>Fri</v>
      </c>
      <c r="AL6" s="10" t="str">
        <f t="shared" si="1"/>
        <v>Sat</v>
      </c>
      <c r="AM6" s="11" t="str">
        <f t="shared" si="1"/>
        <v>Sun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1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WO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WO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WO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WO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">
        <v>19</v>
      </c>
      <c r="AL7" s="7" t="str">
        <f t="shared" si="2"/>
        <v>P</v>
      </c>
      <c r="AM7" s="7" t="str">
        <f t="shared" si="2"/>
        <v>WO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1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">
        <v>19</v>
      </c>
      <c r="J8" s="7" t="str">
        <f t="shared" ref="J8:J26" si="5">IF(J$6="Sun","WO",IF(J7="","","P"))</f>
        <v>P</v>
      </c>
      <c r="K8" s="7" t="str">
        <f t="shared" ref="K8:K26" si="6">IF(K$6="Sun","WO",IF(K7="","","P"))</f>
        <v>WO</v>
      </c>
      <c r="L8" s="7" t="str">
        <f t="shared" ref="L8:L26" si="7">IF(L$6="Sun","WO",IF(L7="","","P"))</f>
        <v>P</v>
      </c>
      <c r="M8" s="7" t="str">
        <f t="shared" ref="M8:M26" si="8">IF(M$6="Sun","WO",IF(M7="","","P"))</f>
        <v>P</v>
      </c>
      <c r="N8" s="7" t="str">
        <f t="shared" ref="N8:N26" si="9">IF(N$6="Sun","WO",IF(N7="","","P"))</f>
        <v>P</v>
      </c>
      <c r="O8" s="7" t="str">
        <f t="shared" ref="O8:O26" si="10">IF(O$6="Sun","WO",IF(O7="","","P"))</f>
        <v>P</v>
      </c>
      <c r="P8" s="7" t="str">
        <f t="shared" ref="P8:P26" si="11">IF(P$6="Sun","WO",IF(P7="","","P"))</f>
        <v>P</v>
      </c>
      <c r="Q8" s="7" t="str">
        <f t="shared" ref="Q8:Q26" si="12">IF(Q$6="Sun","WO",IF(Q7="","","P"))</f>
        <v>P</v>
      </c>
      <c r="R8" s="7" t="str">
        <f t="shared" ref="R8:R26" si="13">IF(R$6="Sun","WO",IF(R7="","","P"))</f>
        <v>WO</v>
      </c>
      <c r="S8" s="7" t="str">
        <f t="shared" ref="S8:S26" si="14">IF(S$6="Sun","WO",IF(S7="","","P"))</f>
        <v>P</v>
      </c>
      <c r="T8" s="7" t="str">
        <f t="shared" ref="T8:T26" si="15">IF(T$6="Sun","WO",IF(T7="","","P"))</f>
        <v>P</v>
      </c>
      <c r="U8" s="7" t="str">
        <f t="shared" ref="U8:U26" si="16">IF(U$6="Sun","WO",IF(U7="","","P"))</f>
        <v>P</v>
      </c>
      <c r="V8" s="7" t="str">
        <f t="shared" ref="V8:V26" si="17">IF(V$6="Sun","WO",IF(V7="","","P"))</f>
        <v>P</v>
      </c>
      <c r="W8" s="7" t="str">
        <f t="shared" ref="W8:W26" si="18">IF(W$6="Sun","WO",IF(W7="","","P"))</f>
        <v>P</v>
      </c>
      <c r="X8" s="7" t="str">
        <f t="shared" ref="X8:X26" si="19">IF(X$6="Sun","WO",IF(X7="","","P"))</f>
        <v>P</v>
      </c>
      <c r="Y8" s="7" t="str">
        <f t="shared" ref="Y8:Y26" si="20">IF(Y$6="Sun","WO",IF(Y7="","","P"))</f>
        <v>WO</v>
      </c>
      <c r="Z8" s="7" t="str">
        <f t="shared" ref="Z8:Z26" si="21">IF(Z$6="Sun","WO",IF(Z7="","","P"))</f>
        <v>P</v>
      </c>
      <c r="AA8" s="7" t="str">
        <f t="shared" ref="AA8:AA26" si="22">IF(AA$6="Sun","WO",IF(AA7="","","P"))</f>
        <v>P</v>
      </c>
      <c r="AB8" s="7" t="str">
        <f t="shared" ref="AB8:AB26" si="23">IF(AB$6="Sun","WO",IF(AB7="","","P"))</f>
        <v>P</v>
      </c>
      <c r="AC8" s="7" t="str">
        <f t="shared" ref="AC8:AC26" si="24">IF(AC$6="Sun","WO",IF(AC7="","","P"))</f>
        <v>P</v>
      </c>
      <c r="AD8" s="7" t="str">
        <f t="shared" ref="AD8:AD26" si="25">IF(AD$6="Sun","WO",IF(AD7="","","P"))</f>
        <v>P</v>
      </c>
      <c r="AE8" s="7" t="str">
        <f t="shared" ref="AE8:AE26" si="26">IF(AE$6="Sun","WO",IF(AE7="","","P"))</f>
        <v>P</v>
      </c>
      <c r="AF8" s="7" t="str">
        <f t="shared" ref="AF8:AF26" si="27">IF(AF$6="Sun","WO",IF(AF7="","","P"))</f>
        <v>WO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P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WO</v>
      </c>
      <c r="AN8" s="22">
        <f t="shared" ref="AN8:AN26" si="35">COUNTIF($I8:$AM8,"P")</f>
        <v>26</v>
      </c>
      <c r="AO8" s="22">
        <f t="shared" ref="AO8:AO26" si="36">COUNTIF($I8:$AN8,"A")</f>
        <v>0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31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0</v>
      </c>
      <c r="AW8" s="23">
        <f t="shared" ref="AW8:AW26" si="43">AT8-AV8</f>
        <v>12000</v>
      </c>
      <c r="AX8" s="23">
        <f t="shared" si="3"/>
        <v>210.00000000000003</v>
      </c>
      <c r="AY8" s="23">
        <f t="shared" ref="AY8:AY26" si="44">AW8-AX8</f>
        <v>11790</v>
      </c>
      <c r="AZ8" s="21">
        <f t="shared" ref="AZ8:AZ26" si="45">(AS8 / AR8) * 100</f>
        <v>100</v>
      </c>
      <c r="BA8" s="23" t="str">
        <f t="shared" ref="BA8:BA26" si="46">IF(AZ8&gt;=95, "Fast", IF(AZ8&gt;=90, "Avg", "Slow"))</f>
        <v>Fast</v>
      </c>
    </row>
    <row r="9" spans="1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ref="I9:I26" si="47">IF(I$6="Sun","WO",IF(I8="","","P"))</f>
        <v>P</v>
      </c>
      <c r="J9" s="7" t="str">
        <f t="shared" si="5"/>
        <v>P</v>
      </c>
      <c r="K9" s="7" t="str">
        <f t="shared" si="6"/>
        <v>WO</v>
      </c>
      <c r="L9" s="7" t="str">
        <f t="shared" si="7"/>
        <v>P</v>
      </c>
      <c r="M9" s="7" t="str">
        <f t="shared" si="8"/>
        <v>P</v>
      </c>
      <c r="N9" s="7" t="str">
        <f t="shared" si="9"/>
        <v>P</v>
      </c>
      <c r="O9" s="7" t="str">
        <f t="shared" si="10"/>
        <v>P</v>
      </c>
      <c r="P9" s="7" t="str">
        <f t="shared" si="11"/>
        <v>P</v>
      </c>
      <c r="Q9" s="7" t="str">
        <f t="shared" si="12"/>
        <v>P</v>
      </c>
      <c r="R9" s="7" t="str">
        <f t="shared" si="13"/>
        <v>WO</v>
      </c>
      <c r="S9" s="7" t="str">
        <f t="shared" si="14"/>
        <v>P</v>
      </c>
      <c r="T9" s="7" t="str">
        <f t="shared" si="15"/>
        <v>P</v>
      </c>
      <c r="U9" s="7" t="str">
        <f t="shared" si="16"/>
        <v>P</v>
      </c>
      <c r="V9" s="7" t="str">
        <f t="shared" si="17"/>
        <v>P</v>
      </c>
      <c r="W9" s="7" t="str">
        <f t="shared" si="18"/>
        <v>P</v>
      </c>
      <c r="X9" s="7" t="str">
        <f t="shared" si="19"/>
        <v>P</v>
      </c>
      <c r="Y9" s="7" t="str">
        <f t="shared" si="20"/>
        <v>WO</v>
      </c>
      <c r="Z9" s="7" t="str">
        <f t="shared" si="21"/>
        <v>P</v>
      </c>
      <c r="AA9" s="7" t="str">
        <f t="shared" si="22"/>
        <v>P</v>
      </c>
      <c r="AB9" s="7" t="str">
        <f t="shared" si="23"/>
        <v>P</v>
      </c>
      <c r="AC9" s="7" t="str">
        <f t="shared" si="24"/>
        <v>P</v>
      </c>
      <c r="AD9" s="7" t="str">
        <f t="shared" si="25"/>
        <v>P</v>
      </c>
      <c r="AE9" s="7" t="str">
        <f t="shared" si="26"/>
        <v>P</v>
      </c>
      <c r="AF9" s="7" t="str">
        <f t="shared" si="27"/>
        <v>WO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P</v>
      </c>
      <c r="AL9" s="7" t="str">
        <f t="shared" si="33"/>
        <v>P</v>
      </c>
      <c r="AM9" s="7" t="str">
        <f t="shared" si="34"/>
        <v>WO</v>
      </c>
      <c r="AN9" s="22">
        <f t="shared" si="35"/>
        <v>26</v>
      </c>
      <c r="AO9" s="22">
        <f t="shared" si="36"/>
        <v>0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31</v>
      </c>
      <c r="AT9" s="23">
        <v>15000</v>
      </c>
      <c r="AU9" s="61">
        <f t="shared" si="41"/>
        <v>483.87096774193549</v>
      </c>
      <c r="AV9" s="23">
        <f t="shared" si="42"/>
        <v>0</v>
      </c>
      <c r="AW9" s="23">
        <f t="shared" si="43"/>
        <v>15000</v>
      </c>
      <c r="AX9" s="23">
        <f t="shared" si="3"/>
        <v>262.5</v>
      </c>
      <c r="AY9" s="23">
        <f t="shared" si="44"/>
        <v>14737.5</v>
      </c>
      <c r="AZ9" s="21">
        <f t="shared" si="45"/>
        <v>100</v>
      </c>
      <c r="BA9" s="23" t="str">
        <f t="shared" si="46"/>
        <v>Fast</v>
      </c>
    </row>
    <row r="10" spans="1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47"/>
        <v>P</v>
      </c>
      <c r="J10" s="7" t="str">
        <f t="shared" si="5"/>
        <v>P</v>
      </c>
      <c r="K10" s="7" t="str">
        <f t="shared" si="6"/>
        <v>WO</v>
      </c>
      <c r="L10" s="7" t="str">
        <f t="shared" si="7"/>
        <v>P</v>
      </c>
      <c r="M10" s="7" t="str">
        <f t="shared" si="8"/>
        <v>P</v>
      </c>
      <c r="N10" s="7" t="str">
        <f t="shared" si="9"/>
        <v>P</v>
      </c>
      <c r="O10" s="7" t="str">
        <f t="shared" si="10"/>
        <v>P</v>
      </c>
      <c r="P10" s="7" t="str">
        <f t="shared" si="11"/>
        <v>P</v>
      </c>
      <c r="Q10" s="7" t="str">
        <f t="shared" si="12"/>
        <v>P</v>
      </c>
      <c r="R10" s="7" t="str">
        <f t="shared" si="13"/>
        <v>WO</v>
      </c>
      <c r="S10" s="7" t="str">
        <f t="shared" si="14"/>
        <v>P</v>
      </c>
      <c r="T10" s="7" t="str">
        <f t="shared" si="15"/>
        <v>P</v>
      </c>
      <c r="U10" s="7" t="str">
        <f t="shared" si="16"/>
        <v>P</v>
      </c>
      <c r="V10" s="7" t="str">
        <f t="shared" si="17"/>
        <v>P</v>
      </c>
      <c r="W10" s="7" t="str">
        <f t="shared" si="18"/>
        <v>P</v>
      </c>
      <c r="X10" s="7" t="str">
        <f t="shared" si="19"/>
        <v>P</v>
      </c>
      <c r="Y10" s="7" t="str">
        <f t="shared" si="20"/>
        <v>WO</v>
      </c>
      <c r="Z10" s="7" t="str">
        <f t="shared" si="21"/>
        <v>P</v>
      </c>
      <c r="AA10" s="7" t="str">
        <f t="shared" si="22"/>
        <v>P</v>
      </c>
      <c r="AB10" s="7" t="str">
        <f t="shared" si="23"/>
        <v>P</v>
      </c>
      <c r="AC10" s="7" t="str">
        <f t="shared" si="24"/>
        <v>P</v>
      </c>
      <c r="AD10" s="7" t="str">
        <f t="shared" si="25"/>
        <v>P</v>
      </c>
      <c r="AE10" s="7" t="str">
        <f t="shared" si="26"/>
        <v>P</v>
      </c>
      <c r="AF10" s="7" t="str">
        <f t="shared" si="27"/>
        <v>WO</v>
      </c>
      <c r="AG10" s="7" t="str">
        <f t="shared" si="28"/>
        <v>P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P</v>
      </c>
      <c r="AL10" s="7" t="str">
        <f t="shared" si="33"/>
        <v>P</v>
      </c>
      <c r="AM10" s="7" t="str">
        <f t="shared" si="34"/>
        <v>WO</v>
      </c>
      <c r="AN10" s="22">
        <f t="shared" si="35"/>
        <v>26</v>
      </c>
      <c r="AO10" s="22">
        <f t="shared" si="36"/>
        <v>0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31</v>
      </c>
      <c r="AT10" s="23">
        <v>18000</v>
      </c>
      <c r="AU10" s="61">
        <f t="shared" si="41"/>
        <v>580.64516129032256</v>
      </c>
      <c r="AV10" s="23">
        <f t="shared" si="42"/>
        <v>0</v>
      </c>
      <c r="AW10" s="23">
        <f t="shared" si="43"/>
        <v>18000</v>
      </c>
      <c r="AX10" s="23">
        <f t="shared" si="3"/>
        <v>315.00000000000006</v>
      </c>
      <c r="AY10" s="23">
        <f t="shared" si="44"/>
        <v>17685</v>
      </c>
      <c r="AZ10" s="21">
        <f t="shared" si="45"/>
        <v>100</v>
      </c>
      <c r="BA10" s="23" t="str">
        <f t="shared" si="46"/>
        <v>Fast</v>
      </c>
    </row>
    <row r="11" spans="1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47"/>
        <v>P</v>
      </c>
      <c r="J11" s="7" t="str">
        <f t="shared" si="5"/>
        <v>P</v>
      </c>
      <c r="K11" s="7" t="str">
        <f t="shared" si="6"/>
        <v>WO</v>
      </c>
      <c r="L11" s="7" t="str">
        <f t="shared" si="7"/>
        <v>P</v>
      </c>
      <c r="M11" s="7" t="str">
        <f t="shared" si="8"/>
        <v>P</v>
      </c>
      <c r="N11" s="7" t="str">
        <f t="shared" si="9"/>
        <v>P</v>
      </c>
      <c r="O11" s="7" t="str">
        <f t="shared" si="10"/>
        <v>P</v>
      </c>
      <c r="P11" s="7" t="str">
        <f t="shared" si="11"/>
        <v>P</v>
      </c>
      <c r="Q11" s="7" t="str">
        <f t="shared" si="12"/>
        <v>P</v>
      </c>
      <c r="R11" s="7" t="str">
        <f t="shared" si="13"/>
        <v>WO</v>
      </c>
      <c r="S11" s="7" t="str">
        <f t="shared" si="14"/>
        <v>P</v>
      </c>
      <c r="T11" s="7" t="str">
        <f t="shared" si="15"/>
        <v>P</v>
      </c>
      <c r="U11" s="7" t="str">
        <f t="shared" si="16"/>
        <v>P</v>
      </c>
      <c r="V11" s="7" t="str">
        <f t="shared" si="17"/>
        <v>P</v>
      </c>
      <c r="W11" s="7" t="str">
        <f t="shared" si="18"/>
        <v>P</v>
      </c>
      <c r="X11" s="7" t="str">
        <f t="shared" si="19"/>
        <v>P</v>
      </c>
      <c r="Y11" s="7" t="str">
        <f t="shared" si="20"/>
        <v>WO</v>
      </c>
      <c r="Z11" s="7" t="str">
        <f t="shared" si="21"/>
        <v>P</v>
      </c>
      <c r="AA11" s="7" t="str">
        <f t="shared" si="22"/>
        <v>P</v>
      </c>
      <c r="AB11" s="7" t="str">
        <f t="shared" si="23"/>
        <v>P</v>
      </c>
      <c r="AC11" s="7" t="str">
        <f t="shared" si="24"/>
        <v>P</v>
      </c>
      <c r="AD11" s="7" t="str">
        <f t="shared" si="25"/>
        <v>P</v>
      </c>
      <c r="AE11" s="7" t="str">
        <f t="shared" si="26"/>
        <v>P</v>
      </c>
      <c r="AF11" s="7" t="str">
        <f t="shared" si="27"/>
        <v>WO</v>
      </c>
      <c r="AG11" s="7" t="str">
        <f t="shared" si="28"/>
        <v>P</v>
      </c>
      <c r="AH11" s="7" t="str">
        <f t="shared" si="29"/>
        <v>P</v>
      </c>
      <c r="AI11" s="7" t="str">
        <f t="shared" si="30"/>
        <v>P</v>
      </c>
      <c r="AJ11" s="7" t="str">
        <f t="shared" si="31"/>
        <v>P</v>
      </c>
      <c r="AK11" s="7" t="str">
        <f t="shared" si="32"/>
        <v>P</v>
      </c>
      <c r="AL11" s="7" t="str">
        <f t="shared" si="33"/>
        <v>P</v>
      </c>
      <c r="AM11" s="7" t="str">
        <f t="shared" si="34"/>
        <v>WO</v>
      </c>
      <c r="AN11" s="22">
        <f t="shared" si="35"/>
        <v>26</v>
      </c>
      <c r="AO11" s="22">
        <f t="shared" si="36"/>
        <v>0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31</v>
      </c>
      <c r="AT11" s="23">
        <v>16000</v>
      </c>
      <c r="AU11" s="61">
        <f t="shared" si="41"/>
        <v>516.12903225806451</v>
      </c>
      <c r="AV11" s="23">
        <f t="shared" si="42"/>
        <v>0</v>
      </c>
      <c r="AW11" s="23">
        <f t="shared" si="43"/>
        <v>16000</v>
      </c>
      <c r="AX11" s="23">
        <f t="shared" si="3"/>
        <v>280</v>
      </c>
      <c r="AY11" s="23">
        <f t="shared" si="44"/>
        <v>15720</v>
      </c>
      <c r="AZ11" s="21">
        <f t="shared" si="45"/>
        <v>100</v>
      </c>
      <c r="BA11" s="23" t="str">
        <f t="shared" si="46"/>
        <v>Fast</v>
      </c>
    </row>
    <row r="12" spans="1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47"/>
        <v>P</v>
      </c>
      <c r="J12" s="7" t="str">
        <f t="shared" si="5"/>
        <v>P</v>
      </c>
      <c r="K12" s="7" t="str">
        <f t="shared" si="6"/>
        <v>WO</v>
      </c>
      <c r="L12" s="7" t="str">
        <f t="shared" si="7"/>
        <v>P</v>
      </c>
      <c r="M12" s="7" t="str">
        <f t="shared" si="8"/>
        <v>P</v>
      </c>
      <c r="N12" s="7" t="str">
        <f t="shared" si="9"/>
        <v>P</v>
      </c>
      <c r="O12" s="7" t="str">
        <f t="shared" si="10"/>
        <v>P</v>
      </c>
      <c r="P12" s="7" t="str">
        <f t="shared" si="11"/>
        <v>P</v>
      </c>
      <c r="Q12" s="7" t="str">
        <f t="shared" si="12"/>
        <v>P</v>
      </c>
      <c r="R12" s="7" t="str">
        <f t="shared" si="13"/>
        <v>WO</v>
      </c>
      <c r="S12" s="7" t="str">
        <f t="shared" si="14"/>
        <v>P</v>
      </c>
      <c r="T12" s="7" t="str">
        <f t="shared" si="15"/>
        <v>P</v>
      </c>
      <c r="U12" s="7" t="str">
        <f t="shared" si="16"/>
        <v>P</v>
      </c>
      <c r="V12" s="7" t="str">
        <f t="shared" si="17"/>
        <v>P</v>
      </c>
      <c r="W12" s="7" t="str">
        <f t="shared" si="18"/>
        <v>P</v>
      </c>
      <c r="X12" s="7" t="str">
        <f t="shared" si="19"/>
        <v>P</v>
      </c>
      <c r="Y12" s="7" t="str">
        <f t="shared" si="20"/>
        <v>WO</v>
      </c>
      <c r="Z12" s="7" t="str">
        <f t="shared" si="21"/>
        <v>P</v>
      </c>
      <c r="AA12" s="7" t="str">
        <f t="shared" si="22"/>
        <v>P</v>
      </c>
      <c r="AB12" s="7" t="str">
        <f t="shared" si="23"/>
        <v>P</v>
      </c>
      <c r="AC12" s="7" t="str">
        <f t="shared" si="24"/>
        <v>P</v>
      </c>
      <c r="AD12" s="7" t="str">
        <f t="shared" si="25"/>
        <v>P</v>
      </c>
      <c r="AE12" s="7" t="str">
        <f t="shared" si="26"/>
        <v>P</v>
      </c>
      <c r="AF12" s="7" t="str">
        <f t="shared" si="27"/>
        <v>WO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P</v>
      </c>
      <c r="AL12" s="7" t="str">
        <f t="shared" si="33"/>
        <v>P</v>
      </c>
      <c r="AM12" s="7" t="str">
        <f t="shared" si="34"/>
        <v>WO</v>
      </c>
      <c r="AN12" s="22">
        <f t="shared" si="35"/>
        <v>26</v>
      </c>
      <c r="AO12" s="22">
        <f t="shared" si="36"/>
        <v>0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31</v>
      </c>
      <c r="AT12" s="23">
        <v>9000</v>
      </c>
      <c r="AU12" s="61">
        <f t="shared" si="41"/>
        <v>290.32258064516128</v>
      </c>
      <c r="AV12" s="23">
        <f t="shared" si="42"/>
        <v>0</v>
      </c>
      <c r="AW12" s="23">
        <f t="shared" si="43"/>
        <v>9000</v>
      </c>
      <c r="AX12" s="23">
        <f t="shared" si="3"/>
        <v>157.50000000000003</v>
      </c>
      <c r="AY12" s="23">
        <f t="shared" si="44"/>
        <v>8842.5</v>
      </c>
      <c r="AZ12" s="21">
        <f t="shared" si="45"/>
        <v>100</v>
      </c>
      <c r="BA12" s="23" t="str">
        <f t="shared" si="46"/>
        <v>Fast</v>
      </c>
    </row>
    <row r="13" spans="1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47"/>
        <v>P</v>
      </c>
      <c r="J13" s="7" t="str">
        <f t="shared" si="5"/>
        <v>P</v>
      </c>
      <c r="K13" s="7" t="str">
        <f t="shared" si="6"/>
        <v>WO</v>
      </c>
      <c r="L13" s="7" t="str">
        <f t="shared" si="7"/>
        <v>P</v>
      </c>
      <c r="M13" s="7" t="str">
        <f t="shared" si="8"/>
        <v>P</v>
      </c>
      <c r="N13" s="7" t="str">
        <f t="shared" si="9"/>
        <v>P</v>
      </c>
      <c r="O13" s="7" t="str">
        <f t="shared" si="10"/>
        <v>P</v>
      </c>
      <c r="P13" s="7" t="str">
        <f t="shared" si="11"/>
        <v>P</v>
      </c>
      <c r="Q13" s="7" t="str">
        <f t="shared" si="12"/>
        <v>P</v>
      </c>
      <c r="R13" s="7" t="str">
        <f t="shared" si="13"/>
        <v>WO</v>
      </c>
      <c r="S13" s="7" t="str">
        <f t="shared" si="14"/>
        <v>P</v>
      </c>
      <c r="T13" s="7" t="str">
        <f t="shared" si="15"/>
        <v>P</v>
      </c>
      <c r="U13" s="7" t="str">
        <f t="shared" si="16"/>
        <v>P</v>
      </c>
      <c r="V13" s="7" t="str">
        <f t="shared" si="17"/>
        <v>P</v>
      </c>
      <c r="W13" s="7" t="str">
        <f t="shared" si="18"/>
        <v>P</v>
      </c>
      <c r="X13" s="7" t="str">
        <f t="shared" si="19"/>
        <v>P</v>
      </c>
      <c r="Y13" s="7" t="str">
        <f t="shared" si="20"/>
        <v>WO</v>
      </c>
      <c r="Z13" s="7" t="str">
        <f t="shared" si="21"/>
        <v>P</v>
      </c>
      <c r="AA13" s="7" t="str">
        <f t="shared" si="22"/>
        <v>P</v>
      </c>
      <c r="AB13" s="7" t="str">
        <f t="shared" si="23"/>
        <v>P</v>
      </c>
      <c r="AC13" s="7" t="str">
        <f t="shared" si="24"/>
        <v>P</v>
      </c>
      <c r="AD13" s="7" t="str">
        <f t="shared" si="25"/>
        <v>P</v>
      </c>
      <c r="AE13" s="7" t="str">
        <f t="shared" si="26"/>
        <v>P</v>
      </c>
      <c r="AF13" s="7" t="str">
        <f t="shared" si="27"/>
        <v>WO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P</v>
      </c>
      <c r="AL13" s="7" t="str">
        <f t="shared" si="33"/>
        <v>P</v>
      </c>
      <c r="AM13" s="7" t="str">
        <f t="shared" si="34"/>
        <v>WO</v>
      </c>
      <c r="AN13" s="22">
        <f t="shared" si="35"/>
        <v>26</v>
      </c>
      <c r="AO13" s="22">
        <f t="shared" si="36"/>
        <v>0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31</v>
      </c>
      <c r="AT13" s="23">
        <v>11000</v>
      </c>
      <c r="AU13" s="61">
        <f t="shared" si="41"/>
        <v>354.83870967741933</v>
      </c>
      <c r="AV13" s="23">
        <f t="shared" si="42"/>
        <v>0</v>
      </c>
      <c r="AW13" s="23">
        <f t="shared" si="43"/>
        <v>11000</v>
      </c>
      <c r="AX13" s="23">
        <f t="shared" si="3"/>
        <v>192.50000000000003</v>
      </c>
      <c r="AY13" s="23">
        <f t="shared" si="44"/>
        <v>10807.5</v>
      </c>
      <c r="AZ13" s="21">
        <f t="shared" si="45"/>
        <v>100</v>
      </c>
      <c r="BA13" s="23" t="str">
        <f t="shared" si="46"/>
        <v>Fast</v>
      </c>
    </row>
    <row r="14" spans="1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">
        <v>19</v>
      </c>
      <c r="J14" s="7" t="s">
        <v>16</v>
      </c>
      <c r="K14" s="7" t="str">
        <f t="shared" si="6"/>
        <v>WO</v>
      </c>
      <c r="L14" s="7" t="s">
        <v>16</v>
      </c>
      <c r="M14" s="7" t="str">
        <f t="shared" si="8"/>
        <v>P</v>
      </c>
      <c r="N14" s="7" t="s">
        <v>16</v>
      </c>
      <c r="O14" s="7" t="str">
        <f t="shared" si="10"/>
        <v>P</v>
      </c>
      <c r="P14" s="7" t="str">
        <f t="shared" si="11"/>
        <v>P</v>
      </c>
      <c r="Q14" s="7" t="s">
        <v>16</v>
      </c>
      <c r="R14" s="7" t="str">
        <f t="shared" si="13"/>
        <v>WO</v>
      </c>
      <c r="S14" s="7" t="s">
        <v>16</v>
      </c>
      <c r="T14" s="7" t="str">
        <f t="shared" si="15"/>
        <v>P</v>
      </c>
      <c r="U14" s="7" t="s">
        <v>16</v>
      </c>
      <c r="V14" s="7" t="str">
        <f t="shared" si="17"/>
        <v>P</v>
      </c>
      <c r="W14" s="7" t="str">
        <f t="shared" si="18"/>
        <v>P</v>
      </c>
      <c r="X14" s="7" t="str">
        <f t="shared" si="19"/>
        <v>P</v>
      </c>
      <c r="Y14" s="7" t="str">
        <f t="shared" si="20"/>
        <v>WO</v>
      </c>
      <c r="Z14" s="7" t="str">
        <f t="shared" si="21"/>
        <v>P</v>
      </c>
      <c r="AA14" s="7" t="str">
        <f t="shared" si="22"/>
        <v>P</v>
      </c>
      <c r="AB14" s="7" t="str">
        <f t="shared" si="23"/>
        <v>P</v>
      </c>
      <c r="AC14" s="7" t="str">
        <f t="shared" si="24"/>
        <v>P</v>
      </c>
      <c r="AD14" s="7" t="str">
        <f t="shared" si="25"/>
        <v>P</v>
      </c>
      <c r="AE14" s="7" t="str">
        <f t="shared" si="26"/>
        <v>P</v>
      </c>
      <c r="AF14" s="7" t="str">
        <f t="shared" si="27"/>
        <v>WO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P</v>
      </c>
      <c r="AL14" s="7" t="str">
        <f t="shared" si="33"/>
        <v>P</v>
      </c>
      <c r="AM14" s="7" t="str">
        <f t="shared" si="34"/>
        <v>WO</v>
      </c>
      <c r="AN14" s="22">
        <f t="shared" si="35"/>
        <v>20</v>
      </c>
      <c r="AO14" s="22">
        <f t="shared" si="36"/>
        <v>6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25</v>
      </c>
      <c r="AT14" s="23">
        <v>13000</v>
      </c>
      <c r="AU14" s="61">
        <f t="shared" si="41"/>
        <v>419.35483870967744</v>
      </c>
      <c r="AV14" s="23">
        <f t="shared" si="42"/>
        <v>2516.1290322580644</v>
      </c>
      <c r="AW14" s="23">
        <f t="shared" si="43"/>
        <v>10483.870967741936</v>
      </c>
      <c r="AX14" s="23">
        <f t="shared" si="3"/>
        <v>227.50000000000003</v>
      </c>
      <c r="AY14" s="23">
        <f t="shared" si="44"/>
        <v>10256.370967741936</v>
      </c>
      <c r="AZ14" s="21">
        <f t="shared" si="45"/>
        <v>80.645161290322577</v>
      </c>
      <c r="BA14" s="23" t="str">
        <f t="shared" si="46"/>
        <v>Slow</v>
      </c>
    </row>
    <row r="15" spans="1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47"/>
        <v>P</v>
      </c>
      <c r="J15" s="7" t="str">
        <f t="shared" si="5"/>
        <v>P</v>
      </c>
      <c r="K15" s="7" t="str">
        <f t="shared" si="6"/>
        <v>WO</v>
      </c>
      <c r="L15" s="7" t="str">
        <f t="shared" si="7"/>
        <v>P</v>
      </c>
      <c r="M15" s="7" t="str">
        <f t="shared" si="8"/>
        <v>P</v>
      </c>
      <c r="N15" s="7" t="str">
        <f t="shared" si="9"/>
        <v>P</v>
      </c>
      <c r="O15" s="7" t="str">
        <f t="shared" si="10"/>
        <v>P</v>
      </c>
      <c r="P15" s="7" t="str">
        <f t="shared" si="11"/>
        <v>P</v>
      </c>
      <c r="Q15" s="7" t="str">
        <f t="shared" si="12"/>
        <v>P</v>
      </c>
      <c r="R15" s="7" t="str">
        <f t="shared" si="13"/>
        <v>WO</v>
      </c>
      <c r="S15" s="7" t="str">
        <f t="shared" si="14"/>
        <v>P</v>
      </c>
      <c r="T15" s="7" t="str">
        <f t="shared" si="15"/>
        <v>P</v>
      </c>
      <c r="U15" s="7" t="str">
        <f t="shared" si="16"/>
        <v>P</v>
      </c>
      <c r="V15" s="7" t="str">
        <f t="shared" si="17"/>
        <v>P</v>
      </c>
      <c r="W15" s="7" t="str">
        <f t="shared" si="18"/>
        <v>P</v>
      </c>
      <c r="X15" s="7" t="str">
        <f t="shared" si="19"/>
        <v>P</v>
      </c>
      <c r="Y15" s="7" t="str">
        <f t="shared" si="20"/>
        <v>WO</v>
      </c>
      <c r="Z15" s="7" t="str">
        <f t="shared" si="21"/>
        <v>P</v>
      </c>
      <c r="AA15" s="7" t="str">
        <f t="shared" si="22"/>
        <v>P</v>
      </c>
      <c r="AB15" s="7" t="str">
        <f t="shared" si="23"/>
        <v>P</v>
      </c>
      <c r="AC15" s="7" t="str">
        <f t="shared" si="24"/>
        <v>P</v>
      </c>
      <c r="AD15" s="7" t="str">
        <f t="shared" si="25"/>
        <v>P</v>
      </c>
      <c r="AE15" s="7" t="str">
        <f t="shared" si="26"/>
        <v>P</v>
      </c>
      <c r="AF15" s="7" t="str">
        <f t="shared" si="27"/>
        <v>WO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P</v>
      </c>
      <c r="AL15" s="7" t="str">
        <f t="shared" si="33"/>
        <v>P</v>
      </c>
      <c r="AM15" s="7" t="str">
        <f t="shared" si="34"/>
        <v>WO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1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47"/>
        <v>P</v>
      </c>
      <c r="J16" s="7" t="str">
        <f t="shared" si="5"/>
        <v>P</v>
      </c>
      <c r="K16" s="7" t="str">
        <f t="shared" si="6"/>
        <v>WO</v>
      </c>
      <c r="L16" s="7" t="str">
        <f t="shared" si="7"/>
        <v>P</v>
      </c>
      <c r="M16" s="7" t="str">
        <f t="shared" si="8"/>
        <v>P</v>
      </c>
      <c r="N16" s="7" t="str">
        <f t="shared" si="9"/>
        <v>P</v>
      </c>
      <c r="O16" s="7" t="str">
        <f t="shared" si="10"/>
        <v>P</v>
      </c>
      <c r="P16" s="7" t="str">
        <f t="shared" si="11"/>
        <v>P</v>
      </c>
      <c r="Q16" s="7" t="str">
        <f t="shared" si="12"/>
        <v>P</v>
      </c>
      <c r="R16" s="7" t="str">
        <f t="shared" si="13"/>
        <v>WO</v>
      </c>
      <c r="S16" s="7" t="str">
        <f t="shared" si="14"/>
        <v>P</v>
      </c>
      <c r="T16" s="7" t="str">
        <f t="shared" si="15"/>
        <v>P</v>
      </c>
      <c r="U16" s="7" t="str">
        <f t="shared" si="16"/>
        <v>P</v>
      </c>
      <c r="V16" s="7" t="str">
        <f t="shared" si="17"/>
        <v>P</v>
      </c>
      <c r="W16" s="7" t="str">
        <f t="shared" si="18"/>
        <v>P</v>
      </c>
      <c r="X16" s="7" t="str">
        <f t="shared" si="19"/>
        <v>P</v>
      </c>
      <c r="Y16" s="7" t="str">
        <f t="shared" si="20"/>
        <v>WO</v>
      </c>
      <c r="Z16" s="7" t="str">
        <f t="shared" si="21"/>
        <v>P</v>
      </c>
      <c r="AA16" s="7" t="str">
        <f t="shared" si="22"/>
        <v>P</v>
      </c>
      <c r="AB16" s="7" t="str">
        <f t="shared" si="23"/>
        <v>P</v>
      </c>
      <c r="AC16" s="7" t="str">
        <f t="shared" si="24"/>
        <v>P</v>
      </c>
      <c r="AD16" s="7" t="str">
        <f t="shared" si="25"/>
        <v>P</v>
      </c>
      <c r="AE16" s="7" t="str">
        <f t="shared" si="26"/>
        <v>P</v>
      </c>
      <c r="AF16" s="7" t="str">
        <f t="shared" si="27"/>
        <v>WO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P</v>
      </c>
      <c r="AL16" s="7" t="str">
        <f t="shared" si="33"/>
        <v>P</v>
      </c>
      <c r="AM16" s="7" t="str">
        <f t="shared" si="34"/>
        <v>WO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47"/>
        <v>P</v>
      </c>
      <c r="J17" s="7" t="str">
        <f t="shared" si="5"/>
        <v>P</v>
      </c>
      <c r="K17" s="7" t="str">
        <f t="shared" si="6"/>
        <v>WO</v>
      </c>
      <c r="L17" s="7" t="str">
        <f t="shared" si="7"/>
        <v>P</v>
      </c>
      <c r="M17" s="7" t="str">
        <f t="shared" si="8"/>
        <v>P</v>
      </c>
      <c r="N17" s="7" t="str">
        <f t="shared" si="9"/>
        <v>P</v>
      </c>
      <c r="O17" s="7" t="str">
        <f t="shared" si="10"/>
        <v>P</v>
      </c>
      <c r="P17" s="7" t="str">
        <f t="shared" si="11"/>
        <v>P</v>
      </c>
      <c r="Q17" s="7" t="str">
        <f t="shared" si="12"/>
        <v>P</v>
      </c>
      <c r="R17" s="7" t="str">
        <f t="shared" si="13"/>
        <v>WO</v>
      </c>
      <c r="S17" s="7" t="str">
        <f t="shared" si="14"/>
        <v>P</v>
      </c>
      <c r="T17" s="7" t="str">
        <f t="shared" si="15"/>
        <v>P</v>
      </c>
      <c r="U17" s="7" t="str">
        <f t="shared" si="16"/>
        <v>P</v>
      </c>
      <c r="V17" s="7" t="str">
        <f t="shared" si="17"/>
        <v>P</v>
      </c>
      <c r="W17" s="7" t="str">
        <f t="shared" si="18"/>
        <v>P</v>
      </c>
      <c r="X17" s="7" t="str">
        <f t="shared" si="19"/>
        <v>P</v>
      </c>
      <c r="Y17" s="7" t="str">
        <f t="shared" si="20"/>
        <v>WO</v>
      </c>
      <c r="Z17" s="7" t="str">
        <f t="shared" si="21"/>
        <v>P</v>
      </c>
      <c r="AA17" s="7" t="str">
        <f t="shared" si="22"/>
        <v>P</v>
      </c>
      <c r="AB17" s="7" t="str">
        <f t="shared" si="23"/>
        <v>P</v>
      </c>
      <c r="AC17" s="7" t="str">
        <f t="shared" si="24"/>
        <v>P</v>
      </c>
      <c r="AD17" s="7" t="str">
        <f t="shared" si="25"/>
        <v>P</v>
      </c>
      <c r="AE17" s="7" t="str">
        <f t="shared" si="26"/>
        <v>P</v>
      </c>
      <c r="AF17" s="7" t="str">
        <f t="shared" si="27"/>
        <v>WO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P</v>
      </c>
      <c r="AL17" s="7" t="str">
        <f t="shared" si="33"/>
        <v>P</v>
      </c>
      <c r="AM17" s="7" t="str">
        <f t="shared" si="34"/>
        <v>WO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47"/>
        <v>P</v>
      </c>
      <c r="J18" s="7" t="str">
        <f t="shared" si="5"/>
        <v>P</v>
      </c>
      <c r="K18" s="7" t="str">
        <f t="shared" si="6"/>
        <v>WO</v>
      </c>
      <c r="L18" s="7" t="str">
        <f t="shared" si="7"/>
        <v>P</v>
      </c>
      <c r="M18" s="7" t="str">
        <f t="shared" si="8"/>
        <v>P</v>
      </c>
      <c r="N18" s="7" t="str">
        <f t="shared" si="9"/>
        <v>P</v>
      </c>
      <c r="O18" s="7" t="str">
        <f t="shared" si="10"/>
        <v>P</v>
      </c>
      <c r="P18" s="7" t="str">
        <f t="shared" si="11"/>
        <v>P</v>
      </c>
      <c r="Q18" s="7" t="str">
        <f t="shared" si="12"/>
        <v>P</v>
      </c>
      <c r="R18" s="7" t="str">
        <f t="shared" si="13"/>
        <v>WO</v>
      </c>
      <c r="S18" s="7" t="str">
        <f t="shared" si="14"/>
        <v>P</v>
      </c>
      <c r="T18" s="7" t="str">
        <f t="shared" si="15"/>
        <v>P</v>
      </c>
      <c r="U18" s="7" t="str">
        <f t="shared" si="16"/>
        <v>P</v>
      </c>
      <c r="V18" s="7" t="str">
        <f t="shared" si="17"/>
        <v>P</v>
      </c>
      <c r="W18" s="7" t="str">
        <f t="shared" si="18"/>
        <v>P</v>
      </c>
      <c r="X18" s="7" t="str">
        <f t="shared" si="19"/>
        <v>P</v>
      </c>
      <c r="Y18" s="7" t="str">
        <f t="shared" si="20"/>
        <v>WO</v>
      </c>
      <c r="Z18" s="7" t="str">
        <f t="shared" si="21"/>
        <v>P</v>
      </c>
      <c r="AA18" s="7" t="str">
        <f t="shared" si="22"/>
        <v>P</v>
      </c>
      <c r="AB18" s="7" t="str">
        <f t="shared" si="23"/>
        <v>P</v>
      </c>
      <c r="AC18" s="7" t="str">
        <f t="shared" si="24"/>
        <v>P</v>
      </c>
      <c r="AD18" s="7" t="str">
        <f t="shared" si="25"/>
        <v>P</v>
      </c>
      <c r="AE18" s="7" t="str">
        <f t="shared" si="26"/>
        <v>P</v>
      </c>
      <c r="AF18" s="7" t="str">
        <f t="shared" si="27"/>
        <v>WO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P</v>
      </c>
      <c r="AL18" s="7" t="str">
        <f t="shared" si="33"/>
        <v>P</v>
      </c>
      <c r="AM18" s="7" t="str">
        <f t="shared" si="34"/>
        <v>WO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47"/>
        <v>P</v>
      </c>
      <c r="J19" s="7" t="str">
        <f t="shared" si="5"/>
        <v>P</v>
      </c>
      <c r="K19" s="7" t="str">
        <f t="shared" si="6"/>
        <v>WO</v>
      </c>
      <c r="L19" s="7" t="str">
        <f t="shared" si="7"/>
        <v>P</v>
      </c>
      <c r="M19" s="7" t="str">
        <f t="shared" si="8"/>
        <v>P</v>
      </c>
      <c r="N19" s="7" t="str">
        <f t="shared" si="9"/>
        <v>P</v>
      </c>
      <c r="O19" s="7" t="str">
        <f t="shared" si="10"/>
        <v>P</v>
      </c>
      <c r="P19" s="7" t="str">
        <f t="shared" si="11"/>
        <v>P</v>
      </c>
      <c r="Q19" s="7" t="str">
        <f t="shared" si="12"/>
        <v>P</v>
      </c>
      <c r="R19" s="7" t="str">
        <f t="shared" si="13"/>
        <v>WO</v>
      </c>
      <c r="S19" s="7" t="str">
        <f t="shared" si="14"/>
        <v>P</v>
      </c>
      <c r="T19" s="7" t="str">
        <f t="shared" si="15"/>
        <v>P</v>
      </c>
      <c r="U19" s="7" t="str">
        <f t="shared" si="16"/>
        <v>P</v>
      </c>
      <c r="V19" s="7" t="str">
        <f t="shared" si="17"/>
        <v>P</v>
      </c>
      <c r="W19" s="7" t="str">
        <f t="shared" si="18"/>
        <v>P</v>
      </c>
      <c r="X19" s="7" t="str">
        <f t="shared" si="19"/>
        <v>P</v>
      </c>
      <c r="Y19" s="7" t="str">
        <f t="shared" si="20"/>
        <v>WO</v>
      </c>
      <c r="Z19" s="7" t="str">
        <f t="shared" si="21"/>
        <v>P</v>
      </c>
      <c r="AA19" s="7" t="str">
        <f t="shared" si="22"/>
        <v>P</v>
      </c>
      <c r="AB19" s="7" t="str">
        <f t="shared" si="23"/>
        <v>P</v>
      </c>
      <c r="AC19" s="7" t="str">
        <f t="shared" si="24"/>
        <v>P</v>
      </c>
      <c r="AD19" s="7" t="str">
        <f t="shared" si="25"/>
        <v>P</v>
      </c>
      <c r="AE19" s="7" t="str">
        <f t="shared" si="26"/>
        <v>P</v>
      </c>
      <c r="AF19" s="7" t="str">
        <f t="shared" si="27"/>
        <v>WO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P</v>
      </c>
      <c r="AL19" s="7" t="str">
        <f t="shared" si="33"/>
        <v>P</v>
      </c>
      <c r="AM19" s="7" t="str">
        <f t="shared" si="34"/>
        <v>WO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47"/>
        <v>P</v>
      </c>
      <c r="J20" s="7" t="str">
        <f t="shared" si="5"/>
        <v>P</v>
      </c>
      <c r="K20" s="7" t="str">
        <f t="shared" si="6"/>
        <v>WO</v>
      </c>
      <c r="L20" s="7" t="str">
        <f t="shared" si="7"/>
        <v>P</v>
      </c>
      <c r="M20" s="7" t="str">
        <f t="shared" si="8"/>
        <v>P</v>
      </c>
      <c r="N20" s="7" t="str">
        <f t="shared" si="9"/>
        <v>P</v>
      </c>
      <c r="O20" s="7" t="str">
        <f t="shared" si="10"/>
        <v>P</v>
      </c>
      <c r="P20" s="7" t="str">
        <f t="shared" si="11"/>
        <v>P</v>
      </c>
      <c r="Q20" s="7" t="str">
        <f t="shared" si="12"/>
        <v>P</v>
      </c>
      <c r="R20" s="7" t="str">
        <f t="shared" si="13"/>
        <v>WO</v>
      </c>
      <c r="S20" s="7" t="str">
        <f t="shared" si="14"/>
        <v>P</v>
      </c>
      <c r="T20" s="7" t="str">
        <f t="shared" si="15"/>
        <v>P</v>
      </c>
      <c r="U20" s="7" t="str">
        <f t="shared" si="16"/>
        <v>P</v>
      </c>
      <c r="V20" s="7" t="str">
        <f t="shared" si="17"/>
        <v>P</v>
      </c>
      <c r="W20" s="7" t="str">
        <f t="shared" si="18"/>
        <v>P</v>
      </c>
      <c r="X20" s="7" t="str">
        <f t="shared" si="19"/>
        <v>P</v>
      </c>
      <c r="Y20" s="7" t="str">
        <f t="shared" si="20"/>
        <v>WO</v>
      </c>
      <c r="Z20" s="7" t="str">
        <f t="shared" si="21"/>
        <v>P</v>
      </c>
      <c r="AA20" s="7" t="str">
        <f t="shared" si="22"/>
        <v>P</v>
      </c>
      <c r="AB20" s="7" t="str">
        <f t="shared" si="23"/>
        <v>P</v>
      </c>
      <c r="AC20" s="7" t="str">
        <f t="shared" si="24"/>
        <v>P</v>
      </c>
      <c r="AD20" s="7" t="str">
        <f t="shared" si="25"/>
        <v>P</v>
      </c>
      <c r="AE20" s="7" t="str">
        <f t="shared" si="26"/>
        <v>P</v>
      </c>
      <c r="AF20" s="7" t="str">
        <f t="shared" si="27"/>
        <v>WO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P</v>
      </c>
      <c r="AL20" s="7" t="str">
        <f t="shared" si="33"/>
        <v>P</v>
      </c>
      <c r="AM20" s="7" t="str">
        <f t="shared" si="34"/>
        <v>WO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47"/>
        <v>P</v>
      </c>
      <c r="J21" s="7" t="str">
        <f t="shared" si="5"/>
        <v>P</v>
      </c>
      <c r="K21" s="7" t="str">
        <f t="shared" si="6"/>
        <v>WO</v>
      </c>
      <c r="L21" s="7" t="str">
        <f t="shared" si="7"/>
        <v>P</v>
      </c>
      <c r="M21" s="7" t="str">
        <f t="shared" si="8"/>
        <v>P</v>
      </c>
      <c r="N21" s="7" t="str">
        <f t="shared" si="9"/>
        <v>P</v>
      </c>
      <c r="O21" s="7" t="str">
        <f t="shared" si="10"/>
        <v>P</v>
      </c>
      <c r="P21" s="7" t="str">
        <f t="shared" si="11"/>
        <v>P</v>
      </c>
      <c r="Q21" s="7" t="str">
        <f t="shared" si="12"/>
        <v>P</v>
      </c>
      <c r="R21" s="7" t="str">
        <f t="shared" si="13"/>
        <v>WO</v>
      </c>
      <c r="S21" s="7" t="str">
        <f t="shared" si="14"/>
        <v>P</v>
      </c>
      <c r="T21" s="7" t="str">
        <f t="shared" si="15"/>
        <v>P</v>
      </c>
      <c r="U21" s="7" t="str">
        <f t="shared" si="16"/>
        <v>P</v>
      </c>
      <c r="V21" s="7" t="str">
        <f t="shared" si="17"/>
        <v>P</v>
      </c>
      <c r="W21" s="7" t="str">
        <f t="shared" si="18"/>
        <v>P</v>
      </c>
      <c r="X21" s="7" t="str">
        <f t="shared" si="19"/>
        <v>P</v>
      </c>
      <c r="Y21" s="7" t="str">
        <f t="shared" si="20"/>
        <v>WO</v>
      </c>
      <c r="Z21" s="7" t="str">
        <f t="shared" si="21"/>
        <v>P</v>
      </c>
      <c r="AA21" s="7" t="str">
        <f t="shared" si="22"/>
        <v>P</v>
      </c>
      <c r="AB21" s="7" t="str">
        <f t="shared" si="23"/>
        <v>P</v>
      </c>
      <c r="AC21" s="7" t="str">
        <f t="shared" si="24"/>
        <v>P</v>
      </c>
      <c r="AD21" s="7" t="str">
        <f t="shared" si="25"/>
        <v>P</v>
      </c>
      <c r="AE21" s="7" t="str">
        <f t="shared" si="26"/>
        <v>P</v>
      </c>
      <c r="AF21" s="7" t="str">
        <f t="shared" si="27"/>
        <v>WO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P</v>
      </c>
      <c r="AL21" s="7" t="str">
        <f t="shared" si="33"/>
        <v>P</v>
      </c>
      <c r="AM21" s="7" t="str">
        <f t="shared" si="34"/>
        <v>WO</v>
      </c>
      <c r="AN21" s="22">
        <f t="shared" si="35"/>
        <v>26</v>
      </c>
      <c r="AO21" s="22">
        <f t="shared" si="36"/>
        <v>0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31</v>
      </c>
      <c r="AT21" s="23">
        <v>15000</v>
      </c>
      <c r="AU21" s="61">
        <f t="shared" si="41"/>
        <v>483.87096774193549</v>
      </c>
      <c r="AV21" s="23">
        <f t="shared" si="42"/>
        <v>0</v>
      </c>
      <c r="AW21" s="23">
        <f t="shared" si="43"/>
        <v>15000</v>
      </c>
      <c r="AX21" s="23">
        <f t="shared" si="3"/>
        <v>262.5</v>
      </c>
      <c r="AY21" s="23">
        <f t="shared" si="44"/>
        <v>14737.5</v>
      </c>
      <c r="AZ21" s="21">
        <f t="shared" si="45"/>
        <v>100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47"/>
        <v>P</v>
      </c>
      <c r="J22" s="7" t="str">
        <f t="shared" si="5"/>
        <v>P</v>
      </c>
      <c r="K22" s="7" t="str">
        <f t="shared" si="6"/>
        <v>WO</v>
      </c>
      <c r="L22" s="7" t="str">
        <f t="shared" si="7"/>
        <v>P</v>
      </c>
      <c r="M22" s="7" t="str">
        <f t="shared" si="8"/>
        <v>P</v>
      </c>
      <c r="N22" s="7" t="str">
        <f t="shared" si="9"/>
        <v>P</v>
      </c>
      <c r="O22" s="7" t="str">
        <f t="shared" si="10"/>
        <v>P</v>
      </c>
      <c r="P22" s="7" t="str">
        <f t="shared" si="11"/>
        <v>P</v>
      </c>
      <c r="Q22" s="7" t="str">
        <f t="shared" si="12"/>
        <v>P</v>
      </c>
      <c r="R22" s="7" t="str">
        <f t="shared" si="13"/>
        <v>WO</v>
      </c>
      <c r="S22" s="7" t="str">
        <f t="shared" si="14"/>
        <v>P</v>
      </c>
      <c r="T22" s="7" t="str">
        <f t="shared" si="15"/>
        <v>P</v>
      </c>
      <c r="U22" s="7" t="str">
        <f t="shared" si="16"/>
        <v>P</v>
      </c>
      <c r="V22" s="7" t="str">
        <f t="shared" si="17"/>
        <v>P</v>
      </c>
      <c r="W22" s="7" t="str">
        <f t="shared" si="18"/>
        <v>P</v>
      </c>
      <c r="X22" s="7" t="str">
        <f t="shared" si="19"/>
        <v>P</v>
      </c>
      <c r="Y22" s="7" t="str">
        <f t="shared" si="20"/>
        <v>WO</v>
      </c>
      <c r="Z22" s="7" t="str">
        <f t="shared" si="21"/>
        <v>P</v>
      </c>
      <c r="AA22" s="7" t="str">
        <f t="shared" si="22"/>
        <v>P</v>
      </c>
      <c r="AB22" s="7" t="str">
        <f t="shared" si="23"/>
        <v>P</v>
      </c>
      <c r="AC22" s="7" t="str">
        <f t="shared" si="24"/>
        <v>P</v>
      </c>
      <c r="AD22" s="7" t="str">
        <f t="shared" si="25"/>
        <v>P</v>
      </c>
      <c r="AE22" s="7" t="str">
        <f t="shared" si="26"/>
        <v>P</v>
      </c>
      <c r="AF22" s="7" t="str">
        <f t="shared" si="27"/>
        <v>WO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P</v>
      </c>
      <c r="AL22" s="7" t="str">
        <f t="shared" si="33"/>
        <v>P</v>
      </c>
      <c r="AM22" s="7" t="str">
        <f t="shared" si="34"/>
        <v>WO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47"/>
        <v>P</v>
      </c>
      <c r="J23" s="7" t="str">
        <f t="shared" si="5"/>
        <v>P</v>
      </c>
      <c r="K23" s="7" t="str">
        <f t="shared" si="6"/>
        <v>WO</v>
      </c>
      <c r="L23" s="7" t="str">
        <f t="shared" si="7"/>
        <v>P</v>
      </c>
      <c r="M23" s="7" t="str">
        <f t="shared" si="8"/>
        <v>P</v>
      </c>
      <c r="N23" s="7" t="str">
        <f t="shared" si="9"/>
        <v>P</v>
      </c>
      <c r="O23" s="7" t="str">
        <f t="shared" si="10"/>
        <v>P</v>
      </c>
      <c r="P23" s="7" t="str">
        <f t="shared" si="11"/>
        <v>P</v>
      </c>
      <c r="Q23" s="7" t="str">
        <f t="shared" si="12"/>
        <v>P</v>
      </c>
      <c r="R23" s="7" t="str">
        <f t="shared" si="13"/>
        <v>WO</v>
      </c>
      <c r="S23" s="7" t="str">
        <f t="shared" si="14"/>
        <v>P</v>
      </c>
      <c r="T23" s="7" t="str">
        <f t="shared" si="15"/>
        <v>P</v>
      </c>
      <c r="U23" s="7" t="str">
        <f t="shared" si="16"/>
        <v>P</v>
      </c>
      <c r="V23" s="7" t="str">
        <f t="shared" si="17"/>
        <v>P</v>
      </c>
      <c r="W23" s="7" t="str">
        <f t="shared" si="18"/>
        <v>P</v>
      </c>
      <c r="X23" s="7" t="str">
        <f t="shared" si="19"/>
        <v>P</v>
      </c>
      <c r="Y23" s="7" t="str">
        <f t="shared" si="20"/>
        <v>WO</v>
      </c>
      <c r="Z23" s="7" t="str">
        <f t="shared" si="21"/>
        <v>P</v>
      </c>
      <c r="AA23" s="7" t="str">
        <f t="shared" si="22"/>
        <v>P</v>
      </c>
      <c r="AB23" s="7" t="str">
        <f t="shared" si="23"/>
        <v>P</v>
      </c>
      <c r="AC23" s="7" t="str">
        <f t="shared" si="24"/>
        <v>P</v>
      </c>
      <c r="AD23" s="7" t="str">
        <f t="shared" si="25"/>
        <v>P</v>
      </c>
      <c r="AE23" s="7" t="str">
        <f t="shared" si="26"/>
        <v>P</v>
      </c>
      <c r="AF23" s="7" t="str">
        <f t="shared" si="27"/>
        <v>WO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P</v>
      </c>
      <c r="AL23" s="7" t="str">
        <f t="shared" si="33"/>
        <v>P</v>
      </c>
      <c r="AM23" s="7" t="str">
        <f t="shared" si="34"/>
        <v>WO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47"/>
        <v>P</v>
      </c>
      <c r="J24" s="7" t="str">
        <f t="shared" si="5"/>
        <v>P</v>
      </c>
      <c r="K24" s="7" t="str">
        <f t="shared" si="6"/>
        <v>WO</v>
      </c>
      <c r="L24" s="7" t="str">
        <f t="shared" si="7"/>
        <v>P</v>
      </c>
      <c r="M24" s="7" t="str">
        <f t="shared" si="8"/>
        <v>P</v>
      </c>
      <c r="N24" s="7" t="str">
        <f t="shared" si="9"/>
        <v>P</v>
      </c>
      <c r="O24" s="7" t="str">
        <f t="shared" si="10"/>
        <v>P</v>
      </c>
      <c r="P24" s="7" t="str">
        <f t="shared" si="11"/>
        <v>P</v>
      </c>
      <c r="Q24" s="7" t="str">
        <f t="shared" si="12"/>
        <v>P</v>
      </c>
      <c r="R24" s="7" t="str">
        <f t="shared" si="13"/>
        <v>WO</v>
      </c>
      <c r="S24" s="7" t="str">
        <f t="shared" si="14"/>
        <v>P</v>
      </c>
      <c r="T24" s="7" t="str">
        <f t="shared" si="15"/>
        <v>P</v>
      </c>
      <c r="U24" s="7" t="str">
        <f t="shared" si="16"/>
        <v>P</v>
      </c>
      <c r="V24" s="7" t="str">
        <f t="shared" si="17"/>
        <v>P</v>
      </c>
      <c r="W24" s="7" t="str">
        <f t="shared" si="18"/>
        <v>P</v>
      </c>
      <c r="X24" s="7" t="str">
        <f t="shared" si="19"/>
        <v>P</v>
      </c>
      <c r="Y24" s="7" t="str">
        <f t="shared" si="20"/>
        <v>WO</v>
      </c>
      <c r="Z24" s="7" t="str">
        <f t="shared" si="21"/>
        <v>P</v>
      </c>
      <c r="AA24" s="7" t="str">
        <f t="shared" si="22"/>
        <v>P</v>
      </c>
      <c r="AB24" s="7" t="str">
        <f t="shared" si="23"/>
        <v>P</v>
      </c>
      <c r="AC24" s="7" t="str">
        <f t="shared" si="24"/>
        <v>P</v>
      </c>
      <c r="AD24" s="7" t="str">
        <f t="shared" si="25"/>
        <v>P</v>
      </c>
      <c r="AE24" s="7" t="str">
        <f t="shared" si="26"/>
        <v>P</v>
      </c>
      <c r="AF24" s="7" t="str">
        <f t="shared" si="27"/>
        <v>WO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P</v>
      </c>
      <c r="AL24" s="7" t="str">
        <f t="shared" si="33"/>
        <v>P</v>
      </c>
      <c r="AM24" s="7" t="str">
        <f t="shared" si="34"/>
        <v>WO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47"/>
        <v>P</v>
      </c>
      <c r="J25" s="7" t="str">
        <f t="shared" si="5"/>
        <v>P</v>
      </c>
      <c r="K25" s="7" t="str">
        <f t="shared" si="6"/>
        <v>WO</v>
      </c>
      <c r="L25" s="7" t="str">
        <f t="shared" si="7"/>
        <v>P</v>
      </c>
      <c r="M25" s="7" t="str">
        <f t="shared" si="8"/>
        <v>P</v>
      </c>
      <c r="N25" s="7" t="str">
        <f t="shared" si="9"/>
        <v>P</v>
      </c>
      <c r="O25" s="7" t="str">
        <f t="shared" si="10"/>
        <v>P</v>
      </c>
      <c r="P25" s="7" t="str">
        <f t="shared" si="11"/>
        <v>P</v>
      </c>
      <c r="Q25" s="7" t="str">
        <f t="shared" si="12"/>
        <v>P</v>
      </c>
      <c r="R25" s="7" t="str">
        <f t="shared" si="13"/>
        <v>WO</v>
      </c>
      <c r="S25" s="7" t="str">
        <f t="shared" si="14"/>
        <v>P</v>
      </c>
      <c r="T25" s="7" t="str">
        <f t="shared" si="15"/>
        <v>P</v>
      </c>
      <c r="U25" s="7" t="str">
        <f t="shared" si="16"/>
        <v>P</v>
      </c>
      <c r="V25" s="7" t="str">
        <f t="shared" si="17"/>
        <v>P</v>
      </c>
      <c r="W25" s="7" t="str">
        <f t="shared" si="18"/>
        <v>P</v>
      </c>
      <c r="X25" s="7" t="str">
        <f t="shared" si="19"/>
        <v>P</v>
      </c>
      <c r="Y25" s="7" t="str">
        <f t="shared" si="20"/>
        <v>WO</v>
      </c>
      <c r="Z25" s="7" t="str">
        <f t="shared" si="21"/>
        <v>P</v>
      </c>
      <c r="AA25" s="7" t="str">
        <f t="shared" si="22"/>
        <v>P</v>
      </c>
      <c r="AB25" s="7" t="str">
        <f t="shared" si="23"/>
        <v>P</v>
      </c>
      <c r="AC25" s="7" t="str">
        <f t="shared" si="24"/>
        <v>P</v>
      </c>
      <c r="AD25" s="7" t="str">
        <f t="shared" si="25"/>
        <v>P</v>
      </c>
      <c r="AE25" s="7" t="str">
        <f t="shared" si="26"/>
        <v>P</v>
      </c>
      <c r="AF25" s="7" t="str">
        <f t="shared" si="27"/>
        <v>WO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P</v>
      </c>
      <c r="AL25" s="7" t="str">
        <f t="shared" si="33"/>
        <v>P</v>
      </c>
      <c r="AM25" s="7" t="str">
        <f t="shared" si="34"/>
        <v>WO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47"/>
        <v>P</v>
      </c>
      <c r="J26" s="7" t="str">
        <f t="shared" si="5"/>
        <v>P</v>
      </c>
      <c r="K26" s="7" t="str">
        <f t="shared" si="6"/>
        <v>WO</v>
      </c>
      <c r="L26" s="7" t="str">
        <f t="shared" si="7"/>
        <v>P</v>
      </c>
      <c r="M26" s="7" t="str">
        <f t="shared" si="8"/>
        <v>P</v>
      </c>
      <c r="N26" s="7" t="str">
        <f t="shared" si="9"/>
        <v>P</v>
      </c>
      <c r="O26" s="7" t="str">
        <f t="shared" si="10"/>
        <v>P</v>
      </c>
      <c r="P26" s="7" t="str">
        <f t="shared" si="11"/>
        <v>P</v>
      </c>
      <c r="Q26" s="7" t="str">
        <f t="shared" si="12"/>
        <v>P</v>
      </c>
      <c r="R26" s="7" t="str">
        <f t="shared" si="13"/>
        <v>WO</v>
      </c>
      <c r="S26" s="7" t="str">
        <f t="shared" si="14"/>
        <v>P</v>
      </c>
      <c r="T26" s="7" t="str">
        <f t="shared" si="15"/>
        <v>P</v>
      </c>
      <c r="U26" s="7" t="str">
        <f t="shared" si="16"/>
        <v>P</v>
      </c>
      <c r="V26" s="7" t="str">
        <f t="shared" si="17"/>
        <v>P</v>
      </c>
      <c r="W26" s="7" t="str">
        <f t="shared" si="18"/>
        <v>P</v>
      </c>
      <c r="X26" s="7" t="str">
        <f t="shared" si="19"/>
        <v>P</v>
      </c>
      <c r="Y26" s="7" t="str">
        <f t="shared" si="20"/>
        <v>WO</v>
      </c>
      <c r="Z26" s="7" t="str">
        <f t="shared" si="21"/>
        <v>P</v>
      </c>
      <c r="AA26" s="7" t="str">
        <f t="shared" si="22"/>
        <v>P</v>
      </c>
      <c r="AB26" s="7" t="str">
        <f t="shared" si="23"/>
        <v>P</v>
      </c>
      <c r="AC26" s="7" t="str">
        <f t="shared" si="24"/>
        <v>P</v>
      </c>
      <c r="AD26" s="7" t="str">
        <f t="shared" si="25"/>
        <v>P</v>
      </c>
      <c r="AE26" s="7" t="str">
        <f t="shared" si="26"/>
        <v>P</v>
      </c>
      <c r="AF26" s="7" t="str">
        <f t="shared" si="27"/>
        <v>WO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P</v>
      </c>
      <c r="AL26" s="7" t="str">
        <f t="shared" si="33"/>
        <v>P</v>
      </c>
      <c r="AM26" s="7" t="str">
        <f t="shared" si="34"/>
        <v>WO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{AA48B1F6-8146-436F-B56C-D6A1E7317F64}</x14:id>
        </ext>
      </extLst>
    </cfRule>
  </conditionalFormatting>
  <conditionalFormatting sqref="I7:AM26">
    <cfRule type="cellIs" dxfId="23" priority="3" operator="equal">
      <formula>"WO"</formula>
    </cfRule>
    <cfRule type="cellIs" dxfId="22" priority="4" operator="equal">
      <formula>"A"</formula>
    </cfRule>
    <cfRule type="cellIs" dxfId="21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{7F04A3A4-C2C9-41D9-8365-39100B733F99}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{9FBCC0A7-1693-4B26-A221-364A8D2CB82A}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{B21CFF5B-8824-47AA-9A6D-2B56C2CFB71D}</x14:id>
        </ext>
      </extLst>
    </cfRule>
  </conditionalFormatting>
  <dataValidations count="1">
    <dataValidation type="list" allowBlank="1" showInputMessage="1" showErrorMessage="1" sqref="I7:AM26" xr:uid="{00000000-0002-0000-0700-000000000000}">
      <formula1>"P,A,L,WO"</formula1>
    </dataValidation>
  </dataValidations>
  <hyperlinks>
    <hyperlink ref="A1" location="May!A1" display="May!A1" xr:uid="{00000000-0004-0000-07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48B1F6-8146-436F-B56C-D6A1E7317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7F04A3A4-C2C9-41D9-8365-39100B733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FBCC0A7-1693-4B26-A221-364A8D2CB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21CFF5B-8824-47AA-9A6D-2B56C2CFB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C1:BA42"/>
  <sheetViews>
    <sheetView showGridLines="0" showRowColHeaders="0" topLeftCell="AT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140625" customWidth="1"/>
    <col min="10" max="10" width="4.5703125" customWidth="1"/>
    <col min="11" max="11" width="5.28515625" customWidth="1"/>
    <col min="12" max="12" width="4.5703125" customWidth="1"/>
    <col min="13" max="13" width="3.5703125" customWidth="1"/>
    <col min="14" max="14" width="4" customWidth="1"/>
    <col min="15" max="15" width="4.5703125" customWidth="1"/>
    <col min="16" max="16" width="5.140625" customWidth="1"/>
    <col min="17" max="17" width="4.5703125" customWidth="1"/>
    <col min="18" max="18" width="5.28515625" customWidth="1"/>
    <col min="19" max="19" width="4.5703125" customWidth="1"/>
    <col min="20" max="20" width="3.5703125" customWidth="1"/>
    <col min="21" max="21" width="4" customWidth="1"/>
    <col min="22" max="22" width="4.5703125" customWidth="1"/>
    <col min="23" max="23" width="5.140625" customWidth="1"/>
    <col min="24" max="24" width="4.5703125" customWidth="1"/>
    <col min="25" max="25" width="5.28515625" customWidth="1"/>
    <col min="26" max="26" width="4.5703125" customWidth="1"/>
    <col min="27" max="27" width="3.5703125" customWidth="1"/>
    <col min="28" max="28" width="4" customWidth="1"/>
    <col min="29" max="29" width="4.5703125" customWidth="1"/>
    <col min="30" max="30" width="5.140625" customWidth="1"/>
    <col min="31" max="31" width="4.5703125" customWidth="1"/>
    <col min="32" max="32" width="5.28515625" customWidth="1"/>
    <col min="33" max="33" width="4.5703125" customWidth="1"/>
    <col min="34" max="34" width="3.5703125" customWidth="1"/>
    <col min="35" max="35" width="4" customWidth="1"/>
    <col min="36" max="36" width="4.5703125" customWidth="1"/>
    <col min="37" max="37" width="5.140625" customWidth="1"/>
    <col min="38" max="38" width="4.57031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43983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44012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43983</v>
      </c>
      <c r="J5" s="16">
        <f t="shared" ref="J5:AM5" si="0">IF(I5&lt;$AC$4,I5+1,"")</f>
        <v>43984</v>
      </c>
      <c r="K5" s="16">
        <f t="shared" si="0"/>
        <v>43985</v>
      </c>
      <c r="L5" s="16">
        <f t="shared" si="0"/>
        <v>43986</v>
      </c>
      <c r="M5" s="17">
        <f t="shared" si="0"/>
        <v>43987</v>
      </c>
      <c r="N5" s="16">
        <f t="shared" si="0"/>
        <v>43988</v>
      </c>
      <c r="O5" s="16">
        <f t="shared" si="0"/>
        <v>43989</v>
      </c>
      <c r="P5" s="16">
        <f t="shared" si="0"/>
        <v>43990</v>
      </c>
      <c r="Q5" s="16">
        <f t="shared" si="0"/>
        <v>43991</v>
      </c>
      <c r="R5" s="16">
        <f t="shared" si="0"/>
        <v>43992</v>
      </c>
      <c r="S5" s="16">
        <f t="shared" si="0"/>
        <v>43993</v>
      </c>
      <c r="T5" s="17">
        <f t="shared" si="0"/>
        <v>43994</v>
      </c>
      <c r="U5" s="16">
        <f t="shared" si="0"/>
        <v>43995</v>
      </c>
      <c r="V5" s="16">
        <f t="shared" si="0"/>
        <v>43996</v>
      </c>
      <c r="W5" s="16">
        <f t="shared" si="0"/>
        <v>43997</v>
      </c>
      <c r="X5" s="16">
        <f t="shared" si="0"/>
        <v>43998</v>
      </c>
      <c r="Y5" s="16">
        <f t="shared" si="0"/>
        <v>43999</v>
      </c>
      <c r="Z5" s="16">
        <f t="shared" si="0"/>
        <v>44000</v>
      </c>
      <c r="AA5" s="17">
        <f t="shared" si="0"/>
        <v>44001</v>
      </c>
      <c r="AB5" s="16">
        <f t="shared" si="0"/>
        <v>44002</v>
      </c>
      <c r="AC5" s="16">
        <f t="shared" si="0"/>
        <v>44003</v>
      </c>
      <c r="AD5" s="16">
        <f t="shared" si="0"/>
        <v>44004</v>
      </c>
      <c r="AE5" s="16">
        <f t="shared" si="0"/>
        <v>44005</v>
      </c>
      <c r="AF5" s="16">
        <f t="shared" si="0"/>
        <v>44006</v>
      </c>
      <c r="AG5" s="16">
        <f t="shared" si="0"/>
        <v>44007</v>
      </c>
      <c r="AH5" s="17">
        <f t="shared" si="0"/>
        <v>44008</v>
      </c>
      <c r="AI5" s="16">
        <f t="shared" si="0"/>
        <v>44009</v>
      </c>
      <c r="AJ5" s="16">
        <f t="shared" si="0"/>
        <v>44010</v>
      </c>
      <c r="AK5" s="16">
        <f t="shared" si="0"/>
        <v>44011</v>
      </c>
      <c r="AL5" s="16">
        <f t="shared" si="0"/>
        <v>44012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142</v>
      </c>
      <c r="BA5" s="97" t="s">
        <v>141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Mon</v>
      </c>
      <c r="J6" s="10" t="str">
        <f t="shared" ref="J6:AM6" si="1">TEXT(J5,"ddd")</f>
        <v>Tue</v>
      </c>
      <c r="K6" s="10" t="str">
        <f t="shared" si="1"/>
        <v>Wed</v>
      </c>
      <c r="L6" s="11" t="str">
        <f t="shared" si="1"/>
        <v>Thu</v>
      </c>
      <c r="M6" s="10" t="str">
        <f t="shared" si="1"/>
        <v>Fri</v>
      </c>
      <c r="N6" s="12" t="str">
        <f t="shared" si="1"/>
        <v>Sat</v>
      </c>
      <c r="O6" s="10" t="str">
        <f t="shared" si="1"/>
        <v>Sun</v>
      </c>
      <c r="P6" s="10" t="str">
        <f t="shared" si="1"/>
        <v>Mon</v>
      </c>
      <c r="Q6" s="10" t="str">
        <f t="shared" si="1"/>
        <v>Tue</v>
      </c>
      <c r="R6" s="10" t="str">
        <f t="shared" si="1"/>
        <v>Wed</v>
      </c>
      <c r="S6" s="11" t="str">
        <f t="shared" si="1"/>
        <v>Thu</v>
      </c>
      <c r="T6" s="10" t="str">
        <f t="shared" si="1"/>
        <v>Fri</v>
      </c>
      <c r="U6" s="12" t="str">
        <f t="shared" si="1"/>
        <v>Sat</v>
      </c>
      <c r="V6" s="10" t="str">
        <f t="shared" si="1"/>
        <v>Sun</v>
      </c>
      <c r="W6" s="10" t="str">
        <f t="shared" si="1"/>
        <v>Mon</v>
      </c>
      <c r="X6" s="10" t="str">
        <f t="shared" si="1"/>
        <v>Tue</v>
      </c>
      <c r="Y6" s="10" t="str">
        <f t="shared" si="1"/>
        <v>Wed</v>
      </c>
      <c r="Z6" s="11" t="str">
        <f t="shared" si="1"/>
        <v>Thu</v>
      </c>
      <c r="AA6" s="10" t="str">
        <f t="shared" si="1"/>
        <v>Fri</v>
      </c>
      <c r="AB6" s="12" t="str">
        <f t="shared" si="1"/>
        <v>Sat</v>
      </c>
      <c r="AC6" s="10" t="str">
        <f t="shared" si="1"/>
        <v>Sun</v>
      </c>
      <c r="AD6" s="10" t="str">
        <f t="shared" si="1"/>
        <v>Mon</v>
      </c>
      <c r="AE6" s="10" t="str">
        <f t="shared" si="1"/>
        <v>Tue</v>
      </c>
      <c r="AF6" s="10" t="str">
        <f t="shared" si="1"/>
        <v>Wed</v>
      </c>
      <c r="AG6" s="11" t="str">
        <f t="shared" si="1"/>
        <v>Thu</v>
      </c>
      <c r="AH6" s="10" t="str">
        <f t="shared" si="1"/>
        <v>Fri</v>
      </c>
      <c r="AI6" s="12" t="str">
        <f t="shared" si="1"/>
        <v>Sat</v>
      </c>
      <c r="AJ6" s="10" t="str">
        <f t="shared" si="1"/>
        <v>Sun</v>
      </c>
      <c r="AK6" s="10" t="str">
        <f t="shared" si="1"/>
        <v>Mon</v>
      </c>
      <c r="AL6" s="10" t="str">
        <f t="shared" si="1"/>
        <v>Tue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WO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WO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WO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WO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WO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WO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WO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WO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WO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WO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WO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WO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WO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WO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WO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WO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WO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WO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WO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WO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WO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WO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WO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WO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WO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WO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WO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WO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WO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WO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WO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WO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WO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WO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WO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WO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WO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WO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WO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WO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WO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WO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WO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WO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WO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WO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WO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WO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WO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WO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WO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WO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WO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WO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WO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WO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WO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WO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WO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WO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WO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WO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WO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WO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WO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WO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WO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WO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WO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WO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WO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WO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WO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WO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WO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WO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WO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WO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WO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WO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{7FB6DD2B-2C0C-45B8-8F27-2132322F775E}</x14:id>
        </ext>
      </extLst>
    </cfRule>
  </conditionalFormatting>
  <conditionalFormatting sqref="I7:AM26">
    <cfRule type="cellIs" dxfId="20" priority="3" operator="equal">
      <formula>"WO"</formula>
    </cfRule>
    <cfRule type="cellIs" dxfId="19" priority="4" operator="equal">
      <formula>"A"</formula>
    </cfRule>
    <cfRule type="cellIs" dxfId="18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{4B1575D8-8373-4CDD-BED3-C3E9D6444052}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{B0A2EC48-7BE6-4668-BAB5-91E87CBA7E2F}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{C1F5AD7A-78AF-49B2-A187-BF03DE3B18A4}</x14:id>
        </ext>
      </extLst>
    </cfRule>
  </conditionalFormatting>
  <dataValidations count="1">
    <dataValidation type="list" allowBlank="1" showInputMessage="1" showErrorMessage="1" sqref="I7:AM26" xr:uid="{00000000-0002-0000-08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6DD2B-2C0C-45B8-8F27-2132322F7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4B1575D8-8373-4CDD-BED3-C3E9D6444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0A2EC48-7BE6-4668-BAB5-91E87CBA7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C1F5AD7A-78AF-49B2-A187-BF03DE3B1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Student Data</vt:lpstr>
      <vt:lpstr>Dashboard</vt:lpstr>
      <vt:lpstr>Dashboard (2)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ALIZAIDI</dc:creator>
  <cp:lastModifiedBy>Vishal Choudhary</cp:lastModifiedBy>
  <dcterms:created xsi:type="dcterms:W3CDTF">2021-12-18T15:20:02Z</dcterms:created>
  <dcterms:modified xsi:type="dcterms:W3CDTF">2024-11-05T06:43:46Z</dcterms:modified>
</cp:coreProperties>
</file>