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F46D074B-4F9A-4E9E-8C57-24DC240A6D8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(project!A$7=MEDIAN(project!A$7,project!$E1,project!$E1+project!$F1)*(project!$E1&gt;0))*((project!A$7&lt;(INT(project!$E1+project!$F1*project!$I1)))+(project!A$7=project!$E1))*(project!$I1&gt;0)</definedName>
    <definedName name="period_selected">project!$P$2</definedName>
    <definedName name="PeriodInActual">project!A$7=MEDIAN(project!A$7,project!$E1,project!$E1+project!$F1-1)</definedName>
    <definedName name="PeriodInPlan">project!A$7=MEDIAN(project!A$7,project!$C1,project!$C1+project!$D1-1)</definedName>
    <definedName name="Plan">PeriodInPlan*(project!$C1&gt;0)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39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</calcChain>
</file>

<file path=xl/sharedStrings.xml><?xml version="1.0" encoding="utf-8"?>
<sst xmlns="http://schemas.openxmlformats.org/spreadsheetml/2006/main" count="67" uniqueCount="66">
  <si>
    <r>
      <rPr>
        <sz val="12"/>
        <color indexed="63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indexed="63"/>
        <rFont val="Calibri"/>
      </rPr>
      <t>Completo (além do plano)</t>
    </r>
  </si>
  <si>
    <r>
      <rPr>
        <sz val="12"/>
        <color indexed="63"/>
        <rFont val="Calibri"/>
      </rPr>
      <t>Atual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</si>
  <si>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indexed="63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indexed="63"/>
        <rFont val="Calibri"/>
      </rPr>
      <t>Completo</t>
    </r>
  </si>
  <si>
    <t>Atual</t>
  </si>
  <si>
    <r>
      <t>Plan</t>
    </r>
    <r>
      <rPr>
        <sz val="12"/>
        <color indexed="63"/>
        <rFont val="Calibri"/>
      </rPr>
      <t>ejado</t>
    </r>
  </si>
  <si>
    <t>Atividades</t>
  </si>
  <si>
    <t>Início</t>
  </si>
  <si>
    <t>Duração</t>
  </si>
  <si>
    <t>Iniciado</t>
  </si>
  <si>
    <t>Executado</t>
  </si>
  <si>
    <t>Situação Atual</t>
  </si>
  <si>
    <t>Planejado</t>
  </si>
  <si>
    <t>Periodos</t>
  </si>
  <si>
    <t>Identificação do problema</t>
  </si>
  <si>
    <t>Levantamento de dados e requisitos</t>
  </si>
  <si>
    <t>Considerando ciclos semanais</t>
  </si>
  <si>
    <t>Cronograma de Atividades</t>
  </si>
  <si>
    <t>Foco na Semana:</t>
  </si>
  <si>
    <t>Total</t>
  </si>
  <si>
    <t>Recursos</t>
  </si>
  <si>
    <t>Alocados</t>
  </si>
  <si>
    <t>Horas</t>
  </si>
  <si>
    <t>Totais</t>
  </si>
  <si>
    <t>Horas Totais:</t>
  </si>
  <si>
    <t>Implementação</t>
  </si>
  <si>
    <t>Implementar aplicação Web</t>
  </si>
  <si>
    <t>Documentação de usuário</t>
  </si>
  <si>
    <t>Ajustes</t>
  </si>
  <si>
    <t>Preparação do Ambiente DESENVOLVIMENTO</t>
  </si>
  <si>
    <t>Testes do ambiente DESENVOLVIMENTO</t>
  </si>
  <si>
    <t>Preparação Ambiente PRODUÇÃO</t>
  </si>
  <si>
    <t>Documentação Técnica dos AMBIENTES</t>
  </si>
  <si>
    <t>Criação do modelo de dados Multidimensional</t>
  </si>
  <si>
    <t>Concluir especificação da Interface de usuários</t>
  </si>
  <si>
    <t>Definição dos ETLs</t>
  </si>
  <si>
    <t>Entrada em Produção da Web</t>
  </si>
  <si>
    <t>Implementar scripts  de ETLs</t>
  </si>
  <si>
    <t>Testes ambiente do AMBIENTE WEB</t>
  </si>
  <si>
    <t>Apresentação da proposta dos entregáveis</t>
  </si>
  <si>
    <t>Iniciado em: 23-Junho-2020</t>
  </si>
  <si>
    <t>Testes do ambiente PRODUÇÃO</t>
  </si>
  <si>
    <t>Preparação das propostas dos entregáveis</t>
  </si>
  <si>
    <t>Elaboração dos formulários de cadastros</t>
  </si>
  <si>
    <t>Divulgação da plataforma para coleta de cadastros</t>
  </si>
  <si>
    <t>Produção dos painéis, gráficos e estatísticos</t>
  </si>
  <si>
    <t>Testar os scripts de ETL</t>
  </si>
  <si>
    <t>Preparar material de divulgação e divulgar</t>
  </si>
  <si>
    <t>Treinamento de usuários</t>
  </si>
  <si>
    <t>Valor médio da hora trabalhada</t>
  </si>
  <si>
    <t>Empresas cadastradas até o 2 mês</t>
  </si>
  <si>
    <t>Receita mensal estimada a partir do 3 mês</t>
  </si>
  <si>
    <t>Custo mensal estimada de sustentação a partir do 2 mês</t>
  </si>
  <si>
    <t>Investimento  estimadoda de assinatura básica mensal</t>
  </si>
  <si>
    <t xml:space="preserve">Investimento mensal em publicidade, desde o 1º mês </t>
  </si>
  <si>
    <t>Receita mensal estimada de operações financeiras a partir do 2 mês</t>
  </si>
  <si>
    <t>Receita mensal estimada de publicidade apartir do 2 mês</t>
  </si>
  <si>
    <t>Outras Receitas mensais estimada apartir do 2 mês</t>
  </si>
  <si>
    <t>Despesas totais desde o  2º mês</t>
  </si>
  <si>
    <t>Custo estimado do projeto com equipe técnica</t>
  </si>
  <si>
    <t>Despesas totais desde o  3º mês</t>
  </si>
  <si>
    <t>Despesas totais desde o  4º mês</t>
  </si>
  <si>
    <t>Despesas totais desde o  5º mês</t>
  </si>
  <si>
    <t>Despesas acumulada em 5 meses</t>
  </si>
  <si>
    <t>Receita acumulada em 5 meses</t>
  </si>
  <si>
    <t>Resultado no período</t>
  </si>
  <si>
    <t>Projeto QWCFPxWalli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</si>
</sst>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00"/>
    <numFmt numFmtId="165" formatCode="_-* #,##0_-;\-* #,##0_-;_-* &quot;-&quot;??_-;_-@_-"/>
  </numFmts>
  <fonts count="31" x14ac:knownFonts="1">
    <font>
      <sz val="11"/>
      <color theme="1" tint="0.24994659260841701"/>
      <name val="Corbel"/>
      <family val="2"/>
      <scheme val="major"/>
    </font>
    <font>
      <sz val="12"/>
      <color indexed="63"/>
      <name val="Calibri"/>
    </font>
    <font>
      <sz val="11"/>
      <color theme="1" tint="0.24994659260841701"/>
      <name val="Corbel"/>
      <family val="2"/>
      <scheme val="major"/>
    </font>
    <font>
      <b/>
      <sz val="13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sz val="12"/>
      <color theme="1" tint="0.24994659260841701"/>
      <name val="Calibri"/>
    </font>
    <font>
      <b/>
      <sz val="13"/>
      <color theme="7"/>
      <name val="Calibri"/>
    </font>
    <font>
      <sz val="14"/>
      <color theme="1" tint="0.24994659260841701"/>
      <name val="Corbel"/>
      <scheme val="major"/>
    </font>
    <font>
      <b/>
      <sz val="16"/>
      <color theme="1" tint="0.24994659260841701"/>
      <name val="Corbel"/>
      <scheme val="major"/>
    </font>
    <font>
      <b/>
      <i/>
      <sz val="11"/>
      <color rgb="FFFF0000"/>
      <name val="Corbel"/>
      <scheme val="major"/>
    </font>
    <font>
      <b/>
      <sz val="18"/>
      <name val="Calibri"/>
      <family val="2"/>
      <scheme val="minor"/>
    </font>
    <font>
      <b/>
      <sz val="9.5"/>
      <name val="Calibri"/>
      <family val="2"/>
      <scheme val="minor"/>
    </font>
    <font>
      <b/>
      <sz val="26"/>
      <color theme="7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8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7"/>
      <name val="Calibri"/>
      <family val="2"/>
    </font>
    <font>
      <b/>
      <sz val="12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b/>
      <i/>
      <sz val="11"/>
      <color rgb="FFFF0000"/>
      <name val="Corbel"/>
      <family val="2"/>
      <scheme val="major"/>
    </font>
    <font>
      <sz val="12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orbel"/>
      <family val="2"/>
      <scheme val="major"/>
    </font>
    <font>
      <b/>
      <i/>
      <sz val="11"/>
      <color theme="4"/>
      <name val="Corbel"/>
      <family val="2"/>
      <scheme val="major"/>
    </font>
    <font>
      <b/>
      <i/>
      <sz val="12"/>
      <color theme="4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3" fillId="0" borderId="0" applyFill="0" applyBorder="0" applyProtection="0">
      <alignment horizontal="left"/>
    </xf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 vertical="center"/>
    </xf>
    <xf numFmtId="9" fontId="6" fillId="0" borderId="0" applyFill="0" applyBorder="0" applyProtection="0">
      <alignment horizontal="center" vertical="center"/>
    </xf>
    <xf numFmtId="3" fontId="7" fillId="0" borderId="2" applyFill="0" applyProtection="0">
      <alignment horizontal="center"/>
    </xf>
    <xf numFmtId="0" fontId="8" fillId="4" borderId="3" applyNumberFormat="0" applyProtection="0">
      <alignment horizontal="left" vertical="center"/>
    </xf>
    <xf numFmtId="0" fontId="7" fillId="0" borderId="0" applyFill="0" applyBorder="0" applyProtection="0">
      <alignment horizontal="center"/>
    </xf>
    <xf numFmtId="44" fontId="2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1">
      <alignment horizontal="left"/>
    </xf>
    <xf numFmtId="3" fontId="7" fillId="0" borderId="2" xfId="6">
      <alignment horizontal="center"/>
    </xf>
    <xf numFmtId="0" fontId="7" fillId="0" borderId="0" xfId="8">
      <alignment horizontal="center"/>
    </xf>
    <xf numFmtId="0" fontId="2" fillId="0" borderId="0" xfId="4" applyFont="1">
      <alignment horizontal="left" vertical="center"/>
    </xf>
    <xf numFmtId="9" fontId="6" fillId="0" borderId="0" xfId="5">
      <alignment horizontal="center" vertical="center"/>
    </xf>
    <xf numFmtId="0" fontId="8" fillId="4" borderId="3" xfId="7">
      <alignment horizontal="left" vertical="center"/>
    </xf>
    <xf numFmtId="0" fontId="9" fillId="4" borderId="3" xfId="7" applyFont="1">
      <alignment horizontal="left" vertic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0" fillId="0" borderId="0" xfId="0" applyFont="1" applyAlignment="1">
      <alignment horizontal="center"/>
    </xf>
    <xf numFmtId="9" fontId="11" fillId="0" borderId="0" xfId="5" applyFont="1">
      <alignment horizontal="center" vertical="center"/>
    </xf>
    <xf numFmtId="0" fontId="10" fillId="0" borderId="0" xfId="0" quotePrefix="1" applyFont="1" applyAlignment="1">
      <alignment horizontal="center"/>
    </xf>
    <xf numFmtId="0" fontId="10" fillId="0" borderId="0" xfId="4" applyFont="1">
      <alignment horizontal="left" vertical="center"/>
    </xf>
    <xf numFmtId="0" fontId="13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0" fontId="16" fillId="8" borderId="0" xfId="8" applyFont="1" applyFill="1" applyAlignment="1">
      <alignment horizontal="center"/>
    </xf>
    <xf numFmtId="0" fontId="16" fillId="8" borderId="1" xfId="8" applyFont="1" applyFill="1" applyBorder="1">
      <alignment horizontal="center"/>
    </xf>
    <xf numFmtId="0" fontId="16" fillId="8" borderId="1" xfId="8" applyFont="1" applyFill="1" applyBorder="1" applyAlignment="1">
      <alignment horizontal="center"/>
    </xf>
    <xf numFmtId="0" fontId="20" fillId="0" borderId="0" xfId="1" applyFont="1">
      <alignment horizontal="left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9" fontId="22" fillId="0" borderId="0" xfId="5" applyFont="1">
      <alignment horizontal="center" vertical="center"/>
    </xf>
    <xf numFmtId="0" fontId="0" fillId="0" borderId="0" xfId="0" applyFont="1" applyAlignment="1">
      <alignment horizontal="center"/>
    </xf>
    <xf numFmtId="0" fontId="24" fillId="0" borderId="0" xfId="1" applyFont="1">
      <alignment horizontal="left"/>
    </xf>
    <xf numFmtId="0" fontId="26" fillId="0" borderId="0" xfId="1" applyFont="1" applyAlignment="1">
      <alignment horizontal="left" indent="2"/>
    </xf>
    <xf numFmtId="0" fontId="27" fillId="0" borderId="0" xfId="1" applyFont="1" applyAlignment="1">
      <alignment horizontal="left" indent="2"/>
    </xf>
    <xf numFmtId="0" fontId="28" fillId="0" borderId="0" xfId="1" applyFont="1" applyAlignment="1">
      <alignment horizontal="left" indent="2"/>
    </xf>
    <xf numFmtId="0" fontId="27" fillId="0" borderId="0" xfId="1" applyFont="1">
      <alignment horizontal="left"/>
    </xf>
    <xf numFmtId="44" fontId="14" fillId="9" borderId="5" xfId="9" applyFont="1" applyFill="1" applyBorder="1" applyAlignment="1">
      <alignment horizontal="center"/>
    </xf>
    <xf numFmtId="164" fontId="12" fillId="0" borderId="6" xfId="0" applyNumberFormat="1" applyFont="1" applyBorder="1" applyAlignment="1">
      <alignment horizontal="right" vertical="center"/>
    </xf>
    <xf numFmtId="0" fontId="20" fillId="0" borderId="6" xfId="1" applyFont="1" applyBorder="1">
      <alignment horizontal="left"/>
    </xf>
    <xf numFmtId="0" fontId="1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11" fillId="0" borderId="6" xfId="5" applyFont="1" applyBorder="1">
      <alignment horizontal="center" vertical="center"/>
    </xf>
    <xf numFmtId="0" fontId="0" fillId="0" borderId="6" xfId="0" applyBorder="1">
      <alignment vertical="center"/>
    </xf>
    <xf numFmtId="165" fontId="29" fillId="9" borderId="5" xfId="2" applyNumberFormat="1" applyFont="1" applyFill="1" applyBorder="1" applyAlignment="1">
      <alignment horizontal="center"/>
    </xf>
    <xf numFmtId="44" fontId="29" fillId="9" borderId="5" xfId="9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30" fillId="9" borderId="5" xfId="9" applyFont="1" applyFill="1" applyBorder="1" applyAlignment="1">
      <alignment horizontal="center"/>
    </xf>
    <xf numFmtId="0" fontId="15" fillId="8" borderId="0" xfId="8" applyFont="1" applyFill="1" applyBorder="1" applyAlignment="1">
      <alignment horizontal="center" vertical="center"/>
    </xf>
    <xf numFmtId="0" fontId="15" fillId="8" borderId="1" xfId="8" applyFont="1" applyFill="1" applyBorder="1" applyAlignment="1">
      <alignment horizontal="center" vertical="center"/>
    </xf>
    <xf numFmtId="0" fontId="23" fillId="0" borderId="0" xfId="8" applyFont="1" applyAlignment="1">
      <alignment horizontal="center"/>
    </xf>
    <xf numFmtId="0" fontId="17" fillId="0" borderId="0" xfId="3" applyFont="1" applyAlignment="1">
      <alignment horizontal="left"/>
    </xf>
    <xf numFmtId="0" fontId="4" fillId="0" borderId="0" xfId="3" applyAlignment="1">
      <alignment horizontal="left"/>
    </xf>
    <xf numFmtId="0" fontId="16" fillId="8" borderId="0" xfId="8" applyFont="1" applyFill="1" applyAlignment="1">
      <alignment horizontal="center"/>
    </xf>
    <xf numFmtId="0" fontId="29" fillId="0" borderId="5" xfId="0" applyFont="1" applyBorder="1" applyAlignment="1">
      <alignment horizontal="right"/>
    </xf>
    <xf numFmtId="0" fontId="25" fillId="0" borderId="5" xfId="0" applyFont="1" applyBorder="1" applyAlignment="1">
      <alignment horizontal="right"/>
    </xf>
    <xf numFmtId="0" fontId="14" fillId="0" borderId="5" xfId="0" applyFont="1" applyBorder="1" applyAlignment="1">
      <alignment horizontal="right"/>
    </xf>
  </cellXfs>
  <cellStyles count="10">
    <cellStyle name="Activity" xfId="1" xr:uid="{00000000-0005-0000-0000-000000000000}"/>
    <cellStyle name="Label" xfId="4" xr:uid="{00000000-0005-0000-0000-000001000000}"/>
    <cellStyle name="Moeda" xfId="9" builtinId="4"/>
    <cellStyle name="Normal" xfId="0" builtinId="0" customBuiltin="1"/>
    <cellStyle name="Percent Complete" xfId="5" xr:uid="{00000000-0005-0000-0000-000003000000}"/>
    <cellStyle name="Period Headers" xfId="6" xr:uid="{00000000-0005-0000-0000-000004000000}"/>
    <cellStyle name="Period Highlight Control" xfId="7" xr:uid="{00000000-0005-0000-0000-000005000000}"/>
    <cellStyle name="Project Headers" xfId="8" xr:uid="{00000000-0005-0000-0000-000006000000}"/>
    <cellStyle name="Título 1" xfId="3" builtinId="16"/>
    <cellStyle name="Vírgula" xfId="2" builtinId="3"/>
  </cellStyles>
  <dxfs count="72">
    <dxf>
      <border>
        <top style="thin">
          <color theme="7"/>
        </top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158750</xdr:colOff>
          <xdr:row>1</xdr:row>
          <xdr:rowOff>0</xdr:rowOff>
        </xdr:from>
        <xdr:to>
          <xdr:col>17</xdr:col>
          <xdr:colOff>0</xdr:colOff>
          <xdr:row>1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S51"/>
  <sheetViews>
    <sheetView showGridLines="0" tabSelected="1" zoomScale="85" zoomScaleNormal="85" workbookViewId="0">
      <selection activeCell="J1" sqref="J1"/>
    </sheetView>
  </sheetViews>
  <sheetFormatPr defaultColWidth="2.6640625" defaultRowHeight="17" x14ac:dyDescent="0.4"/>
  <cols>
    <col min="1" max="1" width="6.08203125" style="19" customWidth="1"/>
    <col min="2" max="2" width="51.9140625" style="2" bestFit="1" customWidth="1"/>
    <col min="3" max="7" width="6.4140625" style="1" customWidth="1"/>
    <col min="8" max="8" width="17.9140625" style="1" bestFit="1" customWidth="1"/>
    <col min="9" max="9" width="6.4140625" style="6" customWidth="1"/>
    <col min="10" max="10" width="1.4140625" style="1" customWidth="1"/>
    <col min="11" max="30" width="2.6640625" style="1"/>
  </cols>
  <sheetData>
    <row r="1" spans="1:71" ht="14.5" x14ac:dyDescent="0.35">
      <c r="B1" s="48" t="s">
        <v>65</v>
      </c>
      <c r="C1" s="49"/>
      <c r="D1" s="49"/>
      <c r="E1" s="49"/>
      <c r="F1" s="49"/>
      <c r="G1" s="49"/>
      <c r="H1" s="49"/>
      <c r="I1" s="49"/>
    </row>
    <row r="2" spans="1:71" ht="21" customHeight="1" x14ac:dyDescent="0.35">
      <c r="B2" s="49"/>
      <c r="C2" s="49"/>
      <c r="D2" s="49"/>
      <c r="E2" s="49"/>
      <c r="F2" s="49"/>
      <c r="G2" s="49"/>
      <c r="H2" s="49"/>
      <c r="I2" s="49"/>
      <c r="J2" s="7" t="s">
        <v>17</v>
      </c>
      <c r="K2" s="7"/>
      <c r="L2" s="7"/>
      <c r="M2" s="7"/>
      <c r="N2" s="7"/>
      <c r="O2" s="7"/>
      <c r="P2" s="8">
        <v>8</v>
      </c>
      <c r="Q2" s="7"/>
      <c r="S2" s="9"/>
      <c r="T2" s="17" t="s">
        <v>4</v>
      </c>
      <c r="Z2" s="12"/>
      <c r="AA2" s="5" t="s">
        <v>1</v>
      </c>
      <c r="AE2" s="1"/>
      <c r="AF2" s="1"/>
      <c r="AK2" s="1"/>
      <c r="AL2" s="1"/>
      <c r="AM2" s="1"/>
      <c r="AN2" s="1"/>
    </row>
    <row r="3" spans="1:71" ht="18.75" customHeight="1" x14ac:dyDescent="0.35">
      <c r="B3" s="49"/>
      <c r="C3" s="49"/>
      <c r="D3" s="49"/>
      <c r="E3" s="49"/>
      <c r="F3" s="49"/>
      <c r="G3" s="49"/>
      <c r="H3" s="49"/>
      <c r="I3" s="49"/>
      <c r="S3" s="10"/>
      <c r="T3" s="17" t="s">
        <v>3</v>
      </c>
      <c r="Z3" s="13"/>
      <c r="AA3" s="5" t="s">
        <v>0</v>
      </c>
      <c r="AV3" s="1"/>
      <c r="AW3" s="1"/>
      <c r="AX3" s="1"/>
      <c r="AY3" s="1"/>
      <c r="AZ3" s="1"/>
    </row>
    <row r="4" spans="1:71" ht="16" customHeight="1" x14ac:dyDescent="0.4">
      <c r="B4" s="18" t="s">
        <v>16</v>
      </c>
      <c r="D4" s="2" t="s">
        <v>15</v>
      </c>
      <c r="S4" s="11"/>
      <c r="T4" s="5" t="s">
        <v>2</v>
      </c>
      <c r="AV4" s="1"/>
      <c r="AW4" s="1"/>
      <c r="AX4" s="1"/>
    </row>
    <row r="5" spans="1:71" ht="16" customHeight="1" x14ac:dyDescent="0.4">
      <c r="B5" s="24" t="s">
        <v>39</v>
      </c>
      <c r="J5" s="4"/>
      <c r="K5" s="4"/>
      <c r="L5" s="4"/>
      <c r="AV5" s="1"/>
      <c r="AW5" s="1"/>
      <c r="AX5" s="1"/>
    </row>
    <row r="6" spans="1:71" ht="13.5" customHeight="1" x14ac:dyDescent="0.35">
      <c r="A6" s="45"/>
      <c r="B6" s="45" t="s">
        <v>5</v>
      </c>
      <c r="C6" s="50" t="s">
        <v>11</v>
      </c>
      <c r="D6" s="50"/>
      <c r="E6" s="50" t="s">
        <v>10</v>
      </c>
      <c r="F6" s="50"/>
      <c r="G6" s="21" t="s">
        <v>19</v>
      </c>
      <c r="H6" s="21" t="s">
        <v>21</v>
      </c>
      <c r="I6" s="21" t="s">
        <v>18</v>
      </c>
      <c r="J6" s="28"/>
      <c r="K6" s="47" t="s">
        <v>12</v>
      </c>
      <c r="L6" s="47"/>
      <c r="M6" s="47"/>
      <c r="N6" s="47"/>
      <c r="O6" s="47"/>
      <c r="P6" s="47"/>
      <c r="Q6" s="47"/>
      <c r="R6" s="47"/>
      <c r="S6" s="47"/>
    </row>
    <row r="7" spans="1:71" ht="15.75" customHeight="1" x14ac:dyDescent="0.35">
      <c r="A7" s="46"/>
      <c r="B7" s="46"/>
      <c r="C7" s="22" t="s">
        <v>6</v>
      </c>
      <c r="D7" s="22" t="s">
        <v>7</v>
      </c>
      <c r="E7" s="22" t="s">
        <v>8</v>
      </c>
      <c r="F7" s="22" t="s">
        <v>7</v>
      </c>
      <c r="G7" s="23" t="s">
        <v>20</v>
      </c>
      <c r="H7" s="21" t="s">
        <v>22</v>
      </c>
      <c r="I7" s="22" t="s">
        <v>9</v>
      </c>
      <c r="J7" s="3"/>
      <c r="K7" s="3">
        <v>1</v>
      </c>
      <c r="L7" s="3">
        <v>2</v>
      </c>
      <c r="M7" s="3">
        <v>3</v>
      </c>
      <c r="N7" s="3">
        <v>4</v>
      </c>
      <c r="O7" s="3">
        <v>5</v>
      </c>
      <c r="P7" s="3">
        <v>6</v>
      </c>
      <c r="Q7" s="3">
        <v>7</v>
      </c>
      <c r="R7" s="3">
        <v>8</v>
      </c>
      <c r="S7" s="3">
        <v>9</v>
      </c>
      <c r="T7" s="3">
        <v>10</v>
      </c>
      <c r="U7" s="3">
        <v>11</v>
      </c>
      <c r="V7" s="3">
        <v>12</v>
      </c>
      <c r="W7" s="3">
        <v>13</v>
      </c>
      <c r="X7" s="3">
        <v>14</v>
      </c>
      <c r="Y7" s="3">
        <v>15</v>
      </c>
      <c r="Z7" s="3">
        <v>16</v>
      </c>
      <c r="AA7" s="3">
        <v>17</v>
      </c>
      <c r="AB7" s="3">
        <v>18</v>
      </c>
      <c r="AC7" s="3">
        <v>19</v>
      </c>
      <c r="AD7" s="3">
        <v>20</v>
      </c>
      <c r="AE7" s="3">
        <v>21</v>
      </c>
      <c r="AF7" s="3">
        <v>22</v>
      </c>
      <c r="AG7" s="3">
        <v>23</v>
      </c>
      <c r="AH7" s="3">
        <v>24</v>
      </c>
      <c r="AI7" s="3">
        <v>25</v>
      </c>
      <c r="AJ7" s="3">
        <v>26</v>
      </c>
      <c r="AK7" s="3">
        <v>27</v>
      </c>
      <c r="AL7" s="3">
        <v>28</v>
      </c>
      <c r="AM7" s="3">
        <v>29</v>
      </c>
      <c r="AN7" s="3">
        <v>30</v>
      </c>
      <c r="AO7" s="3">
        <v>31</v>
      </c>
      <c r="AP7" s="3">
        <v>32</v>
      </c>
      <c r="AQ7" s="3">
        <v>33</v>
      </c>
      <c r="AR7" s="3">
        <v>34</v>
      </c>
      <c r="AS7" s="3">
        <v>35</v>
      </c>
      <c r="AT7" s="3">
        <v>36</v>
      </c>
      <c r="AU7" s="3">
        <v>37</v>
      </c>
      <c r="AV7" s="3">
        <v>38</v>
      </c>
      <c r="AW7" s="3">
        <v>39</v>
      </c>
      <c r="AX7" s="3">
        <v>40</v>
      </c>
      <c r="AY7" s="3">
        <v>41</v>
      </c>
      <c r="AZ7" s="3">
        <v>42</v>
      </c>
      <c r="BA7" s="3">
        <v>43</v>
      </c>
      <c r="BB7" s="3">
        <v>44</v>
      </c>
      <c r="BC7" s="3">
        <v>45</v>
      </c>
      <c r="BD7" s="3">
        <v>46</v>
      </c>
      <c r="BE7" s="3">
        <v>47</v>
      </c>
      <c r="BF7" s="3">
        <v>48</v>
      </c>
      <c r="BG7" s="3">
        <v>49</v>
      </c>
      <c r="BH7" s="3">
        <v>50</v>
      </c>
      <c r="BI7" s="3">
        <v>51</v>
      </c>
      <c r="BJ7" s="3">
        <v>52</v>
      </c>
      <c r="BK7" s="3">
        <v>53</v>
      </c>
      <c r="BL7" s="3">
        <v>54</v>
      </c>
      <c r="BM7" s="3">
        <v>55</v>
      </c>
      <c r="BN7" s="3">
        <v>56</v>
      </c>
      <c r="BO7" s="3">
        <v>57</v>
      </c>
      <c r="BP7" s="3">
        <v>58</v>
      </c>
      <c r="BQ7" s="3">
        <v>59</v>
      </c>
      <c r="BR7" s="3">
        <v>60</v>
      </c>
      <c r="BS7" s="1"/>
    </row>
    <row r="8" spans="1:71" ht="18.75" customHeight="1" x14ac:dyDescent="0.35">
      <c r="A8" s="20">
        <v>1</v>
      </c>
      <c r="B8" s="33" t="s">
        <v>13</v>
      </c>
      <c r="C8" s="14">
        <v>1</v>
      </c>
      <c r="D8" s="14">
        <v>1</v>
      </c>
      <c r="E8" s="14">
        <v>1</v>
      </c>
      <c r="F8" s="14">
        <v>1</v>
      </c>
      <c r="G8" s="14">
        <v>2</v>
      </c>
      <c r="H8" s="1">
        <f>(G8*D8)*40</f>
        <v>80</v>
      </c>
      <c r="I8" s="15">
        <v>1</v>
      </c>
    </row>
    <row r="9" spans="1:71" ht="19" customHeight="1" x14ac:dyDescent="0.35">
      <c r="A9" s="20">
        <v>2</v>
      </c>
      <c r="B9" s="33" t="s">
        <v>14</v>
      </c>
      <c r="C9" s="14">
        <v>1</v>
      </c>
      <c r="D9" s="14">
        <v>2</v>
      </c>
      <c r="E9" s="14">
        <v>1</v>
      </c>
      <c r="F9" s="14">
        <v>1</v>
      </c>
      <c r="G9" s="14">
        <v>2</v>
      </c>
      <c r="H9" s="1">
        <f t="shared" ref="H9:H28" si="0">(G9*D9)*40</f>
        <v>160</v>
      </c>
      <c r="I9" s="15">
        <v>0.6</v>
      </c>
    </row>
    <row r="10" spans="1:71" ht="19" customHeight="1" x14ac:dyDescent="0.35">
      <c r="A10" s="20">
        <v>3</v>
      </c>
      <c r="B10" s="33" t="s">
        <v>41</v>
      </c>
      <c r="C10" s="14">
        <v>1</v>
      </c>
      <c r="D10" s="14">
        <v>2</v>
      </c>
      <c r="E10" s="14">
        <v>1</v>
      </c>
      <c r="F10" s="14">
        <v>1</v>
      </c>
      <c r="G10" s="14">
        <v>2</v>
      </c>
      <c r="H10" s="1">
        <f t="shared" si="0"/>
        <v>160</v>
      </c>
      <c r="I10" s="15">
        <v>0.2</v>
      </c>
    </row>
    <row r="11" spans="1:71" ht="19" customHeight="1" x14ac:dyDescent="0.35">
      <c r="A11" s="20">
        <v>4</v>
      </c>
      <c r="B11" s="33" t="s">
        <v>38</v>
      </c>
      <c r="C11" s="14">
        <v>3</v>
      </c>
      <c r="D11" s="14">
        <v>1</v>
      </c>
      <c r="E11" s="14">
        <v>3</v>
      </c>
      <c r="F11" s="14">
        <v>0</v>
      </c>
      <c r="G11" s="14">
        <v>2</v>
      </c>
      <c r="H11" s="1">
        <f t="shared" si="0"/>
        <v>80</v>
      </c>
      <c r="I11" s="15">
        <v>0</v>
      </c>
    </row>
    <row r="12" spans="1:71" ht="19" customHeight="1" x14ac:dyDescent="0.35">
      <c r="A12" s="20">
        <v>5</v>
      </c>
      <c r="B12" s="33" t="s">
        <v>28</v>
      </c>
      <c r="C12" s="14">
        <v>2</v>
      </c>
      <c r="D12" s="14">
        <v>2</v>
      </c>
      <c r="E12" s="14">
        <v>2</v>
      </c>
      <c r="F12" s="14">
        <v>0</v>
      </c>
      <c r="G12" s="14">
        <v>2</v>
      </c>
      <c r="H12" s="1">
        <f t="shared" si="0"/>
        <v>160</v>
      </c>
      <c r="I12" s="15">
        <v>0</v>
      </c>
    </row>
    <row r="13" spans="1:71" ht="19" customHeight="1" x14ac:dyDescent="0.35">
      <c r="A13" s="20">
        <v>6</v>
      </c>
      <c r="B13" s="33" t="s">
        <v>29</v>
      </c>
      <c r="C13" s="14">
        <v>3</v>
      </c>
      <c r="D13" s="14">
        <v>1</v>
      </c>
      <c r="E13" s="14">
        <v>3</v>
      </c>
      <c r="F13" s="14">
        <v>0</v>
      </c>
      <c r="G13" s="14">
        <v>1</v>
      </c>
      <c r="H13" s="1">
        <f t="shared" si="0"/>
        <v>40</v>
      </c>
      <c r="I13" s="15">
        <v>0</v>
      </c>
    </row>
    <row r="14" spans="1:71" ht="19" customHeight="1" x14ac:dyDescent="0.35">
      <c r="A14" s="20">
        <v>7</v>
      </c>
      <c r="B14" s="33" t="s">
        <v>30</v>
      </c>
      <c r="C14" s="14">
        <v>3</v>
      </c>
      <c r="D14" s="14">
        <v>1</v>
      </c>
      <c r="E14" s="14">
        <v>3</v>
      </c>
      <c r="F14" s="14">
        <v>0</v>
      </c>
      <c r="G14" s="14">
        <v>2</v>
      </c>
      <c r="H14" s="1">
        <f t="shared" si="0"/>
        <v>80</v>
      </c>
      <c r="I14" s="15">
        <v>0</v>
      </c>
    </row>
    <row r="15" spans="1:71" ht="19" customHeight="1" x14ac:dyDescent="0.35">
      <c r="A15" s="20">
        <v>8</v>
      </c>
      <c r="B15" s="33" t="s">
        <v>40</v>
      </c>
      <c r="C15" s="14">
        <v>3</v>
      </c>
      <c r="D15" s="14">
        <v>1</v>
      </c>
      <c r="E15" s="14">
        <v>3</v>
      </c>
      <c r="F15" s="14">
        <v>0</v>
      </c>
      <c r="G15" s="14">
        <v>2</v>
      </c>
      <c r="H15" s="1">
        <f t="shared" ref="H15" si="1">(G15*D15)*40</f>
        <v>80</v>
      </c>
      <c r="I15" s="15">
        <v>0</v>
      </c>
    </row>
    <row r="16" spans="1:71" ht="19" customHeight="1" x14ac:dyDescent="0.35">
      <c r="A16" s="20">
        <v>9</v>
      </c>
      <c r="B16" s="33" t="s">
        <v>31</v>
      </c>
      <c r="C16" s="14">
        <v>2</v>
      </c>
      <c r="D16" s="14">
        <v>4</v>
      </c>
      <c r="E16" s="14">
        <v>2</v>
      </c>
      <c r="F16" s="14">
        <v>0</v>
      </c>
      <c r="G16" s="14">
        <v>1</v>
      </c>
      <c r="H16" s="1">
        <f t="shared" ref="H16" si="2">(G16*D16)*40</f>
        <v>160</v>
      </c>
      <c r="I16" s="15">
        <v>0</v>
      </c>
    </row>
    <row r="17" spans="1:30" ht="19" customHeight="1" x14ac:dyDescent="0.4">
      <c r="A17" s="20">
        <v>10</v>
      </c>
      <c r="B17" s="24" t="s">
        <v>46</v>
      </c>
      <c r="C17" s="14">
        <v>4</v>
      </c>
      <c r="D17" s="14">
        <v>16</v>
      </c>
      <c r="E17" s="14">
        <v>4</v>
      </c>
      <c r="F17" s="14">
        <v>0</v>
      </c>
      <c r="G17" s="14">
        <v>1</v>
      </c>
      <c r="H17" s="1">
        <f>(G17*D17)*40</f>
        <v>640</v>
      </c>
      <c r="I17" s="15">
        <v>0</v>
      </c>
    </row>
    <row r="18" spans="1:30" ht="19" customHeight="1" x14ac:dyDescent="0.45">
      <c r="A18" s="20">
        <v>11</v>
      </c>
      <c r="B18" s="29" t="s">
        <v>24</v>
      </c>
      <c r="C18" s="25"/>
      <c r="D18" s="25"/>
      <c r="E18" s="25"/>
      <c r="F18" s="25"/>
      <c r="G18" s="25"/>
      <c r="H18" s="26"/>
      <c r="I18" s="27"/>
    </row>
    <row r="19" spans="1:30" ht="19" customHeight="1" x14ac:dyDescent="0.35">
      <c r="A19" s="20">
        <v>12</v>
      </c>
      <c r="B19" s="30" t="s">
        <v>32</v>
      </c>
      <c r="C19" s="14">
        <v>2</v>
      </c>
      <c r="D19" s="14">
        <v>4</v>
      </c>
      <c r="E19" s="14">
        <v>2</v>
      </c>
      <c r="F19" s="14">
        <v>0</v>
      </c>
      <c r="G19" s="14">
        <v>3</v>
      </c>
      <c r="H19" s="1">
        <f t="shared" si="0"/>
        <v>480</v>
      </c>
      <c r="I19" s="15">
        <v>0</v>
      </c>
    </row>
    <row r="20" spans="1:30" ht="19" customHeight="1" x14ac:dyDescent="0.35">
      <c r="A20" s="20">
        <v>13</v>
      </c>
      <c r="B20" s="31" t="s">
        <v>33</v>
      </c>
      <c r="C20" s="14">
        <v>3</v>
      </c>
      <c r="D20" s="14">
        <v>2</v>
      </c>
      <c r="E20" s="14">
        <v>1</v>
      </c>
      <c r="F20" s="14">
        <v>1</v>
      </c>
      <c r="G20" s="14">
        <v>1</v>
      </c>
      <c r="H20" s="1">
        <f t="shared" si="0"/>
        <v>80</v>
      </c>
      <c r="I20" s="15">
        <v>0.2</v>
      </c>
    </row>
    <row r="21" spans="1:30" ht="19" customHeight="1" x14ac:dyDescent="0.35">
      <c r="A21" s="20">
        <v>14</v>
      </c>
      <c r="B21" s="31" t="s">
        <v>42</v>
      </c>
      <c r="C21" s="16">
        <v>5</v>
      </c>
      <c r="D21" s="14">
        <v>2</v>
      </c>
      <c r="E21" s="14">
        <v>5</v>
      </c>
      <c r="F21" s="14">
        <v>0</v>
      </c>
      <c r="G21" s="14">
        <v>1</v>
      </c>
      <c r="H21" s="1">
        <f>(G21*D21)*40</f>
        <v>80</v>
      </c>
      <c r="I21" s="15">
        <v>0</v>
      </c>
    </row>
    <row r="22" spans="1:30" ht="19" customHeight="1" x14ac:dyDescent="0.35">
      <c r="A22" s="20">
        <v>15</v>
      </c>
      <c r="B22" s="31" t="s">
        <v>34</v>
      </c>
      <c r="C22" s="14">
        <v>3</v>
      </c>
      <c r="D22" s="14">
        <v>4</v>
      </c>
      <c r="E22" s="14">
        <v>3</v>
      </c>
      <c r="F22" s="14">
        <v>0</v>
      </c>
      <c r="G22" s="14">
        <v>1</v>
      </c>
      <c r="H22" s="1">
        <f t="shared" si="0"/>
        <v>160</v>
      </c>
      <c r="I22" s="15">
        <v>0</v>
      </c>
    </row>
    <row r="23" spans="1:30" ht="19" customHeight="1" x14ac:dyDescent="0.35">
      <c r="A23" s="20">
        <v>16</v>
      </c>
      <c r="B23" s="32" t="s">
        <v>25</v>
      </c>
      <c r="C23" s="14">
        <v>5</v>
      </c>
      <c r="D23" s="14">
        <v>8</v>
      </c>
      <c r="E23" s="14">
        <v>5</v>
      </c>
      <c r="F23" s="14">
        <v>0</v>
      </c>
      <c r="G23" s="14">
        <v>2</v>
      </c>
      <c r="H23" s="1">
        <f t="shared" si="0"/>
        <v>640</v>
      </c>
      <c r="I23" s="15">
        <v>0</v>
      </c>
    </row>
    <row r="24" spans="1:30" ht="19" customHeight="1" x14ac:dyDescent="0.35">
      <c r="A24" s="20">
        <v>17</v>
      </c>
      <c r="B24" s="32" t="s">
        <v>43</v>
      </c>
      <c r="C24" s="14">
        <v>6</v>
      </c>
      <c r="D24" s="14">
        <v>12</v>
      </c>
      <c r="E24" s="14">
        <v>6</v>
      </c>
      <c r="F24" s="14">
        <v>0</v>
      </c>
      <c r="G24" s="14">
        <v>2</v>
      </c>
      <c r="H24" s="1">
        <f t="shared" ref="H24" si="3">(G24*D24)*40</f>
        <v>960</v>
      </c>
      <c r="I24" s="15">
        <v>0</v>
      </c>
    </row>
    <row r="25" spans="1:30" ht="19" customHeight="1" x14ac:dyDescent="0.35">
      <c r="A25" s="20">
        <v>18</v>
      </c>
      <c r="B25" s="32" t="s">
        <v>36</v>
      </c>
      <c r="C25" s="14">
        <v>6</v>
      </c>
      <c r="D25" s="14">
        <v>8</v>
      </c>
      <c r="E25" s="14">
        <v>6</v>
      </c>
      <c r="F25" s="14">
        <v>0</v>
      </c>
      <c r="G25" s="14">
        <v>2</v>
      </c>
      <c r="H25" s="1">
        <f t="shared" ref="H25" si="4">(G25*D25)*40</f>
        <v>640</v>
      </c>
      <c r="I25" s="15">
        <v>0</v>
      </c>
    </row>
    <row r="26" spans="1:30" ht="19" customHeight="1" x14ac:dyDescent="0.35">
      <c r="A26" s="20">
        <v>19</v>
      </c>
      <c r="B26" s="32" t="s">
        <v>45</v>
      </c>
      <c r="C26" s="14">
        <v>5</v>
      </c>
      <c r="D26" s="14">
        <v>8</v>
      </c>
      <c r="E26" s="14">
        <v>5</v>
      </c>
      <c r="F26" s="14">
        <v>0</v>
      </c>
      <c r="G26" s="14">
        <v>2</v>
      </c>
      <c r="H26" s="1">
        <f t="shared" ref="H26" si="5">(G26*D26)*40</f>
        <v>640</v>
      </c>
      <c r="I26" s="15">
        <v>0</v>
      </c>
    </row>
    <row r="27" spans="1:30" ht="19" customHeight="1" x14ac:dyDescent="0.35">
      <c r="A27" s="20">
        <v>20</v>
      </c>
      <c r="B27" s="32" t="s">
        <v>44</v>
      </c>
      <c r="C27" s="14">
        <v>8</v>
      </c>
      <c r="D27" s="14">
        <v>12</v>
      </c>
      <c r="E27" s="14">
        <v>8</v>
      </c>
      <c r="F27" s="14">
        <v>0</v>
      </c>
      <c r="G27" s="14">
        <v>3</v>
      </c>
      <c r="H27" s="1">
        <f t="shared" ref="H27" si="6">(G27*D27)*40</f>
        <v>1440</v>
      </c>
      <c r="I27" s="15">
        <v>0</v>
      </c>
    </row>
    <row r="28" spans="1:30" ht="19" customHeight="1" x14ac:dyDescent="0.35">
      <c r="A28" s="20">
        <v>21</v>
      </c>
      <c r="B28" s="33" t="s">
        <v>26</v>
      </c>
      <c r="C28" s="14">
        <v>6</v>
      </c>
      <c r="D28" s="14">
        <v>12</v>
      </c>
      <c r="E28" s="14">
        <v>6</v>
      </c>
      <c r="F28" s="14">
        <v>0</v>
      </c>
      <c r="G28" s="14">
        <v>1</v>
      </c>
      <c r="H28" s="1">
        <f t="shared" si="0"/>
        <v>480</v>
      </c>
      <c r="I28" s="15">
        <v>0</v>
      </c>
    </row>
    <row r="29" spans="1:30" ht="19" customHeight="1" x14ac:dyDescent="0.35">
      <c r="A29" s="20">
        <v>22</v>
      </c>
      <c r="B29" s="33" t="s">
        <v>37</v>
      </c>
      <c r="C29" s="14">
        <v>8</v>
      </c>
      <c r="D29" s="14">
        <v>10</v>
      </c>
      <c r="E29" s="14">
        <v>8</v>
      </c>
      <c r="F29" s="14">
        <v>0</v>
      </c>
      <c r="G29" s="14">
        <v>1</v>
      </c>
      <c r="H29" s="1">
        <f t="shared" ref="H29:H32" si="7">(G29*D29)*40</f>
        <v>400</v>
      </c>
      <c r="I29" s="15">
        <v>0</v>
      </c>
    </row>
    <row r="30" spans="1:30" ht="19" customHeight="1" x14ac:dyDescent="0.35">
      <c r="A30" s="20">
        <v>23</v>
      </c>
      <c r="B30" s="33" t="s">
        <v>27</v>
      </c>
      <c r="C30" s="14">
        <v>9</v>
      </c>
      <c r="D30" s="14">
        <v>11</v>
      </c>
      <c r="E30" s="14">
        <v>9</v>
      </c>
      <c r="F30" s="14">
        <v>0</v>
      </c>
      <c r="G30" s="14">
        <v>1</v>
      </c>
      <c r="H30" s="1">
        <f t="shared" si="7"/>
        <v>440</v>
      </c>
      <c r="I30" s="15">
        <v>0</v>
      </c>
    </row>
    <row r="31" spans="1:30" ht="19" customHeight="1" x14ac:dyDescent="0.35">
      <c r="A31" s="20">
        <v>24</v>
      </c>
      <c r="B31" s="33" t="s">
        <v>47</v>
      </c>
      <c r="C31" s="14">
        <v>8</v>
      </c>
      <c r="D31" s="14">
        <v>12</v>
      </c>
      <c r="E31" s="14">
        <v>8</v>
      </c>
      <c r="F31" s="14">
        <v>0</v>
      </c>
      <c r="G31" s="14">
        <v>1</v>
      </c>
      <c r="H31" s="1">
        <f t="shared" si="7"/>
        <v>480</v>
      </c>
      <c r="I31" s="15">
        <v>0</v>
      </c>
    </row>
    <row r="32" spans="1:30" s="40" customFormat="1" ht="19" customHeight="1" thickBot="1" x14ac:dyDescent="0.45">
      <c r="A32" s="35">
        <v>25</v>
      </c>
      <c r="B32" s="36" t="s">
        <v>35</v>
      </c>
      <c r="C32" s="37">
        <v>9</v>
      </c>
      <c r="D32" s="37">
        <v>1</v>
      </c>
      <c r="E32" s="37">
        <v>9</v>
      </c>
      <c r="F32" s="37">
        <v>0</v>
      </c>
      <c r="G32" s="37">
        <v>1</v>
      </c>
      <c r="H32" s="38">
        <f t="shared" si="7"/>
        <v>40</v>
      </c>
      <c r="I32" s="39">
        <v>0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spans="2:8" x14ac:dyDescent="0.35">
      <c r="B33" s="51" t="s">
        <v>23</v>
      </c>
      <c r="C33" s="51"/>
      <c r="D33" s="51"/>
      <c r="E33" s="51"/>
      <c r="F33" s="51"/>
      <c r="G33" s="51"/>
      <c r="H33" s="41">
        <f>SUM(H8:H32)</f>
        <v>8600</v>
      </c>
    </row>
    <row r="34" spans="2:8" x14ac:dyDescent="0.35">
      <c r="B34" s="51" t="s">
        <v>48</v>
      </c>
      <c r="C34" s="51"/>
      <c r="D34" s="51"/>
      <c r="E34" s="51"/>
      <c r="F34" s="51"/>
      <c r="G34" s="51"/>
      <c r="H34" s="42">
        <v>150</v>
      </c>
    </row>
    <row r="35" spans="2:8" x14ac:dyDescent="0.35">
      <c r="B35" s="52" t="s">
        <v>58</v>
      </c>
      <c r="C35" s="53"/>
      <c r="D35" s="53"/>
      <c r="E35" s="53"/>
      <c r="F35" s="53"/>
      <c r="G35" s="53"/>
      <c r="H35" s="34">
        <f>H33*H34</f>
        <v>1290000</v>
      </c>
    </row>
    <row r="36" spans="2:8" x14ac:dyDescent="0.35">
      <c r="B36" s="51" t="s">
        <v>49</v>
      </c>
      <c r="C36" s="51"/>
      <c r="D36" s="51"/>
      <c r="E36" s="51"/>
      <c r="F36" s="51"/>
      <c r="G36" s="51"/>
      <c r="H36" s="41">
        <v>120000</v>
      </c>
    </row>
    <row r="37" spans="2:8" x14ac:dyDescent="0.35">
      <c r="B37" s="51" t="s">
        <v>52</v>
      </c>
      <c r="C37" s="51"/>
      <c r="D37" s="51"/>
      <c r="E37" s="51"/>
      <c r="F37" s="51"/>
      <c r="G37" s="51"/>
      <c r="H37" s="42">
        <v>30</v>
      </c>
    </row>
    <row r="38" spans="2:8" x14ac:dyDescent="0.35">
      <c r="B38" s="52" t="s">
        <v>53</v>
      </c>
      <c r="C38" s="53"/>
      <c r="D38" s="53"/>
      <c r="E38" s="53"/>
      <c r="F38" s="53"/>
      <c r="G38" s="53"/>
      <c r="H38" s="34">
        <v>100000</v>
      </c>
    </row>
    <row r="39" spans="2:8" x14ac:dyDescent="0.35">
      <c r="B39" s="51" t="s">
        <v>50</v>
      </c>
      <c r="C39" s="51"/>
      <c r="D39" s="51"/>
      <c r="E39" s="51"/>
      <c r="F39" s="51"/>
      <c r="G39" s="51"/>
      <c r="H39" s="42">
        <f>H36*H37</f>
        <v>3600000</v>
      </c>
    </row>
    <row r="40" spans="2:8" x14ac:dyDescent="0.35">
      <c r="B40" s="51" t="s">
        <v>54</v>
      </c>
      <c r="C40" s="51"/>
      <c r="D40" s="51"/>
      <c r="E40" s="51"/>
      <c r="F40" s="51"/>
      <c r="G40" s="51"/>
      <c r="H40" s="42">
        <v>90000</v>
      </c>
    </row>
    <row r="41" spans="2:8" x14ac:dyDescent="0.35">
      <c r="B41" s="51" t="s">
        <v>55</v>
      </c>
      <c r="C41" s="51"/>
      <c r="D41" s="51"/>
      <c r="E41" s="51"/>
      <c r="F41" s="51"/>
      <c r="G41" s="51"/>
      <c r="H41" s="42">
        <v>120000</v>
      </c>
    </row>
    <row r="42" spans="2:8" x14ac:dyDescent="0.35">
      <c r="B42" s="51" t="s">
        <v>56</v>
      </c>
      <c r="C42" s="51"/>
      <c r="D42" s="51"/>
      <c r="E42" s="51"/>
      <c r="F42" s="51"/>
      <c r="G42" s="51"/>
      <c r="H42" s="42">
        <v>240000</v>
      </c>
    </row>
    <row r="43" spans="2:8" x14ac:dyDescent="0.35">
      <c r="B43" s="52" t="s">
        <v>51</v>
      </c>
      <c r="C43" s="53"/>
      <c r="D43" s="53"/>
      <c r="E43" s="53"/>
      <c r="F43" s="53"/>
      <c r="G43" s="53"/>
      <c r="H43" s="34">
        <v>1000000</v>
      </c>
    </row>
    <row r="44" spans="2:8" x14ac:dyDescent="0.35">
      <c r="B44" s="52" t="s">
        <v>57</v>
      </c>
      <c r="C44" s="53"/>
      <c r="D44" s="53"/>
      <c r="E44" s="53"/>
      <c r="F44" s="53"/>
      <c r="G44" s="53"/>
      <c r="H44" s="34">
        <f>((1400*$H$34)+$H$38+$H$43)</f>
        <v>1310000</v>
      </c>
    </row>
    <row r="45" spans="2:8" x14ac:dyDescent="0.35">
      <c r="B45" s="52" t="s">
        <v>59</v>
      </c>
      <c r="C45" s="53"/>
      <c r="D45" s="53"/>
      <c r="E45" s="53"/>
      <c r="F45" s="53"/>
      <c r="G45" s="53"/>
      <c r="H45" s="34">
        <f>((2800*$H$34)+$H$38+$H$43)</f>
        <v>1520000</v>
      </c>
    </row>
    <row r="46" spans="2:8" x14ac:dyDescent="0.35">
      <c r="B46" s="52" t="s">
        <v>60</v>
      </c>
      <c r="C46" s="53"/>
      <c r="D46" s="53"/>
      <c r="E46" s="53"/>
      <c r="F46" s="53"/>
      <c r="G46" s="53"/>
      <c r="H46" s="34">
        <f>((2800*$H$34)+$H$38+$H$43)</f>
        <v>1520000</v>
      </c>
    </row>
    <row r="47" spans="2:8" x14ac:dyDescent="0.35">
      <c r="B47" s="52" t="s">
        <v>61</v>
      </c>
      <c r="C47" s="53"/>
      <c r="D47" s="53"/>
      <c r="E47" s="53"/>
      <c r="F47" s="53"/>
      <c r="G47" s="53"/>
      <c r="H47" s="34">
        <f>((1600*$H$34)+$H$38+$H$43)</f>
        <v>1340000</v>
      </c>
    </row>
    <row r="48" spans="2:8" x14ac:dyDescent="0.35">
      <c r="B48" s="52" t="s">
        <v>62</v>
      </c>
      <c r="C48" s="53"/>
      <c r="D48" s="53"/>
      <c r="E48" s="53"/>
      <c r="F48" s="53"/>
      <c r="G48" s="53"/>
      <c r="H48" s="34">
        <f>SUM(H44:H47)</f>
        <v>5690000</v>
      </c>
    </row>
    <row r="49" spans="2:8" x14ac:dyDescent="0.35">
      <c r="B49" s="51" t="s">
        <v>63</v>
      </c>
      <c r="C49" s="51"/>
      <c r="D49" s="51"/>
      <c r="E49" s="51"/>
      <c r="F49" s="51"/>
      <c r="G49" s="51"/>
      <c r="H49" s="42">
        <f>H39*2</f>
        <v>7200000</v>
      </c>
    </row>
    <row r="50" spans="2:8" x14ac:dyDescent="0.35">
      <c r="B50" s="51" t="s">
        <v>64</v>
      </c>
      <c r="C50" s="51"/>
      <c r="D50" s="51"/>
      <c r="E50" s="51"/>
      <c r="F50" s="51"/>
      <c r="G50" s="51"/>
      <c r="H50" s="44">
        <f>H49-H48</f>
        <v>1510000</v>
      </c>
    </row>
    <row r="51" spans="2:8" x14ac:dyDescent="0.4">
      <c r="H51" s="43"/>
    </row>
  </sheetData>
  <mergeCells count="24">
    <mergeCell ref="B49:G49"/>
    <mergeCell ref="B50:G50"/>
    <mergeCell ref="B44:G44"/>
    <mergeCell ref="B45:G45"/>
    <mergeCell ref="B46:G46"/>
    <mergeCell ref="B47:G47"/>
    <mergeCell ref="B48:G48"/>
    <mergeCell ref="B39:G39"/>
    <mergeCell ref="B43:G43"/>
    <mergeCell ref="B40:G40"/>
    <mergeCell ref="B41:G41"/>
    <mergeCell ref="B38:G38"/>
    <mergeCell ref="B42:G42"/>
    <mergeCell ref="B37:G37"/>
    <mergeCell ref="B36:G36"/>
    <mergeCell ref="B33:G33"/>
    <mergeCell ref="B34:G34"/>
    <mergeCell ref="B35:G35"/>
    <mergeCell ref="A6:A7"/>
    <mergeCell ref="K6:S6"/>
    <mergeCell ref="B1:I3"/>
    <mergeCell ref="E6:F6"/>
    <mergeCell ref="C6:D6"/>
    <mergeCell ref="B6:B7"/>
  </mergeCells>
  <phoneticPr fontId="19" type="noConversion"/>
  <conditionalFormatting sqref="K8:BR14 K20:BR24 K28:BR31">
    <cfRule type="expression" dxfId="71" priority="82">
      <formula>PercentComplete</formula>
    </cfRule>
    <cfRule type="expression" dxfId="70" priority="84">
      <formula>PercentCompleteBeyond</formula>
    </cfRule>
    <cfRule type="expression" dxfId="69" priority="85">
      <formula>Actual</formula>
    </cfRule>
    <cfRule type="expression" dxfId="68" priority="86">
      <formula>ActualBeyond</formula>
    </cfRule>
    <cfRule type="expression" dxfId="67" priority="87">
      <formula>Plan</formula>
    </cfRule>
    <cfRule type="expression" dxfId="66" priority="88">
      <formula>K$7=period_selected</formula>
    </cfRule>
    <cfRule type="expression" dxfId="65" priority="92">
      <formula>MOD(COLUMN(),2)</formula>
    </cfRule>
    <cfRule type="expression" dxfId="64" priority="93">
      <formula>MOD(COLUMN(),2)=0</formula>
    </cfRule>
  </conditionalFormatting>
  <conditionalFormatting sqref="B33 B36:B37 B39:B41 B44:B48">
    <cfRule type="expression" dxfId="63" priority="83">
      <formula>TRUE</formula>
    </cfRule>
  </conditionalFormatting>
  <conditionalFormatting sqref="K7:BR7">
    <cfRule type="expression" dxfId="62" priority="89">
      <formula>K$7=period_selected</formula>
    </cfRule>
  </conditionalFormatting>
  <conditionalFormatting sqref="K18:BR18">
    <cfRule type="expression" dxfId="61" priority="66">
      <formula>PercentComplete</formula>
    </cfRule>
    <cfRule type="expression" dxfId="60" priority="67">
      <formula>PercentCompleteBeyond</formula>
    </cfRule>
    <cfRule type="expression" dxfId="59" priority="68">
      <formula>Actual</formula>
    </cfRule>
    <cfRule type="expression" dxfId="58" priority="69">
      <formula>ActualBeyond</formula>
    </cfRule>
    <cfRule type="expression" dxfId="57" priority="70">
      <formula>Plan</formula>
    </cfRule>
    <cfRule type="expression" dxfId="56" priority="71">
      <formula>K$7=period_selected</formula>
    </cfRule>
    <cfRule type="expression" dxfId="55" priority="72">
      <formula>MOD(COLUMN(),2)</formula>
    </cfRule>
    <cfRule type="expression" dxfId="54" priority="73">
      <formula>MOD(COLUMN(),2)=0</formula>
    </cfRule>
  </conditionalFormatting>
  <conditionalFormatting sqref="K17:BR17">
    <cfRule type="expression" dxfId="53" priority="50">
      <formula>PercentComplete</formula>
    </cfRule>
    <cfRule type="expression" dxfId="52" priority="51">
      <formula>PercentCompleteBeyond</formula>
    </cfRule>
    <cfRule type="expression" dxfId="51" priority="52">
      <formula>Actual</formula>
    </cfRule>
    <cfRule type="expression" dxfId="50" priority="53">
      <formula>ActualBeyond</formula>
    </cfRule>
    <cfRule type="expression" dxfId="49" priority="54">
      <formula>Plan</formula>
    </cfRule>
    <cfRule type="expression" dxfId="48" priority="55">
      <formula>K$7=period_selected</formula>
    </cfRule>
    <cfRule type="expression" dxfId="47" priority="56">
      <formula>MOD(COLUMN(),2)</formula>
    </cfRule>
    <cfRule type="expression" dxfId="46" priority="57">
      <formula>MOD(COLUMN(),2)=0</formula>
    </cfRule>
  </conditionalFormatting>
  <conditionalFormatting sqref="K32:BR32">
    <cfRule type="expression" dxfId="45" priority="42">
      <formula>PercentComplete</formula>
    </cfRule>
    <cfRule type="expression" dxfId="44" priority="43">
      <formula>PercentCompleteBeyond</formula>
    </cfRule>
    <cfRule type="expression" dxfId="43" priority="44">
      <formula>Actual</formula>
    </cfRule>
    <cfRule type="expression" dxfId="42" priority="45">
      <formula>ActualBeyond</formula>
    </cfRule>
    <cfRule type="expression" dxfId="41" priority="46">
      <formula>Plan</formula>
    </cfRule>
    <cfRule type="expression" dxfId="40" priority="47">
      <formula>K$7=period_selected</formula>
    </cfRule>
    <cfRule type="expression" dxfId="39" priority="48">
      <formula>MOD(COLUMN(),2)</formula>
    </cfRule>
    <cfRule type="expression" dxfId="38" priority="49">
      <formula>MOD(COLUMN(),2)=0</formula>
    </cfRule>
  </conditionalFormatting>
  <conditionalFormatting sqref="K19:BR19">
    <cfRule type="expression" dxfId="37" priority="34">
      <formula>PercentComplete</formula>
    </cfRule>
    <cfRule type="expression" dxfId="36" priority="35">
      <formula>PercentCompleteBeyond</formula>
    </cfRule>
    <cfRule type="expression" dxfId="35" priority="36">
      <formula>Actual</formula>
    </cfRule>
    <cfRule type="expression" dxfId="34" priority="37">
      <formula>ActualBeyond</formula>
    </cfRule>
    <cfRule type="expression" dxfId="33" priority="38">
      <formula>Plan</formula>
    </cfRule>
    <cfRule type="expression" dxfId="32" priority="39">
      <formula>K$7=period_selected</formula>
    </cfRule>
    <cfRule type="expression" dxfId="31" priority="40">
      <formula>MOD(COLUMN(),2)</formula>
    </cfRule>
    <cfRule type="expression" dxfId="30" priority="41">
      <formula>MOD(COLUMN(),2)=0</formula>
    </cfRule>
  </conditionalFormatting>
  <conditionalFormatting sqref="K25:BR27">
    <cfRule type="expression" dxfId="29" priority="26">
      <formula>PercentComplete</formula>
    </cfRule>
    <cfRule type="expression" dxfId="28" priority="27">
      <formula>PercentCompleteBeyond</formula>
    </cfRule>
    <cfRule type="expression" dxfId="27" priority="28">
      <formula>Actual</formula>
    </cfRule>
    <cfRule type="expression" dxfId="26" priority="29">
      <formula>ActualBeyond</formula>
    </cfRule>
    <cfRule type="expression" dxfId="25" priority="30">
      <formula>Plan</formula>
    </cfRule>
    <cfRule type="expression" dxfId="24" priority="31">
      <formula>K$7=period_selected</formula>
    </cfRule>
    <cfRule type="expression" dxfId="23" priority="32">
      <formula>MOD(COLUMN(),2)</formula>
    </cfRule>
    <cfRule type="expression" dxfId="22" priority="33">
      <formula>MOD(COLUMN(),2)=0</formula>
    </cfRule>
  </conditionalFormatting>
  <conditionalFormatting sqref="K16:BR18">
    <cfRule type="expression" dxfId="21" priority="18">
      <formula>PercentComplete</formula>
    </cfRule>
    <cfRule type="expression" dxfId="20" priority="19">
      <formula>PercentCompleteBeyond</formula>
    </cfRule>
    <cfRule type="expression" dxfId="19" priority="20">
      <formula>Actual</formula>
    </cfRule>
    <cfRule type="expression" dxfId="18" priority="21">
      <formula>ActualBeyond</formula>
    </cfRule>
    <cfRule type="expression" dxfId="17" priority="22">
      <formula>Plan</formula>
    </cfRule>
    <cfRule type="expression" dxfId="16" priority="23">
      <formula>K$7=period_selected</formula>
    </cfRule>
    <cfRule type="expression" dxfId="15" priority="24">
      <formula>MOD(COLUMN(),2)</formula>
    </cfRule>
    <cfRule type="expression" dxfId="14" priority="25">
      <formula>MOD(COLUMN(),2)=0</formula>
    </cfRule>
  </conditionalFormatting>
  <conditionalFormatting sqref="K15:BR15">
    <cfRule type="expression" dxfId="13" priority="10">
      <formula>PercentComplete</formula>
    </cfRule>
    <cfRule type="expression" dxfId="12" priority="11">
      <formula>PercentCompleteBeyond</formula>
    </cfRule>
    <cfRule type="expression" dxfId="11" priority="12">
      <formula>Actual</formula>
    </cfRule>
    <cfRule type="expression" dxfId="10" priority="13">
      <formula>ActualBeyond</formula>
    </cfRule>
    <cfRule type="expression" dxfId="9" priority="14">
      <formula>Plan</formula>
    </cfRule>
    <cfRule type="expression" dxfId="8" priority="15">
      <formula>K$7=period_selected</formula>
    </cfRule>
    <cfRule type="expression" dxfId="7" priority="16">
      <formula>MOD(COLUMN(),2)</formula>
    </cfRule>
    <cfRule type="expression" dxfId="6" priority="17">
      <formula>MOD(COLUMN(),2)=0</formula>
    </cfRule>
  </conditionalFormatting>
  <conditionalFormatting sqref="B34">
    <cfRule type="expression" dxfId="5" priority="8">
      <formula>TRUE</formula>
    </cfRule>
  </conditionalFormatting>
  <conditionalFormatting sqref="B42">
    <cfRule type="expression" dxfId="4" priority="5">
      <formula>TRUE</formula>
    </cfRule>
  </conditionalFormatting>
  <conditionalFormatting sqref="B43">
    <cfRule type="expression" dxfId="3" priority="4">
      <formula>TRUE</formula>
    </cfRule>
  </conditionalFormatting>
  <conditionalFormatting sqref="B38">
    <cfRule type="expression" dxfId="2" priority="3">
      <formula>TRUE</formula>
    </cfRule>
  </conditionalFormatting>
  <conditionalFormatting sqref="B35">
    <cfRule type="expression" dxfId="1" priority="2">
      <formula>TRUE</formula>
    </cfRule>
  </conditionalFormatting>
  <conditionalFormatting sqref="B49:B50">
    <cfRule type="expression" dxfId="0" priority="1">
      <formula>TRUE</formula>
    </cfRule>
  </conditionalFormatting>
  <pageMargins left="0.45" right="0.45" top="0.5" bottom="0.5" header="0.3" footer="0.3"/>
  <pageSetup scale="42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158750</xdr:colOff>
                    <xdr:row>1</xdr:row>
                    <xdr:rowOff>0</xdr:rowOff>
                  </from>
                  <to>
                    <xdr:col>17</xdr:col>
                    <xdr:colOff>0</xdr:colOff>
                    <xdr:row>1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subject/>
  <dc:creator/>
  <cp:keywords/>
  <dc:description/>
  <cp:lastModifiedBy/>
  <dcterms:created xsi:type="dcterms:W3CDTF">2014-10-07T21:30:15Z</dcterms:created>
  <dcterms:modified xsi:type="dcterms:W3CDTF">2020-05-10T07:12:16Z</dcterms:modified>
  <cp:category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