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zgg\Desktop\viscosyti-fizics\Viscosity-physics\"/>
    </mc:Choice>
  </mc:AlternateContent>
  <bookViews>
    <workbookView xWindow="0" yWindow="48" windowWidth="22980" windowHeight="9336"/>
  </bookViews>
  <sheets>
    <sheet name="Алканы" sheetId="1" r:id="rId1"/>
    <sheet name="Спирты" sheetId="2" r:id="rId2"/>
    <sheet name="Спирты-2" sheetId="3" r:id="rId3"/>
    <sheet name="Карбоновые кислоты" sheetId="4" r:id="rId4"/>
    <sheet name="Альдегиды" sheetId="5" r:id="rId5"/>
  </sheets>
  <calcPr calcId="152511"/>
</workbook>
</file>

<file path=xl/calcChain.xml><?xml version="1.0" encoding="utf-8"?>
<calcChain xmlns="http://schemas.openxmlformats.org/spreadsheetml/2006/main">
  <c r="K8" i="2" l="1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K7" i="2"/>
  <c r="I48" i="2"/>
  <c r="H48" i="2"/>
  <c r="I47" i="2"/>
  <c r="I46" i="2"/>
  <c r="H46" i="2"/>
  <c r="I45" i="2"/>
  <c r="H45" i="2"/>
  <c r="I44" i="2"/>
  <c r="I43" i="2"/>
  <c r="I42" i="2"/>
  <c r="I41" i="2"/>
  <c r="I40" i="2"/>
  <c r="H40" i="2"/>
  <c r="I39" i="2"/>
  <c r="I38" i="2"/>
  <c r="H38" i="2"/>
  <c r="I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2" i="2"/>
  <c r="I23" i="2"/>
  <c r="I24" i="2"/>
  <c r="I25" i="2"/>
  <c r="I26" i="2"/>
  <c r="H26" i="2"/>
  <c r="H24" i="2"/>
  <c r="H23" i="2"/>
  <c r="H18" i="2"/>
  <c r="H16" i="2"/>
  <c r="H14" i="2"/>
  <c r="H13" i="2"/>
  <c r="H12" i="2"/>
  <c r="H11" i="2"/>
  <c r="H10" i="2"/>
  <c r="H9" i="2"/>
  <c r="H8" i="2"/>
  <c r="H7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A52" i="1" l="1"/>
  <c r="E52" i="1" s="1"/>
  <c r="A53" i="1"/>
  <c r="E53" i="1" s="1"/>
  <c r="A54" i="1"/>
  <c r="E54" i="1" s="1"/>
  <c r="A55" i="1"/>
  <c r="E55" i="1" s="1"/>
  <c r="A56" i="1"/>
  <c r="E56" i="1" s="1"/>
  <c r="A51" i="1"/>
  <c r="C51" i="1" s="1"/>
  <c r="D51" i="1" s="1"/>
  <c r="AR11" i="1"/>
  <c r="AR9" i="1"/>
  <c r="AR10" i="1"/>
  <c r="C55" i="1" l="1"/>
  <c r="D55" i="1" s="1"/>
  <c r="C54" i="1"/>
  <c r="D54" i="1" s="1"/>
  <c r="C56" i="1"/>
  <c r="D56" i="1" s="1"/>
  <c r="C53" i="1"/>
  <c r="D53" i="1" s="1"/>
  <c r="C52" i="1"/>
  <c r="D52" i="1" s="1"/>
  <c r="E51" i="1"/>
  <c r="E57" i="1" s="1"/>
  <c r="F51" i="1" s="1"/>
  <c r="G51" i="1" s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BJ7" i="1"/>
  <c r="H48" i="1" l="1"/>
  <c r="H47" i="1"/>
  <c r="H46" i="1"/>
  <c r="H45" i="1"/>
  <c r="H44" i="1"/>
  <c r="H43" i="1"/>
  <c r="H42" i="1"/>
  <c r="H41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H24" i="1"/>
  <c r="H25" i="1"/>
  <c r="H26" i="1"/>
  <c r="H23" i="1"/>
  <c r="AJ23" i="1" s="1"/>
  <c r="AK23" i="1"/>
  <c r="AO23" i="1"/>
  <c r="AP23" i="1"/>
  <c r="AQ23" i="1"/>
  <c r="AS23" i="1"/>
  <c r="AV23" i="1"/>
  <c r="AW23" i="1"/>
  <c r="AX23" i="1"/>
  <c r="AY23" i="1"/>
  <c r="BA23" i="1"/>
  <c r="BD23" i="1"/>
  <c r="BE23" i="1"/>
  <c r="BF23" i="1"/>
  <c r="BG23" i="1"/>
  <c r="B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2" i="1"/>
  <c r="AJ22" i="1" s="1"/>
  <c r="AP22" i="1"/>
  <c r="AQ22" i="1"/>
  <c r="AX22" i="1"/>
  <c r="AY22" i="1"/>
  <c r="BF22" i="1"/>
  <c r="BG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H21" i="1"/>
  <c r="AJ21" i="1" s="1"/>
  <c r="AQ21" i="1"/>
  <c r="AY21" i="1"/>
  <c r="BG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H20" i="1"/>
  <c r="AK20" i="1" s="1"/>
  <c r="AJ20" i="1"/>
  <c r="AR20" i="1"/>
  <c r="AZ20" i="1"/>
  <c r="BH20" i="1"/>
  <c r="B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H19" i="1"/>
  <c r="AJ19" i="1" s="1"/>
  <c r="AW19" i="1"/>
  <c r="AY19" i="1"/>
  <c r="BE19" i="1"/>
  <c r="BG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N23" i="1" l="1"/>
  <c r="BC23" i="1"/>
  <c r="AU23" i="1"/>
  <c r="AM23" i="1"/>
  <c r="BB23" i="1"/>
  <c r="AT23" i="1"/>
  <c r="AL23" i="1"/>
  <c r="BH23" i="1"/>
  <c r="AZ23" i="1"/>
  <c r="AR23" i="1"/>
  <c r="BE22" i="1"/>
  <c r="AW22" i="1"/>
  <c r="AO22" i="1"/>
  <c r="BD22" i="1"/>
  <c r="AV22" i="1"/>
  <c r="AN22" i="1"/>
  <c r="BC22" i="1"/>
  <c r="AU22" i="1"/>
  <c r="AM22" i="1"/>
  <c r="BB22" i="1"/>
  <c r="AT22" i="1"/>
  <c r="AL22" i="1"/>
  <c r="BI22" i="1"/>
  <c r="BA22" i="1"/>
  <c r="AS22" i="1"/>
  <c r="AK22" i="1"/>
  <c r="BH22" i="1"/>
  <c r="AZ22" i="1"/>
  <c r="AR22" i="1"/>
  <c r="BF21" i="1"/>
  <c r="AP21" i="1"/>
  <c r="BE21" i="1"/>
  <c r="AW21" i="1"/>
  <c r="AO21" i="1"/>
  <c r="AX21" i="1"/>
  <c r="BD21" i="1"/>
  <c r="AV21" i="1"/>
  <c r="AN21" i="1"/>
  <c r="BC21" i="1"/>
  <c r="AU21" i="1"/>
  <c r="AM21" i="1"/>
  <c r="BB21" i="1"/>
  <c r="AT21" i="1"/>
  <c r="AL21" i="1"/>
  <c r="BI21" i="1"/>
  <c r="BA21" i="1"/>
  <c r="AS21" i="1"/>
  <c r="AK21" i="1"/>
  <c r="BH21" i="1"/>
  <c r="AZ21" i="1"/>
  <c r="AR21" i="1"/>
  <c r="BF20" i="1"/>
  <c r="AX20" i="1"/>
  <c r="AP20" i="1"/>
  <c r="AY20" i="1"/>
  <c r="BE20" i="1"/>
  <c r="AW20" i="1"/>
  <c r="AO20" i="1"/>
  <c r="BG20" i="1"/>
  <c r="AQ20" i="1"/>
  <c r="BD20" i="1"/>
  <c r="AV20" i="1"/>
  <c r="AN20" i="1"/>
  <c r="BC20" i="1"/>
  <c r="AU20" i="1"/>
  <c r="AM20" i="1"/>
  <c r="BB20" i="1"/>
  <c r="AT20" i="1"/>
  <c r="AL20" i="1"/>
  <c r="BA20" i="1"/>
  <c r="AS20" i="1"/>
  <c r="AQ19" i="1"/>
  <c r="BF19" i="1"/>
  <c r="AX19" i="1"/>
  <c r="AP19" i="1"/>
  <c r="AO19" i="1"/>
  <c r="BD19" i="1"/>
  <c r="AV19" i="1"/>
  <c r="AN19" i="1"/>
  <c r="BC19" i="1"/>
  <c r="AU19" i="1"/>
  <c r="AM19" i="1"/>
  <c r="BB19" i="1"/>
  <c r="AT19" i="1"/>
  <c r="AL19" i="1"/>
  <c r="BI19" i="1"/>
  <c r="BA19" i="1"/>
  <c r="AS19" i="1"/>
  <c r="AK19" i="1"/>
  <c r="BH19" i="1"/>
  <c r="AZ19" i="1"/>
  <c r="AR19" i="1"/>
  <c r="K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J8" i="1"/>
  <c r="J9" i="1"/>
  <c r="J10" i="1"/>
  <c r="J11" i="1"/>
  <c r="J12" i="1"/>
  <c r="J13" i="1"/>
  <c r="J14" i="1"/>
  <c r="J15" i="1"/>
  <c r="J16" i="1"/>
  <c r="J17" i="1"/>
  <c r="J18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J7" i="1"/>
  <c r="H40" i="1" l="1"/>
  <c r="H39" i="1"/>
  <c r="H32" i="1"/>
  <c r="H31" i="1"/>
  <c r="H30" i="1"/>
  <c r="H29" i="1"/>
  <c r="H38" i="1" l="1"/>
  <c r="H37" i="1"/>
  <c r="H36" i="1"/>
  <c r="H35" i="1"/>
  <c r="H34" i="1"/>
  <c r="H33" i="1"/>
  <c r="H8" i="1"/>
  <c r="H9" i="1"/>
  <c r="H10" i="1"/>
  <c r="H11" i="1"/>
  <c r="H12" i="1"/>
  <c r="H13" i="1"/>
  <c r="H14" i="1"/>
  <c r="H15" i="1"/>
  <c r="H16" i="1"/>
  <c r="H17" i="1"/>
  <c r="H18" i="1"/>
  <c r="AU18" i="1" s="1"/>
  <c r="H7" i="1"/>
  <c r="AJ7" i="1" s="1"/>
  <c r="AY16" i="1" l="1"/>
  <c r="AS16" i="1"/>
  <c r="AJ16" i="1"/>
  <c r="AR16" i="1"/>
  <c r="AZ16" i="1"/>
  <c r="AK16" i="1"/>
  <c r="AV16" i="1"/>
  <c r="AL16" i="1"/>
  <c r="AT16" i="1"/>
  <c r="AM16" i="1"/>
  <c r="AU16" i="1"/>
  <c r="AN16" i="1"/>
  <c r="AO16" i="1"/>
  <c r="AW16" i="1"/>
  <c r="AQ16" i="1"/>
  <c r="AP16" i="1"/>
  <c r="AX16" i="1"/>
  <c r="AP18" i="1"/>
  <c r="AM18" i="1"/>
  <c r="BC18" i="1"/>
  <c r="AY18" i="1"/>
  <c r="AQ18" i="1"/>
  <c r="AV18" i="1"/>
  <c r="AO14" i="1"/>
  <c r="AS14" i="1"/>
  <c r="AW13" i="1"/>
  <c r="AS13" i="1"/>
  <c r="AT15" i="1"/>
  <c r="AS15" i="1"/>
  <c r="AU12" i="1"/>
  <c r="AS12" i="1"/>
  <c r="AQ14" i="1"/>
  <c r="AT7" i="1"/>
  <c r="AS7" i="1"/>
  <c r="AT11" i="1"/>
  <c r="AS11" i="1"/>
  <c r="AP14" i="1"/>
  <c r="AO18" i="1"/>
  <c r="AS18" i="1"/>
  <c r="AM14" i="1"/>
  <c r="BD14" i="1"/>
  <c r="AW17" i="1"/>
  <c r="AS17" i="1"/>
  <c r="AT9" i="1"/>
  <c r="AS9" i="1"/>
  <c r="AR18" i="1"/>
  <c r="BG18" i="1"/>
  <c r="BC14" i="1"/>
  <c r="BG14" i="1"/>
  <c r="AT10" i="1"/>
  <c r="AS10" i="1"/>
  <c r="AT8" i="1"/>
  <c r="AS8" i="1"/>
  <c r="AR14" i="1"/>
  <c r="BD18" i="1"/>
  <c r="AY14" i="1"/>
  <c r="AV14" i="1"/>
  <c r="AU14" i="1"/>
  <c r="AK13" i="1"/>
  <c r="BF13" i="1"/>
  <c r="AO17" i="1"/>
  <c r="AQ11" i="1"/>
  <c r="AY17" i="1"/>
  <c r="BD13" i="1"/>
  <c r="AT13" i="1"/>
  <c r="AR13" i="1"/>
  <c r="AM17" i="1"/>
  <c r="AL14" i="1"/>
  <c r="BH18" i="1"/>
  <c r="BH17" i="1"/>
  <c r="AX17" i="1"/>
  <c r="AZ14" i="1"/>
  <c r="BC13" i="1"/>
  <c r="AV17" i="1"/>
  <c r="BB13" i="1"/>
  <c r="AQ13" i="1"/>
  <c r="AP13" i="1"/>
  <c r="BF17" i="1"/>
  <c r="AZ13" i="1"/>
  <c r="AL17" i="1"/>
  <c r="BG17" i="1"/>
  <c r="AK17" i="1"/>
  <c r="AU17" i="1"/>
  <c r="AQ15" i="1"/>
  <c r="AO13" i="1"/>
  <c r="BD17" i="1"/>
  <c r="AT17" i="1"/>
  <c r="AY13" i="1"/>
  <c r="AL18" i="1"/>
  <c r="AM15" i="1"/>
  <c r="AM13" i="1"/>
  <c r="AZ18" i="1"/>
  <c r="BC17" i="1"/>
  <c r="BH14" i="1"/>
  <c r="BH13" i="1"/>
  <c r="AX13" i="1"/>
  <c r="AQ17" i="1"/>
  <c r="AL13" i="1"/>
  <c r="BB17" i="1"/>
  <c r="BG13" i="1"/>
  <c r="AV13" i="1"/>
  <c r="AR17" i="1"/>
  <c r="AU13" i="1"/>
  <c r="AP17" i="1"/>
  <c r="AZ17" i="1"/>
  <c r="AQ12" i="1"/>
  <c r="AP15" i="1"/>
  <c r="BC15" i="1"/>
  <c r="AO12" i="1"/>
  <c r="BB18" i="1"/>
  <c r="AT18" i="1"/>
  <c r="BB16" i="1"/>
  <c r="BB15" i="1"/>
  <c r="BB14" i="1"/>
  <c r="AT14" i="1"/>
  <c r="BB12" i="1"/>
  <c r="AT12" i="1"/>
  <c r="AR15" i="1"/>
  <c r="AN18" i="1"/>
  <c r="AN17" i="1"/>
  <c r="AN15" i="1"/>
  <c r="AN14" i="1"/>
  <c r="AN13" i="1"/>
  <c r="AN12" i="1"/>
  <c r="BI18" i="1"/>
  <c r="BA18" i="1"/>
  <c r="BI17" i="1"/>
  <c r="BA17" i="1"/>
  <c r="BI16" i="1"/>
  <c r="BA16" i="1"/>
  <c r="BI15" i="1"/>
  <c r="BA15" i="1"/>
  <c r="BI14" i="1"/>
  <c r="BA14" i="1"/>
  <c r="BI13" i="1"/>
  <c r="BA13" i="1"/>
  <c r="BI12" i="1"/>
  <c r="BA12" i="1"/>
  <c r="BH16" i="1"/>
  <c r="BH15" i="1"/>
  <c r="AZ15" i="1"/>
  <c r="BH12" i="1"/>
  <c r="AZ12" i="1"/>
  <c r="AL12" i="1"/>
  <c r="BG12" i="1"/>
  <c r="AY12" i="1"/>
  <c r="AM12" i="1"/>
  <c r="BG16" i="1"/>
  <c r="AK15" i="1"/>
  <c r="AK14" i="1"/>
  <c r="AK12" i="1"/>
  <c r="AL15" i="1"/>
  <c r="BG15" i="1"/>
  <c r="AY15" i="1"/>
  <c r="AR12" i="1"/>
  <c r="AK18" i="1"/>
  <c r="BF18" i="1"/>
  <c r="AX18" i="1"/>
  <c r="BF16" i="1"/>
  <c r="BF15" i="1"/>
  <c r="AX15" i="1"/>
  <c r="BF14" i="1"/>
  <c r="AX14" i="1"/>
  <c r="BF12" i="1"/>
  <c r="AX12" i="1"/>
  <c r="AR8" i="1"/>
  <c r="AJ18" i="1"/>
  <c r="AJ17" i="1"/>
  <c r="AJ15" i="1"/>
  <c r="AJ14" i="1"/>
  <c r="AJ13" i="1"/>
  <c r="AJ12" i="1"/>
  <c r="BE18" i="1"/>
  <c r="AW18" i="1"/>
  <c r="BE17" i="1"/>
  <c r="BE16" i="1"/>
  <c r="BE15" i="1"/>
  <c r="AW15" i="1"/>
  <c r="BE14" i="1"/>
  <c r="AW14" i="1"/>
  <c r="BE13" i="1"/>
  <c r="BE12" i="1"/>
  <c r="AW12" i="1"/>
  <c r="BD16" i="1"/>
  <c r="BD15" i="1"/>
  <c r="AV15" i="1"/>
  <c r="BD12" i="1"/>
  <c r="AV12" i="1"/>
  <c r="AP12" i="1"/>
  <c r="BC16" i="1"/>
  <c r="AU15" i="1"/>
  <c r="BC12" i="1"/>
  <c r="AM11" i="1"/>
  <c r="AO15" i="1"/>
  <c r="AK11" i="1"/>
  <c r="AQ10" i="1"/>
  <c r="AQ9" i="1"/>
  <c r="AQ8" i="1"/>
  <c r="AQ7" i="1"/>
  <c r="BI11" i="1"/>
  <c r="BA11" i="1"/>
  <c r="BI10" i="1"/>
  <c r="BA10" i="1"/>
  <c r="BI9" i="1"/>
  <c r="BA9" i="1"/>
  <c r="BI8" i="1"/>
  <c r="BA8" i="1"/>
  <c r="BI7" i="1"/>
  <c r="BA7" i="1"/>
  <c r="AP11" i="1"/>
  <c r="AP10" i="1"/>
  <c r="AP9" i="1"/>
  <c r="AP8" i="1"/>
  <c r="AP7" i="1"/>
  <c r="BH11" i="1"/>
  <c r="AZ11" i="1"/>
  <c r="BH10" i="1"/>
  <c r="AZ10" i="1"/>
  <c r="BH9" i="1"/>
  <c r="AZ9" i="1"/>
  <c r="BH8" i="1"/>
  <c r="AZ8" i="1"/>
  <c r="BH7" i="1"/>
  <c r="AZ7" i="1"/>
  <c r="AO11" i="1"/>
  <c r="AO10" i="1"/>
  <c r="AO9" i="1"/>
  <c r="AO8" i="1"/>
  <c r="AO7" i="1"/>
  <c r="BG11" i="1"/>
  <c r="AY11" i="1"/>
  <c r="BG10" i="1"/>
  <c r="AY10" i="1"/>
  <c r="BG9" i="1"/>
  <c r="AY9" i="1"/>
  <c r="BG8" i="1"/>
  <c r="AY8" i="1"/>
  <c r="BG7" i="1"/>
  <c r="AY7" i="1"/>
  <c r="AN11" i="1"/>
  <c r="AN10" i="1"/>
  <c r="AN9" i="1"/>
  <c r="AN8" i="1"/>
  <c r="AN7" i="1"/>
  <c r="BF11" i="1"/>
  <c r="AX11" i="1"/>
  <c r="BF10" i="1"/>
  <c r="AX10" i="1"/>
  <c r="BF9" i="1"/>
  <c r="AX9" i="1"/>
  <c r="BF8" i="1"/>
  <c r="AX8" i="1"/>
  <c r="BF7" i="1"/>
  <c r="AX7" i="1"/>
  <c r="AM10" i="1"/>
  <c r="AM9" i="1"/>
  <c r="AM8" i="1"/>
  <c r="AM7" i="1"/>
  <c r="BE11" i="1"/>
  <c r="AW11" i="1"/>
  <c r="BE10" i="1"/>
  <c r="AW10" i="1"/>
  <c r="BE9" i="1"/>
  <c r="AW9" i="1"/>
  <c r="BE8" i="1"/>
  <c r="AW8" i="1"/>
  <c r="BE7" i="1"/>
  <c r="AW7" i="1"/>
  <c r="AL11" i="1"/>
  <c r="AL10" i="1"/>
  <c r="AL9" i="1"/>
  <c r="AL8" i="1"/>
  <c r="AL7" i="1"/>
  <c r="BD11" i="1"/>
  <c r="AV11" i="1"/>
  <c r="BD10" i="1"/>
  <c r="AV10" i="1"/>
  <c r="BD9" i="1"/>
  <c r="AV9" i="1"/>
  <c r="BD8" i="1"/>
  <c r="AV8" i="1"/>
  <c r="BD7" i="1"/>
  <c r="AV7" i="1"/>
  <c r="AK10" i="1"/>
  <c r="AK9" i="1"/>
  <c r="AK8" i="1"/>
  <c r="AK7" i="1"/>
  <c r="BC11" i="1"/>
  <c r="AU11" i="1"/>
  <c r="BC10" i="1"/>
  <c r="AU10" i="1"/>
  <c r="BC9" i="1"/>
  <c r="AU9" i="1"/>
  <c r="BC8" i="1"/>
  <c r="AU8" i="1"/>
  <c r="BC7" i="1"/>
  <c r="AU7" i="1"/>
  <c r="AR7" i="1"/>
  <c r="AJ11" i="1"/>
  <c r="AJ10" i="1"/>
  <c r="AJ9" i="1"/>
  <c r="AJ8" i="1"/>
  <c r="BB11" i="1"/>
  <c r="BB10" i="1"/>
  <c r="BB9" i="1"/>
  <c r="BB8" i="1"/>
  <c r="BB7" i="1"/>
</calcChain>
</file>

<file path=xl/comments1.xml><?xml version="1.0" encoding="utf-8"?>
<comments xmlns="http://schemas.openxmlformats.org/spreadsheetml/2006/main">
  <authors>
    <author>Andrey Didenko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Универсальная газовая постоянная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Показатель степени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Авагадро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  <comment ref="Q3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[54]</t>
        </r>
      </text>
    </comment>
    <comment ref="R3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[54]</t>
        </r>
      </text>
    </comment>
    <comment ref="AQ3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[54]</t>
        </r>
      </text>
    </comment>
    <comment ref="AR3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[54]</t>
        </r>
      </text>
    </comment>
    <comment ref="BQ3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[54]</t>
        </r>
      </text>
    </comment>
    <comment ref="BR3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[54]</t>
        </r>
      </text>
    </comment>
    <comment ref="R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S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Крестов[409]</t>
        </r>
      </text>
    </comment>
    <comment ref="U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W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Y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A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C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E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G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I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R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S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Крестов[409]</t>
        </r>
      </text>
    </comment>
    <comment ref="AU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W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Y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BA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BC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BE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BG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BI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BR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BS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Крестов[409]</t>
        </r>
      </text>
    </comment>
    <comment ref="BU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BW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BY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CA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CC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CE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CG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CI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R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S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[428]</t>
        </r>
      </text>
    </comment>
    <comment ref="T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U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AR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AS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[428]</t>
        </r>
      </text>
    </comment>
    <comment ref="AT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AU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BR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BS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[428]</t>
        </r>
      </text>
    </comment>
    <comment ref="BT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BU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K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L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M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N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O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P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Q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R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T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U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V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W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X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Y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Z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
</t>
        </r>
      </text>
    </comment>
    <comment ref="AK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L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M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N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O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P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Q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R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T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U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V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W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X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Y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AZ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
</t>
        </r>
      </text>
    </comment>
    <comment ref="BK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L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M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N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O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P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Q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R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T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U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V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W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X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Y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BZ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
</t>
        </r>
      </text>
    </comment>
    <comment ref="K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L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M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N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O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P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Q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R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T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U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V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W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X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Y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Z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K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L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M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N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O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P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Q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R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T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U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V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W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X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Y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AZ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K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L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M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N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O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P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Q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R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T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U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V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W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X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Y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BZ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</commentList>
</comments>
</file>

<file path=xl/comments2.xml><?xml version="1.0" encoding="utf-8"?>
<comments xmlns="http://schemas.openxmlformats.org/spreadsheetml/2006/main">
  <authors>
    <author>Andrey Didenko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Универсальная газовая постоянная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Показатель степени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Авагадро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</commentList>
</comments>
</file>

<file path=xl/sharedStrings.xml><?xml version="1.0" encoding="utf-8"?>
<sst xmlns="http://schemas.openxmlformats.org/spreadsheetml/2006/main" count="222" uniqueCount="108">
  <si>
    <t>Формула</t>
  </si>
  <si>
    <t>Название</t>
  </si>
  <si>
    <t>CH4</t>
  </si>
  <si>
    <t>Метан</t>
  </si>
  <si>
    <t>Этан</t>
  </si>
  <si>
    <t>Гептан</t>
  </si>
  <si>
    <t>Пропан</t>
  </si>
  <si>
    <t>Бутан</t>
  </si>
  <si>
    <t>Пентан</t>
  </si>
  <si>
    <t>Гексан</t>
  </si>
  <si>
    <t>Октан</t>
  </si>
  <si>
    <t>Нонан</t>
  </si>
  <si>
    <t>Декан</t>
  </si>
  <si>
    <t>Ундекан</t>
  </si>
  <si>
    <t>Додекан</t>
  </si>
  <si>
    <t>C2H6</t>
  </si>
  <si>
    <t>С3H8</t>
  </si>
  <si>
    <t>С4H10</t>
  </si>
  <si>
    <t>C5H12</t>
  </si>
  <si>
    <t>C6H14</t>
  </si>
  <si>
    <t>C7H16</t>
  </si>
  <si>
    <t>C8H18</t>
  </si>
  <si>
    <t>C9H20</t>
  </si>
  <si>
    <t>C10H22</t>
  </si>
  <si>
    <t>C11H24</t>
  </si>
  <si>
    <t>С12H26</t>
  </si>
  <si>
    <t>С17H36</t>
  </si>
  <si>
    <t>С18H38</t>
  </si>
  <si>
    <t>С20H42</t>
  </si>
  <si>
    <t xml:space="preserve">N </t>
  </si>
  <si>
    <t>M</t>
  </si>
  <si>
    <t>Tc</t>
  </si>
  <si>
    <t>Zкр</t>
  </si>
  <si>
    <t>Tкип</t>
  </si>
  <si>
    <t>Pкр</t>
  </si>
  <si>
    <t>Pc атм</t>
  </si>
  <si>
    <t>Константы:</t>
  </si>
  <si>
    <t>R</t>
  </si>
  <si>
    <t>n</t>
  </si>
  <si>
    <t>Na</t>
  </si>
  <si>
    <t>C13H28</t>
  </si>
  <si>
    <t>C14H30</t>
  </si>
  <si>
    <t>C15H32</t>
  </si>
  <si>
    <t>C16H34</t>
  </si>
  <si>
    <t>C19H40</t>
  </si>
  <si>
    <t>Теория:</t>
  </si>
  <si>
    <t>Опыт:</t>
  </si>
  <si>
    <t>Тридекан</t>
  </si>
  <si>
    <t>Тетрадекан</t>
  </si>
  <si>
    <t>Пентадекан</t>
  </si>
  <si>
    <t>Эйкозан</t>
  </si>
  <si>
    <t>Октадекан</t>
  </si>
  <si>
    <t>Гептадекан</t>
  </si>
  <si>
    <t>Гексадекан</t>
  </si>
  <si>
    <t>Нонадекан</t>
  </si>
  <si>
    <t>Расчет погрешностей:</t>
  </si>
  <si>
    <t>X расч.</t>
  </si>
  <si>
    <t>X эксп.</t>
  </si>
  <si>
    <t>∆X</t>
  </si>
  <si>
    <t>|∆X|/n*100%</t>
  </si>
  <si>
    <t>(X расч. - X эксп.)^2</t>
  </si>
  <si>
    <t>∑/(n-1)</t>
  </si>
  <si>
    <t>∂</t>
  </si>
  <si>
    <t>n = 6</t>
  </si>
  <si>
    <t>A</t>
  </si>
  <si>
    <t>B</t>
  </si>
  <si>
    <t>Метанол</t>
  </si>
  <si>
    <t>СH4O</t>
  </si>
  <si>
    <t>Этанол</t>
  </si>
  <si>
    <t>C2H6O</t>
  </si>
  <si>
    <t>Пропанол</t>
  </si>
  <si>
    <t>С3H8O</t>
  </si>
  <si>
    <t>Бутанол</t>
  </si>
  <si>
    <t>С4H10O</t>
  </si>
  <si>
    <t>Пентанол</t>
  </si>
  <si>
    <t>C5H12O</t>
  </si>
  <si>
    <t>Гексанол</t>
  </si>
  <si>
    <t>C6H14O</t>
  </si>
  <si>
    <t>Гептанол</t>
  </si>
  <si>
    <t>C7H16O</t>
  </si>
  <si>
    <t>Октанол</t>
  </si>
  <si>
    <t>C8H18O</t>
  </si>
  <si>
    <t>Нонанол</t>
  </si>
  <si>
    <t>C9H20O</t>
  </si>
  <si>
    <t>Деканол</t>
  </si>
  <si>
    <t>C10H22O</t>
  </si>
  <si>
    <t>Ундеканол</t>
  </si>
  <si>
    <t>Додеканол</t>
  </si>
  <si>
    <t>С12H26O</t>
  </si>
  <si>
    <t>Гептадеканол</t>
  </si>
  <si>
    <t>С17H36O</t>
  </si>
  <si>
    <t>Октадеканол</t>
  </si>
  <si>
    <t>С18H38O</t>
  </si>
  <si>
    <t>Эйкозанол</t>
  </si>
  <si>
    <t>С20H42O</t>
  </si>
  <si>
    <t>Тест:</t>
  </si>
  <si>
    <t>Tкип Кельвин.</t>
  </si>
  <si>
    <t>C11H24O</t>
  </si>
  <si>
    <t>С13H28O</t>
  </si>
  <si>
    <t>С14H30O</t>
  </si>
  <si>
    <t>С16H34O</t>
  </si>
  <si>
    <t>С15H32O</t>
  </si>
  <si>
    <t>С19H40O</t>
  </si>
  <si>
    <t>Тридеканол</t>
  </si>
  <si>
    <t>Тетрадеканол</t>
  </si>
  <si>
    <t>Пентадеканол</t>
  </si>
  <si>
    <t>Гексадеканол</t>
  </si>
  <si>
    <t>Нонадеканол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</si>
</sst>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3" applyNumberFormat="0" applyFont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2" applyNumberFormat="0" applyAlignment="0" applyProtection="0"/>
    <xf numFmtId="0" fontId="10" fillId="5" borderId="5" applyNumberFormat="0" applyAlignment="0" applyProtection="0"/>
    <xf numFmtId="0" fontId="6" fillId="10" borderId="0" applyNumberFormat="0" applyBorder="0" applyAlignment="0" applyProtection="0"/>
  </cellStyleXfs>
  <cellXfs count="27">
    <xf numFmtId="0" fontId="0" fillId="0" borderId="0" xfId="0"/>
    <xf numFmtId="0" fontId="5" fillId="5" borderId="1" xfId="4"/>
    <xf numFmtId="0" fontId="0" fillId="6" borderId="3" xfId="5" applyFont="1"/>
    <xf numFmtId="2" fontId="0" fillId="6" borderId="3" xfId="5" applyNumberFormat="1" applyFont="1"/>
    <xf numFmtId="0" fontId="1" fillId="6" borderId="3" xfId="5" applyFont="1"/>
    <xf numFmtId="0" fontId="4" fillId="4" borderId="1" xfId="3"/>
    <xf numFmtId="0" fontId="1" fillId="8" borderId="2" xfId="7" applyBorder="1"/>
    <xf numFmtId="0" fontId="6" fillId="7" borderId="3" xfId="6" applyBorder="1"/>
    <xf numFmtId="0" fontId="6" fillId="7" borderId="4" xfId="6" applyBorder="1"/>
    <xf numFmtId="0" fontId="2" fillId="2" borderId="1" xfId="1" applyBorder="1"/>
    <xf numFmtId="0" fontId="9" fillId="9" borderId="2" xfId="8"/>
    <xf numFmtId="0" fontId="3" fillId="3" borderId="2" xfId="2" applyBorder="1"/>
    <xf numFmtId="0" fontId="10" fillId="5" borderId="5" xfId="9"/>
    <xf numFmtId="164" fontId="10" fillId="5" borderId="5" xfId="9" applyNumberFormat="1"/>
    <xf numFmtId="164" fontId="0" fillId="0" borderId="0" xfId="0" applyNumberFormat="1"/>
    <xf numFmtId="0" fontId="3" fillId="3" borderId="0" xfId="2"/>
    <xf numFmtId="0" fontId="6" fillId="7" borderId="0" xfId="6"/>
    <xf numFmtId="0" fontId="3" fillId="3" borderId="0" xfId="2" applyBorder="1"/>
    <xf numFmtId="164" fontId="3" fillId="3" borderId="0" xfId="2" applyNumberFormat="1"/>
    <xf numFmtId="164" fontId="9" fillId="9" borderId="2" xfId="8" applyNumberFormat="1"/>
    <xf numFmtId="164" fontId="5" fillId="5" borderId="1" xfId="4" applyNumberFormat="1"/>
    <xf numFmtId="164" fontId="3" fillId="6" borderId="3" xfId="5" applyNumberFormat="1" applyFont="1"/>
    <xf numFmtId="0" fontId="6" fillId="10" borderId="1" xfId="10" applyBorder="1"/>
    <xf numFmtId="165" fontId="6" fillId="10" borderId="1" xfId="10" applyNumberFormat="1" applyBorder="1"/>
    <xf numFmtId="0" fontId="2" fillId="2" borderId="2" xfId="1" applyBorder="1"/>
    <xf numFmtId="0" fontId="2" fillId="2" borderId="0" xfId="1"/>
    <xf numFmtId="0" fontId="3" fillId="3" borderId="5" xfId="2" applyBorder="1"/>
  </cellXfs>
  <cellStyles count="11">
    <cellStyle name="40% — акцент3" xfId="7" builtinId="39"/>
    <cellStyle name="Акцент2" xfId="10" builtinId="33"/>
    <cellStyle name="Акцент3" xfId="6" builtinId="37"/>
    <cellStyle name="Ввод " xfId="3" builtinId="20"/>
    <cellStyle name="Вывод" xfId="9" builtinId="21"/>
    <cellStyle name="Вычисление" xfId="4" builtinId="22"/>
    <cellStyle name="Контрольная ячейка" xfId="8" builtinId="23"/>
    <cellStyle name="Нейтральный" xfId="2" builtinId="28"/>
    <cellStyle name="Обычный" xfId="0" builtinId="0"/>
    <cellStyle name="Примечание" xfId="5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</c:v>
          </c:tx>
          <c:marker>
            <c:symbol val="none"/>
          </c:marker>
          <c:yVal>
            <c:numRef>
              <c:f>Алканы!$R$33:$R$38</c:f>
              <c:numCache>
                <c:formatCode>General</c:formatCode>
                <c:ptCount val="6"/>
                <c:pt idx="0">
                  <c:v>0.219</c:v>
                </c:pt>
                <c:pt idx="1">
                  <c:v>0.30599999999999999</c:v>
                </c:pt>
                <c:pt idx="2">
                  <c:v>0.42</c:v>
                </c:pt>
                <c:pt idx="3">
                  <c:v>0.54500000000000004</c:v>
                </c:pt>
                <c:pt idx="4">
                  <c:v>0.69210000000000005</c:v>
                </c:pt>
                <c:pt idx="5">
                  <c:v>0.80300000000000005</c:v>
                </c:pt>
              </c:numCache>
            </c:numRef>
          </c:yVal>
          <c:smooth val="1"/>
        </c:ser>
        <c:ser>
          <c:idx val="1"/>
          <c:order val="1"/>
          <c:tx>
            <c:v>Teory1</c:v>
          </c:tx>
          <c:marker>
            <c:symbol val="none"/>
          </c:marker>
          <c:yVal>
            <c:numRef>
              <c:f>Алканы!$R$11:$R$16</c:f>
              <c:numCache>
                <c:formatCode>General</c:formatCode>
                <c:ptCount val="6"/>
                <c:pt idx="0">
                  <c:v>7.4180796849984798E-2</c:v>
                </c:pt>
                <c:pt idx="1">
                  <c:v>0.1008483598706805</c:v>
                </c:pt>
                <c:pt idx="2">
                  <c:v>0.1018453156864832</c:v>
                </c:pt>
                <c:pt idx="3">
                  <c:v>0.16177678060673642</c:v>
                </c:pt>
                <c:pt idx="4">
                  <c:v>0.19212402965231931</c:v>
                </c:pt>
                <c:pt idx="5">
                  <c:v>0.24124315226600337</c:v>
                </c:pt>
              </c:numCache>
            </c:numRef>
          </c:yVal>
          <c:smooth val="1"/>
        </c:ser>
        <c:ser>
          <c:idx val="2"/>
          <c:order val="2"/>
          <c:tx>
            <c:v>Teory2</c:v>
          </c:tx>
          <c:marker>
            <c:symbol val="none"/>
          </c:marker>
          <c:yVal>
            <c:numRef>
              <c:f>Алканы!$AR$11:$AR$16</c:f>
              <c:numCache>
                <c:formatCode>General</c:formatCode>
                <c:ptCount val="6"/>
                <c:pt idx="0">
                  <c:v>0.24968991853353883</c:v>
                </c:pt>
                <c:pt idx="1">
                  <c:v>0.34389023449089806</c:v>
                </c:pt>
                <c:pt idx="2">
                  <c:v>0.39604544701146371</c:v>
                </c:pt>
                <c:pt idx="3">
                  <c:v>0.54309659372561658</c:v>
                </c:pt>
                <c:pt idx="4">
                  <c:v>0.64496299034648774</c:v>
                </c:pt>
                <c:pt idx="5">
                  <c:v>0.76782714270608832</c:v>
                </c:pt>
              </c:numCache>
            </c:numRef>
          </c:yVal>
          <c:smooth val="1"/>
        </c:ser>
        <c:ser>
          <c:idx val="3"/>
          <c:order val="3"/>
          <c:tx>
            <c:v>Teory3</c:v>
          </c:tx>
          <c:marker>
            <c:symbol val="none"/>
          </c:marker>
          <c:yVal>
            <c:numRef>
              <c:f>Алканы!$BR$11:$BR$16</c:f>
              <c:numCache>
                <c:formatCode>General</c:formatCode>
                <c:ptCount val="6"/>
                <c:pt idx="0">
                  <c:v>0.35214654347229563</c:v>
                </c:pt>
                <c:pt idx="1">
                  <c:v>0.41051866696389705</c:v>
                </c:pt>
                <c:pt idx="2">
                  <c:v>0.35369755927510149</c:v>
                </c:pt>
                <c:pt idx="3">
                  <c:v>0.56675528898476779</c:v>
                </c:pt>
                <c:pt idx="4">
                  <c:v>0.63762507704811944</c:v>
                </c:pt>
                <c:pt idx="5">
                  <c:v>0.79667218716813037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41216"/>
        <c:axId val="245644744"/>
      </c:scatterChart>
      <c:valAx>
        <c:axId val="24564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44744"/>
        <c:crosses val="autoZero"/>
        <c:crossBetween val="midCat"/>
      </c:valAx>
      <c:valAx>
        <c:axId val="24564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4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Алканы!$A$50</c:f>
              <c:strCache>
                <c:ptCount val="1"/>
                <c:pt idx="0">
                  <c:v>X расч.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Алканы!$A$51:$A$56</c:f>
              <c:numCache>
                <c:formatCode>0.00000000</c:formatCode>
                <c:ptCount val="6"/>
                <c:pt idx="0">
                  <c:v>0.24968991853353883</c:v>
                </c:pt>
                <c:pt idx="1">
                  <c:v>0.34389023449089812</c:v>
                </c:pt>
                <c:pt idx="2">
                  <c:v>0.39604544701146371</c:v>
                </c:pt>
                <c:pt idx="3">
                  <c:v>0.54309659372561658</c:v>
                </c:pt>
                <c:pt idx="4">
                  <c:v>0.64496299034648774</c:v>
                </c:pt>
                <c:pt idx="5">
                  <c:v>0.76782714270608832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Алканы!$B$50</c:f>
              <c:strCache>
                <c:ptCount val="1"/>
                <c:pt idx="0">
                  <c:v>X эксп.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Алканы!$B$51:$B$56</c:f>
              <c:numCache>
                <c:formatCode>0.00000000</c:formatCode>
                <c:ptCount val="6"/>
                <c:pt idx="0">
                  <c:v>0.251</c:v>
                </c:pt>
                <c:pt idx="1">
                  <c:v>0.31</c:v>
                </c:pt>
                <c:pt idx="2">
                  <c:v>0.39700000000000002</c:v>
                </c:pt>
                <c:pt idx="3">
                  <c:v>0.54500000000000004</c:v>
                </c:pt>
                <c:pt idx="4">
                  <c:v>0.64700000000000002</c:v>
                </c:pt>
                <c:pt idx="5">
                  <c:v>0.80300000000000005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20568"/>
        <c:axId val="247420960"/>
      </c:lineChart>
      <c:catAx>
        <c:axId val="24742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420960"/>
        <c:crosses val="autoZero"/>
        <c:auto val="1"/>
        <c:lblAlgn val="ctr"/>
        <c:lblOffset val="100"/>
        <c:noMultiLvlLbl val="0"/>
      </c:catAx>
      <c:valAx>
        <c:axId val="2474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42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54429</xdr:colOff>
      <xdr:row>59</xdr:row>
      <xdr:rowOff>27214</xdr:rowOff>
    </xdr:from>
    <xdr:to>
      <xdr:col>47</xdr:col>
      <xdr:colOff>272144</xdr:colOff>
      <xdr:row>95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65314</xdr:colOff>
      <xdr:row>39</xdr:row>
      <xdr:rowOff>70756</xdr:rowOff>
    </xdr:from>
    <xdr:ext cx="65" cy="172227"/>
    <xdr:sp macro="" textlink="">
      <xdr:nvSpPr>
        <xdr:cNvPr id="2" name="TextBox 1"/>
        <xdr:cNvSpPr txBox="1"/>
      </xdr:nvSpPr>
      <xdr:spPr>
        <a:xfrm>
          <a:off x="9851571" y="76689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16</xdr:col>
      <xdr:colOff>65314</xdr:colOff>
      <xdr:row>48</xdr:row>
      <xdr:rowOff>70757</xdr:rowOff>
    </xdr:from>
    <xdr:ext cx="65" cy="172227"/>
    <xdr:sp macro="" textlink="">
      <xdr:nvSpPr>
        <xdr:cNvPr id="4" name="TextBox 3"/>
        <xdr:cNvSpPr txBox="1"/>
      </xdr:nvSpPr>
      <xdr:spPr>
        <a:xfrm>
          <a:off x="9851571" y="94324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7</xdr:col>
      <xdr:colOff>43543</xdr:colOff>
      <xdr:row>48</xdr:row>
      <xdr:rowOff>38100</xdr:rowOff>
    </xdr:from>
    <xdr:to>
      <xdr:col>19</xdr:col>
      <xdr:colOff>21771</xdr:colOff>
      <xdr:row>71</xdr:row>
      <xdr:rowOff>119742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42</xdr:col>
      <xdr:colOff>65314</xdr:colOff>
      <xdr:row>39</xdr:row>
      <xdr:rowOff>70756</xdr:rowOff>
    </xdr:from>
    <xdr:ext cx="65" cy="172227"/>
    <xdr:sp macro="" textlink="">
      <xdr:nvSpPr>
        <xdr:cNvPr id="6" name="TextBox 5"/>
        <xdr:cNvSpPr txBox="1"/>
      </xdr:nvSpPr>
      <xdr:spPr>
        <a:xfrm>
          <a:off x="12333514" y="76689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68</xdr:col>
      <xdr:colOff>65314</xdr:colOff>
      <xdr:row>39</xdr:row>
      <xdr:rowOff>70756</xdr:rowOff>
    </xdr:from>
    <xdr:ext cx="65" cy="172227"/>
    <xdr:sp macro="" textlink="">
      <xdr:nvSpPr>
        <xdr:cNvPr id="7" name="TextBox 6"/>
        <xdr:cNvSpPr txBox="1"/>
      </xdr:nvSpPr>
      <xdr:spPr>
        <a:xfrm>
          <a:off x="12333514" y="76689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59"/>
  <sheetViews>
    <sheetView tabSelected="1" zoomScale="85" zoomScaleNormal="85" workbookViewId="0">
      <selection activeCell="F55" sqref="F55"/>
    </sheetView>
  </sheetViews>
  <sheetFormatPr defaultRowHeight="14.4" x14ac:dyDescent="0.3"/>
  <cols>
    <col min="1" max="1" width="13.33203125" customWidth="1"/>
    <col min="2" max="2" width="12" customWidth="1"/>
    <col min="3" max="3" width="12.44140625" customWidth="1"/>
    <col min="4" max="4" width="13" customWidth="1"/>
    <col min="5" max="5" width="18.109375" customWidth="1"/>
    <col min="6" max="6" width="18.33203125" bestFit="1" customWidth="1"/>
    <col min="7" max="7" width="11.5546875" bestFit="1" customWidth="1"/>
    <col min="19" max="30" width="9" bestFit="1" customWidth="1"/>
    <col min="31" max="31" width="11" bestFit="1" customWidth="1"/>
    <col min="32" max="34" width="9" bestFit="1" customWidth="1"/>
  </cols>
  <sheetData>
    <row r="1" spans="1:87" x14ac:dyDescent="0.3">
      <c r="A1" s="2" t="s">
        <v>36</v>
      </c>
      <c r="B1" s="2"/>
    </row>
    <row r="2" spans="1:87" x14ac:dyDescent="0.3">
      <c r="A2" s="2" t="s">
        <v>37</v>
      </c>
      <c r="B2" s="2">
        <v>8.3143999999999991</v>
      </c>
    </row>
    <row r="3" spans="1:87" x14ac:dyDescent="0.3">
      <c r="A3" s="2" t="s">
        <v>38</v>
      </c>
      <c r="B3" s="2">
        <v>2</v>
      </c>
    </row>
    <row r="4" spans="1:87" x14ac:dyDescent="0.3">
      <c r="A4" s="2" t="s">
        <v>39</v>
      </c>
      <c r="B4" s="3">
        <v>6.02</v>
      </c>
    </row>
    <row r="5" spans="1:87" ht="15" thickBot="1" x14ac:dyDescent="0.35">
      <c r="A5" s="8" t="s">
        <v>45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</row>
    <row r="6" spans="1:87" ht="15.6" thickTop="1" thickBot="1" x14ac:dyDescent="0.35">
      <c r="A6" s="4" t="s">
        <v>29</v>
      </c>
      <c r="B6" s="4" t="s">
        <v>0</v>
      </c>
      <c r="C6" s="4" t="s">
        <v>1</v>
      </c>
      <c r="D6" s="2" t="s">
        <v>30</v>
      </c>
      <c r="E6" s="2" t="s">
        <v>31</v>
      </c>
      <c r="F6" s="2" t="s">
        <v>32</v>
      </c>
      <c r="G6" s="2" t="s">
        <v>33</v>
      </c>
      <c r="H6" s="2" t="s">
        <v>34</v>
      </c>
      <c r="I6" s="2" t="s">
        <v>35</v>
      </c>
      <c r="J6" s="6">
        <v>213</v>
      </c>
      <c r="K6" s="6">
        <v>223</v>
      </c>
      <c r="L6" s="6">
        <v>233</v>
      </c>
      <c r="M6" s="6">
        <v>243</v>
      </c>
      <c r="N6" s="6">
        <v>253</v>
      </c>
      <c r="O6" s="6">
        <v>263</v>
      </c>
      <c r="P6" s="6">
        <v>273</v>
      </c>
      <c r="Q6" s="6">
        <v>283</v>
      </c>
      <c r="R6" s="6">
        <v>293.14999999999998</v>
      </c>
      <c r="S6" s="6">
        <v>298</v>
      </c>
      <c r="T6" s="6">
        <v>303</v>
      </c>
      <c r="U6" s="6">
        <v>313</v>
      </c>
      <c r="V6" s="6">
        <v>323</v>
      </c>
      <c r="W6" s="6">
        <v>333</v>
      </c>
      <c r="X6" s="6">
        <v>343</v>
      </c>
      <c r="Y6" s="6">
        <v>353</v>
      </c>
      <c r="Z6" s="6">
        <v>363</v>
      </c>
      <c r="AA6" s="6">
        <v>373</v>
      </c>
      <c r="AB6" s="6">
        <v>383</v>
      </c>
      <c r="AC6" s="6">
        <v>393</v>
      </c>
      <c r="AD6" s="6">
        <v>403</v>
      </c>
      <c r="AE6" s="6">
        <v>413</v>
      </c>
      <c r="AF6" s="6">
        <v>423</v>
      </c>
      <c r="AG6" s="6">
        <v>433</v>
      </c>
      <c r="AH6" s="6">
        <v>443</v>
      </c>
      <c r="AI6" s="6">
        <v>453</v>
      </c>
      <c r="AJ6" s="6">
        <v>213</v>
      </c>
      <c r="AK6" s="6">
        <v>223</v>
      </c>
      <c r="AL6" s="6">
        <v>233</v>
      </c>
      <c r="AM6" s="6">
        <v>243</v>
      </c>
      <c r="AN6" s="6">
        <v>253</v>
      </c>
      <c r="AO6" s="6">
        <v>263</v>
      </c>
      <c r="AP6" s="6">
        <v>273</v>
      </c>
      <c r="AQ6" s="6">
        <v>283</v>
      </c>
      <c r="AR6" s="6">
        <v>293.14999999999998</v>
      </c>
      <c r="AS6" s="6">
        <v>298</v>
      </c>
      <c r="AT6" s="6">
        <v>303</v>
      </c>
      <c r="AU6" s="6">
        <v>313</v>
      </c>
      <c r="AV6" s="6">
        <v>323</v>
      </c>
      <c r="AW6" s="6">
        <v>333</v>
      </c>
      <c r="AX6" s="6">
        <v>343</v>
      </c>
      <c r="AY6" s="6">
        <v>353</v>
      </c>
      <c r="AZ6" s="6">
        <v>363</v>
      </c>
      <c r="BA6" s="6">
        <v>373</v>
      </c>
      <c r="BB6" s="6">
        <v>383</v>
      </c>
      <c r="BC6" s="6">
        <v>393</v>
      </c>
      <c r="BD6" s="6">
        <v>403</v>
      </c>
      <c r="BE6" s="6">
        <v>413</v>
      </c>
      <c r="BF6" s="6">
        <v>423</v>
      </c>
      <c r="BG6" s="6">
        <v>433</v>
      </c>
      <c r="BH6" s="6">
        <v>443</v>
      </c>
      <c r="BI6" s="6">
        <v>453</v>
      </c>
      <c r="BJ6" s="6">
        <v>213</v>
      </c>
      <c r="BK6" s="6">
        <v>223</v>
      </c>
      <c r="BL6" s="6">
        <v>233</v>
      </c>
      <c r="BM6" s="6">
        <v>243</v>
      </c>
      <c r="BN6" s="6">
        <v>253</v>
      </c>
      <c r="BO6" s="6">
        <v>263</v>
      </c>
      <c r="BP6" s="6">
        <v>273</v>
      </c>
      <c r="BQ6" s="6">
        <v>283</v>
      </c>
      <c r="BR6" s="6">
        <v>293.14999999999998</v>
      </c>
      <c r="BS6" s="6">
        <v>298</v>
      </c>
      <c r="BT6" s="6">
        <v>303</v>
      </c>
      <c r="BU6" s="6">
        <v>313</v>
      </c>
      <c r="BV6" s="6">
        <v>323</v>
      </c>
      <c r="BW6" s="6">
        <v>333</v>
      </c>
      <c r="BX6" s="6">
        <v>343</v>
      </c>
      <c r="BY6" s="6">
        <v>353</v>
      </c>
      <c r="BZ6" s="6">
        <v>363</v>
      </c>
      <c r="CA6" s="6">
        <v>373</v>
      </c>
      <c r="CB6" s="6">
        <v>383</v>
      </c>
      <c r="CC6" s="6">
        <v>393</v>
      </c>
      <c r="CD6" s="6">
        <v>403</v>
      </c>
      <c r="CE6" s="6">
        <v>413</v>
      </c>
      <c r="CF6" s="6">
        <v>423</v>
      </c>
      <c r="CG6" s="6">
        <v>433</v>
      </c>
      <c r="CH6" s="6">
        <v>443</v>
      </c>
      <c r="CI6" s="6">
        <v>453</v>
      </c>
    </row>
    <row r="7" spans="1:87" ht="15.6" thickTop="1" thickBot="1" x14ac:dyDescent="0.35">
      <c r="A7" s="4">
        <v>1</v>
      </c>
      <c r="B7" s="4" t="s">
        <v>2</v>
      </c>
      <c r="C7" s="4" t="s">
        <v>3</v>
      </c>
      <c r="D7" s="5">
        <v>16.042999999999999</v>
      </c>
      <c r="E7" s="5">
        <v>190.6</v>
      </c>
      <c r="F7" s="5">
        <v>0.28799999999999998</v>
      </c>
      <c r="G7" s="5">
        <v>111.7</v>
      </c>
      <c r="H7" s="1">
        <f>PRODUCT(I7,0.101325)</f>
        <v>4.600155</v>
      </c>
      <c r="I7" s="5">
        <v>45.4</v>
      </c>
      <c r="J7" s="11">
        <f>(1/205.7366*($D7^0.5*$I7^(2/3))/($F7^(2/3)*$E7^(1/6)*$B$2^(1/6))-41.5/205.7366)*((1-J$28/$E7)/(1-$G7/$E7))^$B$3</f>
        <v>-2.8475714031422107E-3</v>
      </c>
      <c r="K7" s="11">
        <f>(1/205.7366*($D7^0.5*$I7^(2/3))/($F7^(2/3)*$E7^(1/6)*$B$2^(1/6))-41.5/205.7366)*((1-K$28/$E7)/(1-$G7/$E7))^$B$3</f>
        <v>-5.9575624923520485E-3</v>
      </c>
      <c r="L7" s="11">
        <f t="shared" ref="K7:AI17" si="0">(1/205.7366*($D7^0.5*$I7^(2/3))/($F7^(2/3)*$E7^(1/6)*$B$2^(1/6))-41.5/205.7366)*((1-L$28/$E7)/(1-$G7/$E7))^$B$3</f>
        <v>-1.0202586825799071E-2</v>
      </c>
      <c r="M7" s="11">
        <f t="shared" si="0"/>
        <v>-1.5582644403483246E-2</v>
      </c>
      <c r="N7" s="11">
        <f t="shared" si="0"/>
        <v>-2.2097735225404612E-2</v>
      </c>
      <c r="O7" s="11">
        <f t="shared" si="0"/>
        <v>-2.9747859291563122E-2</v>
      </c>
      <c r="P7" s="11">
        <f t="shared" si="0"/>
        <v>-3.8533016601958799E-2</v>
      </c>
      <c r="Q7" s="11">
        <f t="shared" si="0"/>
        <v>-4.8453207156591682E-2</v>
      </c>
      <c r="R7" s="11">
        <f t="shared" si="0"/>
        <v>-5.9682899753016452E-2</v>
      </c>
      <c r="S7" s="11">
        <f t="shared" si="0"/>
        <v>-6.5461680321485624E-2</v>
      </c>
      <c r="T7" s="11">
        <f t="shared" si="0"/>
        <v>-7.1698687998568905E-2</v>
      </c>
      <c r="U7" s="11">
        <f t="shared" si="0"/>
        <v>-8.5023978285913265E-2</v>
      </c>
      <c r="V7" s="11">
        <f t="shared" si="0"/>
        <v>-9.9484301817494764E-2</v>
      </c>
      <c r="W7" s="11">
        <f t="shared" si="0"/>
        <v>-0.11507965859331351</v>
      </c>
      <c r="X7" s="11">
        <f t="shared" si="0"/>
        <v>-0.13181004861336937</v>
      </c>
      <c r="Y7" s="11">
        <f t="shared" si="0"/>
        <v>-0.14967547187766242</v>
      </c>
      <c r="Z7" s="11">
        <f t="shared" si="0"/>
        <v>-0.16867592838619266</v>
      </c>
      <c r="AA7" s="11">
        <f t="shared" si="0"/>
        <v>-0.18881141813895996</v>
      </c>
      <c r="AB7" s="11">
        <f t="shared" si="0"/>
        <v>-0.21008194113596448</v>
      </c>
      <c r="AC7" s="11">
        <f t="shared" si="0"/>
        <v>-0.23248749737720634</v>
      </c>
      <c r="AD7" s="11">
        <f t="shared" si="0"/>
        <v>-0.25602808686268519</v>
      </c>
      <c r="AE7" s="11">
        <f t="shared" si="0"/>
        <v>-0.28070370959240126</v>
      </c>
      <c r="AF7" s="11">
        <f t="shared" si="0"/>
        <v>-0.30651436556635447</v>
      </c>
      <c r="AG7" s="11">
        <f t="shared" si="0"/>
        <v>-0.33346005478454471</v>
      </c>
      <c r="AH7" s="11">
        <f t="shared" si="0"/>
        <v>-0.36154077724697231</v>
      </c>
      <c r="AI7" s="11">
        <f t="shared" si="0"/>
        <v>-0.39075653295363721</v>
      </c>
      <c r="AJ7" s="12">
        <f t="shared" ref="AJ7:AJ23" si="1">((($B$2^0.5)/($F7^(2/3)*$E7^(1/6))*$D7^0.5*$B$4^(-1/3)*$H7^(2/3)/100)-0.059)*((1-J$28/$E7)/(1-$G7/$E7))^$B$3</f>
        <v>8.7735833172084606E-3</v>
      </c>
      <c r="AK7" s="12">
        <f t="shared" ref="AK7:AK23" si="2">((($B$2^0.5)/($F7^(2/3)*$E7^(1/6))*$D7^0.5*$B$4^(-1/3)*$H7^(2/3)/100)-0.059)*((1-K$28/$E7)/(1-$G7/$E7))^$B$3</f>
        <v>1.835570157659587E-2</v>
      </c>
      <c r="AL7" s="12">
        <f t="shared" ref="AL7:AL23" si="3">((($B$2^0.5)/($F7^(2/3)*$E7^(1/6))*$D7^0.5*$B$4^(-1/3)*$H7^(2/3)/100)-0.059)*((1-L$28/$E7)/(1-$G7/$E7))^$B$3</f>
        <v>3.1434943288314511E-2</v>
      </c>
      <c r="AM7" s="12">
        <f t="shared" ref="AM7:AM23" si="4">((($B$2^0.5)/($F7^(2/3)*$E7^(1/6))*$D7^0.5*$B$4^(-1/3)*$H7^(2/3)/100)-0.059)*((1-M$28/$E7)/(1-$G7/$E7))^$B$3</f>
        <v>4.8011308452364267E-2</v>
      </c>
      <c r="AN7" s="12">
        <f t="shared" ref="AN7:AN23" si="5">((($B$2^0.5)/($F7^(2/3)*$E7^(1/6))*$D7^0.5*$B$4^(-1/3)*$H7^(2/3)/100)-0.059)*((1-N$28/$E7)/(1-$G7/$E7))^$B$3</f>
        <v>6.8084797068745276E-2</v>
      </c>
      <c r="AO7" s="12">
        <f t="shared" ref="AO7:AO23" si="6">((($B$2^0.5)/($F7^(2/3)*$E7^(1/6))*$D7^0.5*$B$4^(-1/3)*$H7^(2/3)/100)-0.059)*((1-O$28/$E7)/(1-$G7/$E7))^$B$3</f>
        <v>9.1655409137457386E-2</v>
      </c>
      <c r="AP7" s="12">
        <f t="shared" ref="AP7:AP23" si="7">((($B$2^0.5)/($F7^(2/3)*$E7^(1/6))*$D7^0.5*$B$4^(-1/3)*$H7^(2/3)/100)-0.059)*((1-P$28/$E7)/(1-$G7/$E7))^$B$3</f>
        <v>0.11872314465850066</v>
      </c>
      <c r="AQ7" s="12">
        <f t="shared" ref="AQ7:AQ23" si="8">((($B$2^0.5)/($F7^(2/3)*$E7^(1/6))*$D7^0.5*$B$4^(-1/3)*$H7^(2/3)/100)-0.059)*((1-Q$28/$E7)/(1-$G7/$E7))^$B$3</f>
        <v>0.14928800363187522</v>
      </c>
      <c r="AR7" s="12">
        <f t="shared" ref="AR7:AR23" si="9">((($B$2^0.5)/($F7^(2/3)*$E7^(1/6))*$D7^0.5*$B$4^(-1/3)*$H7^(2/3)/100)-0.059)*((1-R$28/$E7)/(1-$G7/$E7))^$B$3</f>
        <v>0.18388753764624716</v>
      </c>
      <c r="AS7" s="12">
        <f t="shared" ref="AS7:AS23" si="10">((($B$2^0.5)/($F7^(2/3)*$E7^(1/6))*$D7^0.5*$B$4^(-1/3)*$H7^(2/3)/100)-0.059)*((1-S$28/$E7)/(1-$G7/$E7))^$B$3</f>
        <v>0.20169239856505783</v>
      </c>
      <c r="AT7" s="12">
        <f t="shared" ref="AT7:AT23" si="11">((($B$2^0.5)/($F7^(2/3)*$E7^(1/6))*$D7^0.5*$B$4^(-1/3)*$H7^(2/3)/100)-0.059)*((1-T$28/$E7)/(1-$G7/$E7))^$B$3</f>
        <v>0.22090909193561775</v>
      </c>
      <c r="AU7" s="12">
        <f t="shared" ref="AU7:AU23" si="12">((($B$2^0.5)/($F7^(2/3)*$E7^(1/6))*$D7^0.5*$B$4^(-1/3)*$H7^(2/3)/100)-0.059)*((1-U$28/$E7)/(1-$G7/$E7))^$B$3</f>
        <v>0.26196532126598576</v>
      </c>
      <c r="AV7" s="12">
        <f t="shared" ref="AV7:AV23" si="13">((($B$2^0.5)/($F7^(2/3)*$E7^(1/6))*$D7^0.5*$B$4^(-1/3)*$H7^(2/3)/100)-0.059)*((1-V$28/$E7)/(1-$G7/$E7))^$B$3</f>
        <v>0.30651867404868482</v>
      </c>
      <c r="AW7" s="12">
        <f t="shared" ref="AW7:AW23" si="14">((($B$2^0.5)/($F7^(2/3)*$E7^(1/6))*$D7^0.5*$B$4^(-1/3)*$H7^(2/3)/100)-0.059)*((1-W$28/$E7)/(1-$G7/$E7))^$B$3</f>
        <v>0.35456915028371538</v>
      </c>
      <c r="AX7" s="12">
        <f t="shared" ref="AX7:AX23" si="15">((($B$2^0.5)/($F7^(2/3)*$E7^(1/6))*$D7^0.5*$B$4^(-1/3)*$H7^(2/3)/100)-0.059)*((1-X$28/$E7)/(1-$G7/$E7))^$B$3</f>
        <v>0.40611674997107688</v>
      </c>
      <c r="AY7" s="12">
        <f t="shared" ref="AY7:AY23" si="16">((($B$2^0.5)/($F7^(2/3)*$E7^(1/6))*$D7^0.5*$B$4^(-1/3)*$H7^(2/3)/100)-0.059)*((1-Y$28/$E7)/(1-$G7/$E7))^$B$3</f>
        <v>0.4611614731107696</v>
      </c>
      <c r="AZ7" s="12">
        <f t="shared" ref="AZ7:AZ23" si="17">((($B$2^0.5)/($F7^(2/3)*$E7^(1/6))*$D7^0.5*$B$4^(-1/3)*$H7^(2/3)/100)-0.059)*((1-Z$28/$E7)/(1-$G7/$E7))^$B$3</f>
        <v>0.5197033197027936</v>
      </c>
      <c r="BA7" s="12">
        <f t="shared" ref="BA7:BA23" si="18">((($B$2^0.5)/($F7^(2/3)*$E7^(1/6))*$D7^0.5*$B$4^(-1/3)*$H7^(2/3)/100)-0.059)*((1-AA$28/$E7)/(1-$G7/$E7))^$B$3</f>
        <v>0.58174228974714848</v>
      </c>
      <c r="BB7" s="12">
        <f t="shared" ref="BB7:BB23" si="19">((($B$2^0.5)/($F7^(2/3)*$E7^(1/6))*$D7^0.5*$B$4^(-1/3)*$H7^(2/3)/100)-0.059)*((1-AB$28/$E7)/(1-$G7/$E7))^$B$3</f>
        <v>0.64727838324383469</v>
      </c>
      <c r="BC7" s="12">
        <f t="shared" ref="BC7:BC23" si="20">((($B$2^0.5)/($F7^(2/3)*$E7^(1/6))*$D7^0.5*$B$4^(-1/3)*$H7^(2/3)/100)-0.059)*((1-AC$28/$E7)/(1-$G7/$E7))^$B$3</f>
        <v>0.71631160019285256</v>
      </c>
      <c r="BD7" s="12">
        <f t="shared" ref="BD7:BD23" si="21">((($B$2^0.5)/($F7^(2/3)*$E7^(1/6))*$D7^0.5*$B$4^(-1/3)*$H7^(2/3)/100)-0.059)*((1-AD$28/$E7)/(1-$G7/$E7))^$B$3</f>
        <v>0.7888419405942011</v>
      </c>
      <c r="BE7" s="12">
        <f t="shared" ref="BE7:BE23" si="22">((($B$2^0.5)/($F7^(2/3)*$E7^(1/6))*$D7^0.5*$B$4^(-1/3)*$H7^(2/3)/100)-0.059)*((1-AE$28/$E7)/(1-$G7/$E7))^$B$3</f>
        <v>0.86486940444788085</v>
      </c>
      <c r="BF7" s="12">
        <f t="shared" ref="BF7:BF23" si="23">((($B$2^0.5)/($F7^(2/3)*$E7^(1/6))*$D7^0.5*$B$4^(-1/3)*$H7^(2/3)/100)-0.059)*((1-AF$28/$E7)/(1-$G7/$E7))^$B$3</f>
        <v>0.94439399175389183</v>
      </c>
      <c r="BG7" s="12">
        <f t="shared" ref="BG7:BG23" si="24">((($B$2^0.5)/($F7^(2/3)*$E7^(1/6))*$D7^0.5*$B$4^(-1/3)*$H7^(2/3)/100)-0.059)*((1-AG$28/$E7)/(1-$G7/$E7))^$B$3</f>
        <v>1.0274157025122337</v>
      </c>
      <c r="BH7" s="12">
        <f t="shared" ref="BH7:BH23" si="25">((($B$2^0.5)/($F7^(2/3)*$E7^(1/6))*$D7^0.5*$B$4^(-1/3)*$H7^(2/3)/100)-0.059)*((1-AH$28/$E7)/(1-$G7/$E7))^$B$3</f>
        <v>1.113934536722907</v>
      </c>
      <c r="BI7" s="12">
        <f t="shared" ref="BI7:BI23" si="26">((($B$2^0.5)/($F7^(2/3)*$E7^(1/6))*$D7^0.5*$B$4^(-1/3)*$H7^(2/3)/100)-0.059)*((1-AI$28/$E7)/(1-$G7/$E7))^$B$3</f>
        <v>1.2039504943859121</v>
      </c>
      <c r="BJ7" s="11">
        <f>((0.04*($D7^0.5*$H7^(2/3))/($B$2^(1/6)*$F7^(2/3)*$E7^(1/6))-0.4)*$A7)</f>
        <v>-0.1024016860863371</v>
      </c>
      <c r="BK7" s="11">
        <f t="shared" ref="BK7:CI17" si="27">((0.04*($D7^0.5*$H7^(2/3))/($B$2^(1/6)*$F7^(2/3)*$E7^(1/6))-0.4)*$A7)</f>
        <v>-0.1024016860863371</v>
      </c>
      <c r="BL7" s="11">
        <f t="shared" si="27"/>
        <v>-0.1024016860863371</v>
      </c>
      <c r="BM7" s="11">
        <f t="shared" si="27"/>
        <v>-0.1024016860863371</v>
      </c>
      <c r="BN7" s="11">
        <f t="shared" si="27"/>
        <v>-0.1024016860863371</v>
      </c>
      <c r="BO7" s="11">
        <f t="shared" si="27"/>
        <v>-0.1024016860863371</v>
      </c>
      <c r="BP7" s="11">
        <f t="shared" si="27"/>
        <v>-0.1024016860863371</v>
      </c>
      <c r="BQ7" s="11">
        <f t="shared" si="27"/>
        <v>-0.1024016860863371</v>
      </c>
      <c r="BR7" s="11">
        <f t="shared" si="27"/>
        <v>-0.1024016860863371</v>
      </c>
      <c r="BS7" s="11">
        <f t="shared" si="27"/>
        <v>-0.1024016860863371</v>
      </c>
      <c r="BT7" s="11">
        <f t="shared" si="27"/>
        <v>-0.1024016860863371</v>
      </c>
      <c r="BU7" s="11">
        <f t="shared" si="27"/>
        <v>-0.1024016860863371</v>
      </c>
      <c r="BV7" s="11">
        <f t="shared" si="27"/>
        <v>-0.1024016860863371</v>
      </c>
      <c r="BW7" s="11">
        <f t="shared" si="27"/>
        <v>-0.1024016860863371</v>
      </c>
      <c r="BX7" s="11">
        <f t="shared" si="27"/>
        <v>-0.1024016860863371</v>
      </c>
      <c r="BY7" s="11">
        <f t="shared" si="27"/>
        <v>-0.1024016860863371</v>
      </c>
      <c r="BZ7" s="11">
        <f t="shared" si="27"/>
        <v>-0.1024016860863371</v>
      </c>
      <c r="CA7" s="11">
        <f t="shared" si="27"/>
        <v>-0.1024016860863371</v>
      </c>
      <c r="CB7" s="11">
        <f t="shared" si="27"/>
        <v>-0.1024016860863371</v>
      </c>
      <c r="CC7" s="11">
        <f t="shared" si="27"/>
        <v>-0.1024016860863371</v>
      </c>
      <c r="CD7" s="11">
        <f t="shared" si="27"/>
        <v>-0.1024016860863371</v>
      </c>
      <c r="CE7" s="11">
        <f t="shared" si="27"/>
        <v>-0.1024016860863371</v>
      </c>
      <c r="CF7" s="11">
        <f t="shared" si="27"/>
        <v>-0.1024016860863371</v>
      </c>
      <c r="CG7" s="11">
        <f t="shared" si="27"/>
        <v>-0.1024016860863371</v>
      </c>
      <c r="CH7" s="11">
        <f t="shared" si="27"/>
        <v>-0.1024016860863371</v>
      </c>
      <c r="CI7" s="11">
        <f t="shared" si="27"/>
        <v>-0.1024016860863371</v>
      </c>
    </row>
    <row r="8" spans="1:87" ht="15.6" thickTop="1" thickBot="1" x14ac:dyDescent="0.35">
      <c r="A8" s="4">
        <v>2</v>
      </c>
      <c r="B8" s="4" t="s">
        <v>15</v>
      </c>
      <c r="C8" s="4" t="s">
        <v>4</v>
      </c>
      <c r="D8" s="5">
        <v>30.07</v>
      </c>
      <c r="E8" s="5">
        <v>305.39999999999998</v>
      </c>
      <c r="F8" s="5">
        <v>0.28499999999999998</v>
      </c>
      <c r="G8" s="5">
        <v>184.5</v>
      </c>
      <c r="H8" s="1">
        <f t="shared" ref="H8:H26" si="28">PRODUCT(I8,0.101325)</f>
        <v>4.8838650000000001</v>
      </c>
      <c r="I8" s="5">
        <v>48.2</v>
      </c>
      <c r="J8" s="11">
        <f t="shared" ref="J8:Y24" si="29">(1/205.7366*($D8^0.5*$I8^(2/3))/($F8^(2/3)*$E8^(1/6)*$B$2^(1/6))-41.5/205.7366)*((1-J$28/$E8)/(1-$G8/$E8))^$B$3</f>
        <v>1.1081070793462071E-2</v>
      </c>
      <c r="K8" s="11">
        <f t="shared" si="29"/>
        <v>8.812359592049554E-3</v>
      </c>
      <c r="L8" s="11">
        <f t="shared" si="29"/>
        <v>6.8032263313020933E-3</v>
      </c>
      <c r="M8" s="11">
        <f t="shared" si="29"/>
        <v>5.0536710112196719E-3</v>
      </c>
      <c r="N8" s="11">
        <f t="shared" si="29"/>
        <v>3.5636936318022977E-3</v>
      </c>
      <c r="O8" s="11">
        <f t="shared" si="29"/>
        <v>2.3332941930499767E-3</v>
      </c>
      <c r="P8" s="11">
        <f t="shared" si="29"/>
        <v>1.3624726949626987E-3</v>
      </c>
      <c r="Q8" s="11">
        <f t="shared" si="29"/>
        <v>6.5122913754046862E-4</v>
      </c>
      <c r="R8" s="11">
        <f t="shared" si="29"/>
        <v>1.9476457360524343E-4</v>
      </c>
      <c r="S8" s="11">
        <f t="shared" si="29"/>
        <v>7.1072440154089527E-5</v>
      </c>
      <c r="T8" s="11">
        <f t="shared" si="29"/>
        <v>7.4758446911531809E-6</v>
      </c>
      <c r="U8" s="11">
        <f t="shared" si="29"/>
        <v>7.4966109264066504E-5</v>
      </c>
      <c r="V8" s="11">
        <f t="shared" si="29"/>
        <v>4.0203431450202789E-4</v>
      </c>
      <c r="W8" s="11">
        <f t="shared" si="29"/>
        <v>9.8868046040503249E-4</v>
      </c>
      <c r="X8" s="11">
        <f t="shared" si="29"/>
        <v>1.834904546973088E-3</v>
      </c>
      <c r="Y8" s="11">
        <f t="shared" si="29"/>
        <v>2.9407065742061917E-3</v>
      </c>
      <c r="Z8" s="11">
        <f t="shared" si="0"/>
        <v>4.3060865421043447E-3</v>
      </c>
      <c r="AA8" s="11">
        <f t="shared" si="0"/>
        <v>5.9310444506675422E-3</v>
      </c>
      <c r="AB8" s="11">
        <f t="shared" si="0"/>
        <v>7.8155802998957774E-3</v>
      </c>
      <c r="AC8" s="11">
        <f t="shared" si="0"/>
        <v>9.9596940897890718E-3</v>
      </c>
      <c r="AD8" s="11">
        <f t="shared" si="0"/>
        <v>1.2363385820347414E-2</v>
      </c>
      <c r="AE8" s="11">
        <f t="shared" si="0"/>
        <v>1.5026655491570807E-2</v>
      </c>
      <c r="AF8" s="11">
        <f t="shared" si="0"/>
        <v>1.7949503103459243E-2</v>
      </c>
      <c r="AG8" s="11">
        <f t="shared" si="0"/>
        <v>2.1131928656012711E-2</v>
      </c>
      <c r="AH8" s="11">
        <f t="shared" si="0"/>
        <v>2.4573932149231238E-2</v>
      </c>
      <c r="AI8" s="11">
        <f t="shared" si="0"/>
        <v>2.8275513583114819E-2</v>
      </c>
      <c r="AJ8" s="12">
        <f t="shared" si="1"/>
        <v>9.5577395333437898E-2</v>
      </c>
      <c r="AK8" s="12">
        <f t="shared" si="2"/>
        <v>7.6009114303888028E-2</v>
      </c>
      <c r="AL8" s="12">
        <f t="shared" si="3"/>
        <v>5.8679767030579637E-2</v>
      </c>
      <c r="AM8" s="12">
        <f t="shared" si="4"/>
        <v>4.358935351351257E-2</v>
      </c>
      <c r="AN8" s="12">
        <f t="shared" si="5"/>
        <v>3.0737873752686912E-2</v>
      </c>
      <c r="AO8" s="12">
        <f t="shared" si="6"/>
        <v>2.0125327748102696E-2</v>
      </c>
      <c r="AP8" s="12">
        <f t="shared" si="7"/>
        <v>1.1751715499759849E-2</v>
      </c>
      <c r="AQ8" s="12">
        <f t="shared" si="8"/>
        <v>5.6170370076584078E-3</v>
      </c>
      <c r="AR8" s="12">
        <f t="shared" si="9"/>
        <v>1.6798999839798771E-3</v>
      </c>
      <c r="AS8" s="12">
        <f t="shared" si="10"/>
        <v>6.1302006245889194E-4</v>
      </c>
      <c r="AT8" s="12">
        <f t="shared" si="11"/>
        <v>6.448129217975078E-5</v>
      </c>
      <c r="AU8" s="12">
        <f t="shared" si="12"/>
        <v>6.4660406880252385E-4</v>
      </c>
      <c r="AV8" s="12">
        <f t="shared" si="13"/>
        <v>3.4676606016667039E-3</v>
      </c>
      <c r="AW8" s="12">
        <f t="shared" si="14"/>
        <v>8.5276508907722488E-3</v>
      </c>
      <c r="AX8" s="12">
        <f t="shared" si="15"/>
        <v>1.5826574936119227E-2</v>
      </c>
      <c r="AY8" s="12">
        <f t="shared" si="16"/>
        <v>2.5364432737707613E-2</v>
      </c>
      <c r="AZ8" s="12">
        <f t="shared" si="17"/>
        <v>3.7141224295537414E-2</v>
      </c>
      <c r="BA8" s="12">
        <f t="shared" si="18"/>
        <v>5.11569496096086E-2</v>
      </c>
      <c r="BB8" s="12">
        <f t="shared" si="19"/>
        <v>6.741160867992109E-2</v>
      </c>
      <c r="BC8" s="12">
        <f t="shared" si="20"/>
        <v>8.5905201506475098E-2</v>
      </c>
      <c r="BD8" s="12">
        <f t="shared" si="21"/>
        <v>0.10663772808927051</v>
      </c>
      <c r="BE8" s="12">
        <f t="shared" si="22"/>
        <v>0.12960918842830735</v>
      </c>
      <c r="BF8" s="12">
        <f t="shared" si="23"/>
        <v>0.15481958252358555</v>
      </c>
      <c r="BG8" s="12">
        <f t="shared" si="24"/>
        <v>0.18226891037510501</v>
      </c>
      <c r="BH8" s="12">
        <f t="shared" si="25"/>
        <v>0.21195717198286601</v>
      </c>
      <c r="BI8" s="12">
        <f t="shared" si="26"/>
        <v>0.24388436734686841</v>
      </c>
      <c r="BJ8" s="11">
        <f t="shared" ref="BJ8:BY26" si="30">((0.04*($D8^0.5*$H8^(2/3))/($B$2^(1/6)*$F8^(2/3)*$E8^(1/6))-0.4)*$A8)</f>
        <v>-1.0559801570132588E-2</v>
      </c>
      <c r="BK8" s="11">
        <f t="shared" si="27"/>
        <v>-1.0559801570132588E-2</v>
      </c>
      <c r="BL8" s="11">
        <f t="shared" si="27"/>
        <v>-1.0559801570132588E-2</v>
      </c>
      <c r="BM8" s="11">
        <f t="shared" si="27"/>
        <v>-1.0559801570132588E-2</v>
      </c>
      <c r="BN8" s="11">
        <f t="shared" si="27"/>
        <v>-1.0559801570132588E-2</v>
      </c>
      <c r="BO8" s="11">
        <f t="shared" si="27"/>
        <v>-1.0559801570132588E-2</v>
      </c>
      <c r="BP8" s="11">
        <f t="shared" si="27"/>
        <v>-1.0559801570132588E-2</v>
      </c>
      <c r="BQ8" s="11">
        <f t="shared" si="27"/>
        <v>-1.0559801570132588E-2</v>
      </c>
      <c r="BR8" s="11">
        <f t="shared" si="27"/>
        <v>-1.0559801570132588E-2</v>
      </c>
      <c r="BS8" s="11">
        <f t="shared" si="27"/>
        <v>-1.0559801570132588E-2</v>
      </c>
      <c r="BT8" s="11">
        <f t="shared" si="27"/>
        <v>-1.0559801570132588E-2</v>
      </c>
      <c r="BU8" s="11">
        <f t="shared" si="27"/>
        <v>-1.0559801570132588E-2</v>
      </c>
      <c r="BV8" s="11">
        <f t="shared" si="27"/>
        <v>-1.0559801570132588E-2</v>
      </c>
      <c r="BW8" s="11">
        <f t="shared" si="27"/>
        <v>-1.0559801570132588E-2</v>
      </c>
      <c r="BX8" s="11">
        <f t="shared" si="27"/>
        <v>-1.0559801570132588E-2</v>
      </c>
      <c r="BY8" s="11">
        <f t="shared" si="27"/>
        <v>-1.0559801570132588E-2</v>
      </c>
      <c r="BZ8" s="11">
        <f t="shared" si="27"/>
        <v>-1.0559801570132588E-2</v>
      </c>
      <c r="CA8" s="11">
        <f t="shared" si="27"/>
        <v>-1.0559801570132588E-2</v>
      </c>
      <c r="CB8" s="11">
        <f t="shared" si="27"/>
        <v>-1.0559801570132588E-2</v>
      </c>
      <c r="CC8" s="11">
        <f t="shared" si="27"/>
        <v>-1.0559801570132588E-2</v>
      </c>
      <c r="CD8" s="11">
        <f t="shared" si="27"/>
        <v>-1.0559801570132588E-2</v>
      </c>
      <c r="CE8" s="11">
        <f t="shared" si="27"/>
        <v>-1.0559801570132588E-2</v>
      </c>
      <c r="CF8" s="11">
        <f t="shared" si="27"/>
        <v>-1.0559801570132588E-2</v>
      </c>
      <c r="CG8" s="11">
        <f t="shared" si="27"/>
        <v>-1.0559801570132588E-2</v>
      </c>
      <c r="CH8" s="11">
        <f t="shared" si="27"/>
        <v>-1.0559801570132588E-2</v>
      </c>
      <c r="CI8" s="11">
        <f t="shared" si="27"/>
        <v>-1.0559801570132588E-2</v>
      </c>
    </row>
    <row r="9" spans="1:87" ht="15.6" thickTop="1" thickBot="1" x14ac:dyDescent="0.35">
      <c r="A9" s="4">
        <v>3</v>
      </c>
      <c r="B9" s="4" t="s">
        <v>16</v>
      </c>
      <c r="C9" s="4" t="s">
        <v>6</v>
      </c>
      <c r="D9" s="5">
        <v>44.097000000000001</v>
      </c>
      <c r="E9" s="5">
        <v>369.8</v>
      </c>
      <c r="F9" s="5">
        <v>0.28100000000000003</v>
      </c>
      <c r="G9" s="5">
        <v>231.1</v>
      </c>
      <c r="H9" s="1">
        <f t="shared" si="28"/>
        <v>4.2455175000000001</v>
      </c>
      <c r="I9" s="5">
        <v>41.9</v>
      </c>
      <c r="J9" s="11">
        <f t="shared" si="29"/>
        <v>4.6389165990562337E-2</v>
      </c>
      <c r="K9" s="11">
        <f t="shared" si="0"/>
        <v>4.0660859915808832E-2</v>
      </c>
      <c r="L9" s="11">
        <f t="shared" si="0"/>
        <v>3.5309912607508154E-2</v>
      </c>
      <c r="M9" s="11">
        <f t="shared" si="0"/>
        <v>3.0336324065660267E-2</v>
      </c>
      <c r="N9" s="11">
        <f t="shared" si="0"/>
        <v>2.5740094290265161E-2</v>
      </c>
      <c r="O9" s="11">
        <f t="shared" si="0"/>
        <v>2.152122328132287E-2</v>
      </c>
      <c r="P9" s="11">
        <f t="shared" si="0"/>
        <v>1.7679711038833382E-2</v>
      </c>
      <c r="Q9" s="11">
        <f t="shared" si="0"/>
        <v>1.421555756279669E-2</v>
      </c>
      <c r="R9" s="11">
        <f t="shared" si="0"/>
        <v>1.1085333576178656E-2</v>
      </c>
      <c r="S9" s="11">
        <f t="shared" si="0"/>
        <v>9.7268750358406372E-3</v>
      </c>
      <c r="T9" s="11">
        <f t="shared" si="0"/>
        <v>8.4193269100816901E-3</v>
      </c>
      <c r="U9" s="11">
        <f t="shared" si="0"/>
        <v>6.0872497334033939E-3</v>
      </c>
      <c r="V9" s="11">
        <f t="shared" si="0"/>
        <v>4.132531323177896E-3</v>
      </c>
      <c r="W9" s="11">
        <f t="shared" si="0"/>
        <v>2.5551716794051916E-3</v>
      </c>
      <c r="X9" s="11">
        <f t="shared" si="0"/>
        <v>1.355170802085292E-3</v>
      </c>
      <c r="Y9" s="11">
        <f t="shared" si="0"/>
        <v>5.3252869121819086E-4</v>
      </c>
      <c r="Z9" s="11">
        <f t="shared" si="0"/>
        <v>8.7245346803887795E-5</v>
      </c>
      <c r="AA9" s="11">
        <f t="shared" si="0"/>
        <v>1.9320768842382871E-5</v>
      </c>
      <c r="AB9" s="11">
        <f t="shared" si="0"/>
        <v>3.287549573336762E-4</v>
      </c>
      <c r="AC9" s="11">
        <f t="shared" si="0"/>
        <v>1.0155479122777749E-3</v>
      </c>
      <c r="AD9" s="11">
        <f t="shared" si="0"/>
        <v>2.0796996336746674E-3</v>
      </c>
      <c r="AE9" s="11">
        <f t="shared" si="0"/>
        <v>3.521210121524359E-3</v>
      </c>
      <c r="AF9" s="11">
        <f t="shared" si="0"/>
        <v>5.3400793758268473E-3</v>
      </c>
      <c r="AG9" s="11">
        <f t="shared" si="0"/>
        <v>7.5363073965821351E-3</v>
      </c>
      <c r="AH9" s="11">
        <f t="shared" si="0"/>
        <v>1.0109894183790219E-2</v>
      </c>
      <c r="AI9" s="11">
        <f t="shared" si="0"/>
        <v>1.3060839737451105E-2</v>
      </c>
      <c r="AJ9" s="12">
        <f t="shared" si="1"/>
        <v>0.23146252626556882</v>
      </c>
      <c r="AK9" s="12">
        <f t="shared" si="2"/>
        <v>0.20288067602160029</v>
      </c>
      <c r="AL9" s="12">
        <f t="shared" si="3"/>
        <v>0.17618168811254417</v>
      </c>
      <c r="AM9" s="12">
        <f t="shared" si="4"/>
        <v>0.15136556253840031</v>
      </c>
      <c r="AN9" s="12">
        <f t="shared" si="5"/>
        <v>0.12843229929916863</v>
      </c>
      <c r="AO9" s="12">
        <f t="shared" si="6"/>
        <v>0.10738189839484934</v>
      </c>
      <c r="AP9" s="12">
        <f t="shared" si="7"/>
        <v>8.8214359825442332E-2</v>
      </c>
      <c r="AQ9" s="12">
        <f t="shared" si="8"/>
        <v>7.0929683590947604E-2</v>
      </c>
      <c r="AR9" s="12">
        <f t="shared" si="9"/>
        <v>5.5311175772395915E-2</v>
      </c>
      <c r="AS9" s="12">
        <f t="shared" si="10"/>
        <v>4.8533036117165966E-2</v>
      </c>
      <c r="AT9" s="12">
        <f t="shared" si="11"/>
        <v>4.2008918126694918E-2</v>
      </c>
      <c r="AU9" s="12">
        <f t="shared" si="12"/>
        <v>3.0372828896937022E-2</v>
      </c>
      <c r="AV9" s="12">
        <f t="shared" si="13"/>
        <v>2.0619602002091404E-2</v>
      </c>
      <c r="AW9" s="12">
        <f t="shared" si="14"/>
        <v>1.2749237442158039E-2</v>
      </c>
      <c r="AX9" s="12">
        <f t="shared" si="15"/>
        <v>6.7617352171369894E-3</v>
      </c>
      <c r="AY9" s="12">
        <f t="shared" si="16"/>
        <v>2.6570953270282169E-3</v>
      </c>
      <c r="AZ9" s="12">
        <f t="shared" si="17"/>
        <v>4.3531777183172294E-4</v>
      </c>
      <c r="BA9" s="12">
        <f t="shared" si="18"/>
        <v>9.6402551547506671E-5</v>
      </c>
      <c r="BB9" s="12">
        <f t="shared" si="19"/>
        <v>1.6403496661755686E-3</v>
      </c>
      <c r="BC9" s="12">
        <f t="shared" si="20"/>
        <v>5.0671591157159454E-3</v>
      </c>
      <c r="BD9" s="12">
        <f t="shared" si="21"/>
        <v>1.0376830900168579E-2</v>
      </c>
      <c r="BE9" s="12">
        <f t="shared" si="22"/>
        <v>1.7569365019533493E-2</v>
      </c>
      <c r="BF9" s="12">
        <f t="shared" si="23"/>
        <v>2.6644761473810678E-2</v>
      </c>
      <c r="BG9" s="12">
        <f t="shared" si="24"/>
        <v>3.760302026300015E-2</v>
      </c>
      <c r="BH9" s="12">
        <f t="shared" si="25"/>
        <v>5.0444141387101883E-2</v>
      </c>
      <c r="BI9" s="12">
        <f t="shared" si="26"/>
        <v>6.5168124846115921E-2</v>
      </c>
      <c r="BJ9" s="11">
        <f t="shared" si="30"/>
        <v>7.7131671760232279E-2</v>
      </c>
      <c r="BK9" s="11">
        <f t="shared" si="27"/>
        <v>7.7131671760232279E-2</v>
      </c>
      <c r="BL9" s="11">
        <f t="shared" si="27"/>
        <v>7.7131671760232279E-2</v>
      </c>
      <c r="BM9" s="11">
        <f t="shared" si="27"/>
        <v>7.7131671760232279E-2</v>
      </c>
      <c r="BN9" s="11">
        <f t="shared" si="27"/>
        <v>7.7131671760232279E-2</v>
      </c>
      <c r="BO9" s="11">
        <f t="shared" si="27"/>
        <v>7.7131671760232279E-2</v>
      </c>
      <c r="BP9" s="11">
        <f t="shared" si="27"/>
        <v>7.7131671760232279E-2</v>
      </c>
      <c r="BQ9" s="11">
        <f t="shared" si="27"/>
        <v>7.7131671760232279E-2</v>
      </c>
      <c r="BR9" s="11">
        <f t="shared" si="27"/>
        <v>7.7131671760232279E-2</v>
      </c>
      <c r="BS9" s="11">
        <f t="shared" si="27"/>
        <v>7.7131671760232279E-2</v>
      </c>
      <c r="BT9" s="11">
        <f t="shared" si="27"/>
        <v>7.7131671760232279E-2</v>
      </c>
      <c r="BU9" s="11">
        <f t="shared" si="27"/>
        <v>7.7131671760232279E-2</v>
      </c>
      <c r="BV9" s="11">
        <f t="shared" si="27"/>
        <v>7.7131671760232279E-2</v>
      </c>
      <c r="BW9" s="11">
        <f t="shared" si="27"/>
        <v>7.7131671760232279E-2</v>
      </c>
      <c r="BX9" s="11">
        <f t="shared" si="27"/>
        <v>7.7131671760232279E-2</v>
      </c>
      <c r="BY9" s="11">
        <f t="shared" si="27"/>
        <v>7.7131671760232279E-2</v>
      </c>
      <c r="BZ9" s="11">
        <f t="shared" si="27"/>
        <v>7.7131671760232279E-2</v>
      </c>
      <c r="CA9" s="11">
        <f t="shared" si="27"/>
        <v>7.7131671760232279E-2</v>
      </c>
      <c r="CB9" s="11">
        <f t="shared" si="27"/>
        <v>7.7131671760232279E-2</v>
      </c>
      <c r="CC9" s="11">
        <f t="shared" si="27"/>
        <v>7.7131671760232279E-2</v>
      </c>
      <c r="CD9" s="11">
        <f t="shared" si="27"/>
        <v>7.7131671760232279E-2</v>
      </c>
      <c r="CE9" s="11">
        <f t="shared" si="27"/>
        <v>7.7131671760232279E-2</v>
      </c>
      <c r="CF9" s="11">
        <f t="shared" si="27"/>
        <v>7.7131671760232279E-2</v>
      </c>
      <c r="CG9" s="11">
        <f t="shared" si="27"/>
        <v>7.7131671760232279E-2</v>
      </c>
      <c r="CH9" s="11">
        <f t="shared" si="27"/>
        <v>7.7131671760232279E-2</v>
      </c>
      <c r="CI9" s="11">
        <f t="shared" si="27"/>
        <v>7.7131671760232279E-2</v>
      </c>
    </row>
    <row r="10" spans="1:87" ht="15.6" thickTop="1" thickBot="1" x14ac:dyDescent="0.35">
      <c r="A10" s="4">
        <v>4</v>
      </c>
      <c r="B10" s="4" t="s">
        <v>17</v>
      </c>
      <c r="C10" s="4" t="s">
        <v>7</v>
      </c>
      <c r="D10" s="5">
        <v>58.124000000000002</v>
      </c>
      <c r="E10" s="5">
        <v>425.2</v>
      </c>
      <c r="F10" s="5">
        <v>0.27400000000000002</v>
      </c>
      <c r="G10" s="5">
        <v>272.7</v>
      </c>
      <c r="H10" s="1">
        <f t="shared" si="28"/>
        <v>3.7996875000000001</v>
      </c>
      <c r="I10" s="5">
        <v>37.5</v>
      </c>
      <c r="J10" s="11">
        <f t="shared" si="29"/>
        <v>9.7643052200393321E-2</v>
      </c>
      <c r="K10" s="11">
        <f t="shared" si="0"/>
        <v>8.8656971095074394E-2</v>
      </c>
      <c r="L10" s="11">
        <f t="shared" si="0"/>
        <v>8.0104581162792066E-2</v>
      </c>
      <c r="M10" s="11">
        <f t="shared" si="0"/>
        <v>7.1985882403546364E-2</v>
      </c>
      <c r="N10" s="11">
        <f t="shared" si="0"/>
        <v>6.4300874817337303E-2</v>
      </c>
      <c r="O10" s="11">
        <f t="shared" si="0"/>
        <v>5.7049558404164889E-2</v>
      </c>
      <c r="P10" s="11">
        <f t="shared" si="0"/>
        <v>5.0231933164029088E-2</v>
      </c>
      <c r="Q10" s="11">
        <f t="shared" si="0"/>
        <v>4.3847999096929907E-2</v>
      </c>
      <c r="R10" s="11">
        <f t="shared" si="0"/>
        <v>3.7811804033511191E-2</v>
      </c>
      <c r="S10" s="11">
        <f t="shared" si="0"/>
        <v>3.5085268945724821E-2</v>
      </c>
      <c r="T10" s="11">
        <f t="shared" si="0"/>
        <v>3.2381204481841439E-2</v>
      </c>
      <c r="U10" s="11">
        <f t="shared" si="0"/>
        <v>2.7298343933852172E-2</v>
      </c>
      <c r="V10" s="11">
        <f t="shared" si="0"/>
        <v>2.2649174558899504E-2</v>
      </c>
      <c r="W10" s="11">
        <f t="shared" si="0"/>
        <v>1.843369635698347E-2</v>
      </c>
      <c r="X10" s="11">
        <f t="shared" si="0"/>
        <v>1.4651909328104064E-2</v>
      </c>
      <c r="Y10" s="11">
        <f t="shared" si="0"/>
        <v>1.1303813472261288E-2</v>
      </c>
      <c r="Z10" s="11">
        <f t="shared" si="0"/>
        <v>8.3894087894551533E-3</v>
      </c>
      <c r="AA10" s="11">
        <f t="shared" si="0"/>
        <v>5.9086952796856352E-3</v>
      </c>
      <c r="AB10" s="11">
        <f t="shared" si="0"/>
        <v>3.8616729429527459E-3</v>
      </c>
      <c r="AC10" s="11">
        <f t="shared" si="0"/>
        <v>2.2483417792564871E-3</v>
      </c>
      <c r="AD10" s="11">
        <f t="shared" si="0"/>
        <v>1.0687017885968571E-3</v>
      </c>
      <c r="AE10" s="11">
        <f t="shared" si="0"/>
        <v>3.2275297097385925E-4</v>
      </c>
      <c r="AF10" s="11">
        <f t="shared" si="0"/>
        <v>1.0495326387486345E-5</v>
      </c>
      <c r="AG10" s="11">
        <f t="shared" si="0"/>
        <v>1.3192885483774303E-4</v>
      </c>
      <c r="AH10" s="11">
        <f t="shared" si="0"/>
        <v>6.8705355632462924E-4</v>
      </c>
      <c r="AI10" s="11">
        <f t="shared" si="0"/>
        <v>1.6758694308481447E-3</v>
      </c>
      <c r="AJ10" s="12">
        <f t="shared" si="1"/>
        <v>0.3782698864761091</v>
      </c>
      <c r="AK10" s="12">
        <f t="shared" si="2"/>
        <v>0.34345774364593645</v>
      </c>
      <c r="AL10" s="12">
        <f t="shared" si="3"/>
        <v>0.3103257235392276</v>
      </c>
      <c r="AM10" s="12">
        <f t="shared" si="4"/>
        <v>0.27887382615598266</v>
      </c>
      <c r="AN10" s="12">
        <f t="shared" si="5"/>
        <v>0.24910205149620171</v>
      </c>
      <c r="AO10" s="12">
        <f t="shared" si="6"/>
        <v>0.22101039955988475</v>
      </c>
      <c r="AP10" s="12">
        <f t="shared" si="7"/>
        <v>0.19459887034703166</v>
      </c>
      <c r="AQ10" s="12">
        <f t="shared" si="8"/>
        <v>0.16986746385764248</v>
      </c>
      <c r="AR10" s="12">
        <f t="shared" si="9"/>
        <v>0.14648320076946089</v>
      </c>
      <c r="AS10" s="12">
        <f t="shared" si="10"/>
        <v>0.13592058423005363</v>
      </c>
      <c r="AT10" s="12">
        <f t="shared" si="11"/>
        <v>0.12544501904925598</v>
      </c>
      <c r="AU10" s="12">
        <f t="shared" si="12"/>
        <v>0.10575398073025874</v>
      </c>
      <c r="AV10" s="12">
        <f t="shared" si="13"/>
        <v>8.7743065134725309E-2</v>
      </c>
      <c r="AW10" s="12">
        <f t="shared" si="14"/>
        <v>7.141227226265584E-2</v>
      </c>
      <c r="AX10" s="12">
        <f t="shared" si="15"/>
        <v>5.6761602114050291E-2</v>
      </c>
      <c r="AY10" s="12">
        <f t="shared" si="16"/>
        <v>4.3791054688908697E-2</v>
      </c>
      <c r="AZ10" s="12">
        <f t="shared" si="17"/>
        <v>3.2500629987231078E-2</v>
      </c>
      <c r="BA10" s="12">
        <f t="shared" si="18"/>
        <v>2.2890328009017354E-2</v>
      </c>
      <c r="BB10" s="12">
        <f t="shared" si="19"/>
        <v>1.496014875426757E-2</v>
      </c>
      <c r="BC10" s="12">
        <f t="shared" si="20"/>
        <v>8.710092222981726E-3</v>
      </c>
      <c r="BD10" s="12">
        <f t="shared" si="21"/>
        <v>4.1401584151598185E-3</v>
      </c>
      <c r="BE10" s="12">
        <f t="shared" si="22"/>
        <v>1.2503473308018622E-3</v>
      </c>
      <c r="BF10" s="12">
        <f t="shared" si="23"/>
        <v>4.0658969907826989E-5</v>
      </c>
      <c r="BG10" s="12">
        <f t="shared" si="24"/>
        <v>5.1109333247773166E-4</v>
      </c>
      <c r="BH10" s="12">
        <f t="shared" si="25"/>
        <v>2.6616504185115763E-3</v>
      </c>
      <c r="BI10" s="12">
        <f t="shared" si="26"/>
        <v>6.4923302280093589E-3</v>
      </c>
      <c r="BJ10" s="11">
        <f t="shared" si="30"/>
        <v>0.2039531160604795</v>
      </c>
      <c r="BK10" s="11">
        <f t="shared" si="27"/>
        <v>0.2039531160604795</v>
      </c>
      <c r="BL10" s="11">
        <f t="shared" si="27"/>
        <v>0.2039531160604795</v>
      </c>
      <c r="BM10" s="11">
        <f t="shared" si="27"/>
        <v>0.2039531160604795</v>
      </c>
      <c r="BN10" s="11">
        <f t="shared" si="27"/>
        <v>0.2039531160604795</v>
      </c>
      <c r="BO10" s="11">
        <f t="shared" si="27"/>
        <v>0.2039531160604795</v>
      </c>
      <c r="BP10" s="11">
        <f t="shared" si="27"/>
        <v>0.2039531160604795</v>
      </c>
      <c r="BQ10" s="11">
        <f t="shared" si="27"/>
        <v>0.2039531160604795</v>
      </c>
      <c r="BR10" s="11">
        <f t="shared" si="27"/>
        <v>0.2039531160604795</v>
      </c>
      <c r="BS10" s="11">
        <f t="shared" si="27"/>
        <v>0.2039531160604795</v>
      </c>
      <c r="BT10" s="11">
        <f t="shared" si="27"/>
        <v>0.2039531160604795</v>
      </c>
      <c r="BU10" s="11">
        <f t="shared" si="27"/>
        <v>0.2039531160604795</v>
      </c>
      <c r="BV10" s="11">
        <f t="shared" si="27"/>
        <v>0.2039531160604795</v>
      </c>
      <c r="BW10" s="11">
        <f t="shared" si="27"/>
        <v>0.2039531160604795</v>
      </c>
      <c r="BX10" s="11">
        <f t="shared" si="27"/>
        <v>0.2039531160604795</v>
      </c>
      <c r="BY10" s="11">
        <f t="shared" si="27"/>
        <v>0.2039531160604795</v>
      </c>
      <c r="BZ10" s="11">
        <f t="shared" si="27"/>
        <v>0.2039531160604795</v>
      </c>
      <c r="CA10" s="11">
        <f t="shared" si="27"/>
        <v>0.2039531160604795</v>
      </c>
      <c r="CB10" s="11">
        <f t="shared" si="27"/>
        <v>0.2039531160604795</v>
      </c>
      <c r="CC10" s="11">
        <f t="shared" si="27"/>
        <v>0.2039531160604795</v>
      </c>
      <c r="CD10" s="11">
        <f t="shared" si="27"/>
        <v>0.2039531160604795</v>
      </c>
      <c r="CE10" s="11">
        <f t="shared" si="27"/>
        <v>0.2039531160604795</v>
      </c>
      <c r="CF10" s="11">
        <f t="shared" si="27"/>
        <v>0.2039531160604795</v>
      </c>
      <c r="CG10" s="11">
        <f t="shared" si="27"/>
        <v>0.2039531160604795</v>
      </c>
      <c r="CH10" s="11">
        <f t="shared" si="27"/>
        <v>0.2039531160604795</v>
      </c>
      <c r="CI10" s="11">
        <f t="shared" si="27"/>
        <v>0.2039531160604795</v>
      </c>
    </row>
    <row r="11" spans="1:87" ht="15.6" thickTop="1" thickBot="1" x14ac:dyDescent="0.35">
      <c r="A11" s="4">
        <v>5</v>
      </c>
      <c r="B11" s="4" t="s">
        <v>18</v>
      </c>
      <c r="C11" s="4" t="s">
        <v>8</v>
      </c>
      <c r="D11" s="5">
        <v>72.150999999999996</v>
      </c>
      <c r="E11" s="5">
        <v>469.6</v>
      </c>
      <c r="F11" s="5">
        <v>0.26200000000000001</v>
      </c>
      <c r="G11" s="5">
        <v>309.2</v>
      </c>
      <c r="H11" s="1">
        <f t="shared" si="28"/>
        <v>3.3741224999999995</v>
      </c>
      <c r="I11" s="5">
        <v>33.299999999999997</v>
      </c>
      <c r="J11" s="11">
        <f t="shared" si="29"/>
        <v>0.15687779371006205</v>
      </c>
      <c r="K11" s="11">
        <f t="shared" si="0"/>
        <v>0.14488863246256831</v>
      </c>
      <c r="L11" s="11">
        <f t="shared" si="0"/>
        <v>0.13337598795782069</v>
      </c>
      <c r="M11" s="11">
        <f t="shared" si="0"/>
        <v>0.1223398601958192</v>
      </c>
      <c r="N11" s="11">
        <f t="shared" si="0"/>
        <v>0.11178024917656397</v>
      </c>
      <c r="O11" s="11">
        <f t="shared" si="0"/>
        <v>0.10169715490005485</v>
      </c>
      <c r="P11" s="11">
        <f t="shared" si="0"/>
        <v>9.2090577366291962E-2</v>
      </c>
      <c r="Q11" s="11">
        <f t="shared" si="0"/>
        <v>8.2960516575275228E-2</v>
      </c>
      <c r="R11" s="11">
        <f t="shared" si="0"/>
        <v>7.4180796849984798E-2</v>
      </c>
      <c r="S11" s="11">
        <f t="shared" si="0"/>
        <v>7.0158894281399195E-2</v>
      </c>
      <c r="T11" s="11">
        <f t="shared" si="0"/>
        <v>6.6129945221480288E-2</v>
      </c>
      <c r="U11" s="11">
        <f t="shared" si="0"/>
        <v>5.8429434658702088E-2</v>
      </c>
      <c r="V11" s="11">
        <f t="shared" si="0"/>
        <v>5.1205440838670041E-2</v>
      </c>
      <c r="W11" s="11">
        <f t="shared" si="0"/>
        <v>4.4457963761384202E-2</v>
      </c>
      <c r="X11" s="11">
        <f t="shared" si="0"/>
        <v>3.8187003426844529E-2</v>
      </c>
      <c r="Y11" s="11">
        <f t="shared" si="0"/>
        <v>3.2392559835051002E-2</v>
      </c>
      <c r="Z11" s="11">
        <f t="shared" si="0"/>
        <v>2.70746329860037E-2</v>
      </c>
      <c r="AA11" s="11">
        <f t="shared" si="0"/>
        <v>2.2233222879702554E-2</v>
      </c>
      <c r="AB11" s="11">
        <f t="shared" si="0"/>
        <v>1.7868329516147561E-2</v>
      </c>
      <c r="AC11" s="11">
        <f t="shared" si="0"/>
        <v>1.3979952895338774E-2</v>
      </c>
      <c r="AD11" s="11">
        <f t="shared" si="0"/>
        <v>1.0568093017276157E-2</v>
      </c>
      <c r="AE11" s="11">
        <f t="shared" si="0"/>
        <v>7.6327498819597018E-3</v>
      </c>
      <c r="AF11" s="11">
        <f t="shared" si="0"/>
        <v>5.1739234893894356E-3</v>
      </c>
      <c r="AG11" s="11">
        <f t="shared" si="0"/>
        <v>3.1916138395653455E-3</v>
      </c>
      <c r="AH11" s="11">
        <f t="shared" si="0"/>
        <v>1.6858209324874228E-3</v>
      </c>
      <c r="AI11" s="11">
        <f t="shared" si="0"/>
        <v>6.5654476815568349E-4</v>
      </c>
      <c r="AJ11" s="12">
        <f t="shared" si="1"/>
        <v>0.52804506279976327</v>
      </c>
      <c r="AK11" s="12">
        <f t="shared" si="2"/>
        <v>0.48768997331176472</v>
      </c>
      <c r="AL11" s="12">
        <f t="shared" si="3"/>
        <v>0.44893882219769288</v>
      </c>
      <c r="AM11" s="12">
        <f t="shared" si="4"/>
        <v>0.41179160945754772</v>
      </c>
      <c r="AN11" s="12">
        <f t="shared" si="5"/>
        <v>0.3762483350913296</v>
      </c>
      <c r="AO11" s="12">
        <f t="shared" si="6"/>
        <v>0.34230899909903806</v>
      </c>
      <c r="AP11" s="12">
        <f t="shared" si="7"/>
        <v>0.3099736014806736</v>
      </c>
      <c r="AQ11" s="12">
        <f t="shared" si="8"/>
        <v>0.27924214223623578</v>
      </c>
      <c r="AR11" s="12">
        <f>((($B$2^0.5)/($F11^(2/3)*$E11^(1/6))*$D11^0.5*$B$4^(-1/3)*$H11^(2/3)/100)-0.059)*((1-R$28/$E11)/(1-$G11/$E11))^$B$3</f>
        <v>0.24968991853353883</v>
      </c>
      <c r="AS11" s="12">
        <f t="shared" si="10"/>
        <v>0.23615233782069187</v>
      </c>
      <c r="AT11" s="12">
        <f t="shared" si="11"/>
        <v>0.22259103886914072</v>
      </c>
      <c r="AU11" s="12">
        <f t="shared" si="12"/>
        <v>0.19667139474648343</v>
      </c>
      <c r="AV11" s="12">
        <f t="shared" si="13"/>
        <v>0.17235568899775286</v>
      </c>
      <c r="AW11" s="12">
        <f t="shared" si="14"/>
        <v>0.14964392162294921</v>
      </c>
      <c r="AX11" s="12">
        <f t="shared" si="15"/>
        <v>0.12853609262207233</v>
      </c>
      <c r="AY11" s="12">
        <f t="shared" si="16"/>
        <v>0.1090322019951222</v>
      </c>
      <c r="AZ11" s="12">
        <f t="shared" si="17"/>
        <v>9.1132249742099006E-2</v>
      </c>
      <c r="BA11" s="12">
        <f t="shared" si="18"/>
        <v>7.4836235863002587E-2</v>
      </c>
      <c r="BB11" s="12">
        <f t="shared" si="19"/>
        <v>6.0144160357832904E-2</v>
      </c>
      <c r="BC11" s="12">
        <f t="shared" si="20"/>
        <v>4.7056023226590131E-2</v>
      </c>
      <c r="BD11" s="12">
        <f t="shared" si="21"/>
        <v>3.5571824469274149E-2</v>
      </c>
      <c r="BE11" s="12">
        <f t="shared" si="22"/>
        <v>2.5691564085884938E-2</v>
      </c>
      <c r="BF11" s="12">
        <f t="shared" si="23"/>
        <v>1.7415242076422584E-2</v>
      </c>
      <c r="BG11" s="12">
        <f t="shared" si="24"/>
        <v>1.0742858440887043E-2</v>
      </c>
      <c r="BH11" s="12">
        <f t="shared" si="25"/>
        <v>5.6744131792782872E-3</v>
      </c>
      <c r="BI11" s="12">
        <f t="shared" si="26"/>
        <v>2.2099062915963722E-3</v>
      </c>
      <c r="BJ11" s="11">
        <f t="shared" si="30"/>
        <v>0.35214654347229563</v>
      </c>
      <c r="BK11" s="11">
        <f t="shared" si="27"/>
        <v>0.35214654347229563</v>
      </c>
      <c r="BL11" s="11">
        <f t="shared" si="27"/>
        <v>0.35214654347229563</v>
      </c>
      <c r="BM11" s="11">
        <f t="shared" si="27"/>
        <v>0.35214654347229563</v>
      </c>
      <c r="BN11" s="11">
        <f t="shared" si="27"/>
        <v>0.35214654347229563</v>
      </c>
      <c r="BO11" s="11">
        <f t="shared" si="27"/>
        <v>0.35214654347229563</v>
      </c>
      <c r="BP11" s="11">
        <f t="shared" si="27"/>
        <v>0.35214654347229563</v>
      </c>
      <c r="BQ11" s="11">
        <f t="shared" si="27"/>
        <v>0.35214654347229563</v>
      </c>
      <c r="BR11" s="11">
        <f t="shared" si="27"/>
        <v>0.35214654347229563</v>
      </c>
      <c r="BS11" s="11">
        <f t="shared" si="27"/>
        <v>0.35214654347229563</v>
      </c>
      <c r="BT11" s="11">
        <f t="shared" si="27"/>
        <v>0.35214654347229563</v>
      </c>
      <c r="BU11" s="11">
        <f t="shared" si="27"/>
        <v>0.35214654347229563</v>
      </c>
      <c r="BV11" s="11">
        <f t="shared" si="27"/>
        <v>0.35214654347229563</v>
      </c>
      <c r="BW11" s="11">
        <f t="shared" si="27"/>
        <v>0.35214654347229563</v>
      </c>
      <c r="BX11" s="11">
        <f t="shared" si="27"/>
        <v>0.35214654347229563</v>
      </c>
      <c r="BY11" s="11">
        <f t="shared" si="27"/>
        <v>0.35214654347229563</v>
      </c>
      <c r="BZ11" s="11">
        <f t="shared" si="27"/>
        <v>0.35214654347229563</v>
      </c>
      <c r="CA11" s="11">
        <f t="shared" si="27"/>
        <v>0.35214654347229563</v>
      </c>
      <c r="CB11" s="11">
        <f t="shared" si="27"/>
        <v>0.35214654347229563</v>
      </c>
      <c r="CC11" s="11">
        <f t="shared" si="27"/>
        <v>0.35214654347229563</v>
      </c>
      <c r="CD11" s="11">
        <f t="shared" si="27"/>
        <v>0.35214654347229563</v>
      </c>
      <c r="CE11" s="11">
        <f t="shared" si="27"/>
        <v>0.35214654347229563</v>
      </c>
      <c r="CF11" s="11">
        <f t="shared" si="27"/>
        <v>0.35214654347229563</v>
      </c>
      <c r="CG11" s="11">
        <f t="shared" si="27"/>
        <v>0.35214654347229563</v>
      </c>
      <c r="CH11" s="11">
        <f t="shared" si="27"/>
        <v>0.35214654347229563</v>
      </c>
      <c r="CI11" s="11">
        <f t="shared" si="27"/>
        <v>0.35214654347229563</v>
      </c>
    </row>
    <row r="12" spans="1:87" ht="15.6" thickTop="1" thickBot="1" x14ac:dyDescent="0.35">
      <c r="A12" s="4">
        <v>6</v>
      </c>
      <c r="B12" s="4" t="s">
        <v>19</v>
      </c>
      <c r="C12" s="4" t="s">
        <v>9</v>
      </c>
      <c r="D12" s="5">
        <v>86.177999999999997</v>
      </c>
      <c r="E12" s="5">
        <v>507.4</v>
      </c>
      <c r="F12" s="5">
        <v>0.26</v>
      </c>
      <c r="G12" s="5">
        <v>341.9</v>
      </c>
      <c r="H12" s="1">
        <f t="shared" si="28"/>
        <v>2.9688224999999999</v>
      </c>
      <c r="I12" s="5">
        <v>29.3</v>
      </c>
      <c r="J12" s="11">
        <f t="shared" si="29"/>
        <v>0.19041571580896816</v>
      </c>
      <c r="K12" s="11">
        <f t="shared" si="0"/>
        <v>0.17769956409400367</v>
      </c>
      <c r="L12" s="11">
        <f t="shared" si="0"/>
        <v>0.16542280946663293</v>
      </c>
      <c r="M12" s="11">
        <f t="shared" si="0"/>
        <v>0.15358545192685596</v>
      </c>
      <c r="N12" s="11">
        <f t="shared" si="0"/>
        <v>0.14218749147467286</v>
      </c>
      <c r="O12" s="11">
        <f t="shared" si="0"/>
        <v>0.13122892811008349</v>
      </c>
      <c r="P12" s="11">
        <f t="shared" si="0"/>
        <v>0.12070976183308801</v>
      </c>
      <c r="Q12" s="11">
        <f t="shared" si="0"/>
        <v>0.11062999264368624</v>
      </c>
      <c r="R12" s="11">
        <f t="shared" si="0"/>
        <v>0.1008483598706805</v>
      </c>
      <c r="S12" s="11">
        <f t="shared" si="0"/>
        <v>9.6334208398821994E-2</v>
      </c>
      <c r="T12" s="11">
        <f t="shared" si="0"/>
        <v>9.1788645527664192E-2</v>
      </c>
      <c r="U12" s="11">
        <f t="shared" si="0"/>
        <v>8.3027067601043822E-2</v>
      </c>
      <c r="V12" s="11">
        <f t="shared" si="0"/>
        <v>7.4704886762017295E-2</v>
      </c>
      <c r="W12" s="11">
        <f t="shared" si="0"/>
        <v>6.6822103010584527E-2</v>
      </c>
      <c r="X12" s="11">
        <f t="shared" si="0"/>
        <v>5.9378716346745616E-2</v>
      </c>
      <c r="Y12" s="11">
        <f t="shared" si="0"/>
        <v>5.2374726770500452E-2</v>
      </c>
      <c r="Z12" s="11">
        <f t="shared" si="0"/>
        <v>4.5810134281849123E-2</v>
      </c>
      <c r="AA12" s="11">
        <f t="shared" si="0"/>
        <v>3.9684938880791568E-2</v>
      </c>
      <c r="AB12" s="11">
        <f t="shared" si="0"/>
        <v>3.3999140567327807E-2</v>
      </c>
      <c r="AC12" s="11">
        <f t="shared" si="0"/>
        <v>2.8752739341457865E-2</v>
      </c>
      <c r="AD12" s="11">
        <f t="shared" si="0"/>
        <v>2.3945735203181696E-2</v>
      </c>
      <c r="AE12" s="11">
        <f t="shared" si="0"/>
        <v>1.9578128152499354E-2</v>
      </c>
      <c r="AF12" s="11">
        <f t="shared" si="0"/>
        <v>1.5649918189410788E-2</v>
      </c>
      <c r="AG12" s="11">
        <f t="shared" si="0"/>
        <v>1.2161105313916043E-2</v>
      </c>
      <c r="AH12" s="11">
        <f t="shared" si="0"/>
        <v>9.1116895260150727E-3</v>
      </c>
      <c r="AI12" s="11">
        <f t="shared" si="0"/>
        <v>6.5016708257079059E-3</v>
      </c>
      <c r="AJ12" s="12">
        <f t="shared" si="1"/>
        <v>0.64931254453981235</v>
      </c>
      <c r="AK12" s="12">
        <f t="shared" si="2"/>
        <v>0.60595080419333081</v>
      </c>
      <c r="AL12" s="12">
        <f t="shared" si="3"/>
        <v>0.56408739627070836</v>
      </c>
      <c r="AM12" s="12">
        <f t="shared" si="4"/>
        <v>0.52372232077194469</v>
      </c>
      <c r="AN12" s="12">
        <f t="shared" si="5"/>
        <v>0.48485557769704035</v>
      </c>
      <c r="AO12" s="12">
        <f t="shared" si="6"/>
        <v>0.44748716704599484</v>
      </c>
      <c r="AP12" s="12">
        <f t="shared" si="7"/>
        <v>0.41161708881880882</v>
      </c>
      <c r="AQ12" s="12">
        <f t="shared" si="8"/>
        <v>0.37724534301548152</v>
      </c>
      <c r="AR12" s="12">
        <f t="shared" si="9"/>
        <v>0.34389023449089806</v>
      </c>
      <c r="AS12" s="12">
        <f t="shared" si="10"/>
        <v>0.32849709760522644</v>
      </c>
      <c r="AT12" s="12">
        <f t="shared" si="11"/>
        <v>0.31299684868040445</v>
      </c>
      <c r="AU12" s="12">
        <f t="shared" si="12"/>
        <v>0.28312010014865441</v>
      </c>
      <c r="AV12" s="12">
        <f t="shared" si="13"/>
        <v>0.25474168404076358</v>
      </c>
      <c r="AW12" s="12">
        <f t="shared" si="14"/>
        <v>0.2278616003567317</v>
      </c>
      <c r="AX12" s="12">
        <f t="shared" si="15"/>
        <v>0.20247984909655906</v>
      </c>
      <c r="AY12" s="12">
        <f t="shared" si="16"/>
        <v>0.17859643026024535</v>
      </c>
      <c r="AZ12" s="12">
        <f t="shared" si="17"/>
        <v>0.15621134384779081</v>
      </c>
      <c r="BA12" s="12">
        <f t="shared" si="18"/>
        <v>0.13532458985919532</v>
      </c>
      <c r="BB12" s="12">
        <f t="shared" si="19"/>
        <v>0.11593616829445882</v>
      </c>
      <c r="BC12" s="12">
        <f t="shared" si="20"/>
        <v>9.8046079153581517E-2</v>
      </c>
      <c r="BD12" s="12">
        <f t="shared" si="21"/>
        <v>8.165432243656319E-2</v>
      </c>
      <c r="BE12" s="12">
        <f t="shared" si="22"/>
        <v>6.6760898143404024E-2</v>
      </c>
      <c r="BF12" s="12">
        <f t="shared" si="23"/>
        <v>5.3365806274103866E-2</v>
      </c>
      <c r="BG12" s="12">
        <f t="shared" si="24"/>
        <v>4.1469046828662856E-2</v>
      </c>
      <c r="BH12" s="12">
        <f t="shared" si="25"/>
        <v>3.1070619807080847E-2</v>
      </c>
      <c r="BI12" s="12">
        <f t="shared" si="26"/>
        <v>2.2170525209357927E-2</v>
      </c>
      <c r="BJ12" s="11">
        <f t="shared" si="30"/>
        <v>0.41051866696389705</v>
      </c>
      <c r="BK12" s="11">
        <f t="shared" si="27"/>
        <v>0.41051866696389705</v>
      </c>
      <c r="BL12" s="11">
        <f t="shared" si="27"/>
        <v>0.41051866696389705</v>
      </c>
      <c r="BM12" s="11">
        <f t="shared" si="27"/>
        <v>0.41051866696389705</v>
      </c>
      <c r="BN12" s="11">
        <f t="shared" si="27"/>
        <v>0.41051866696389705</v>
      </c>
      <c r="BO12" s="11">
        <f t="shared" si="27"/>
        <v>0.41051866696389705</v>
      </c>
      <c r="BP12" s="11">
        <f t="shared" si="27"/>
        <v>0.41051866696389705</v>
      </c>
      <c r="BQ12" s="11">
        <f t="shared" si="27"/>
        <v>0.41051866696389705</v>
      </c>
      <c r="BR12" s="11">
        <f t="shared" si="27"/>
        <v>0.41051866696389705</v>
      </c>
      <c r="BS12" s="11">
        <f t="shared" si="27"/>
        <v>0.41051866696389705</v>
      </c>
      <c r="BT12" s="11">
        <f t="shared" si="27"/>
        <v>0.41051866696389705</v>
      </c>
      <c r="BU12" s="11">
        <f t="shared" si="27"/>
        <v>0.41051866696389705</v>
      </c>
      <c r="BV12" s="11">
        <f t="shared" si="27"/>
        <v>0.41051866696389705</v>
      </c>
      <c r="BW12" s="11">
        <f t="shared" si="27"/>
        <v>0.41051866696389705</v>
      </c>
      <c r="BX12" s="11">
        <f t="shared" si="27"/>
        <v>0.41051866696389705</v>
      </c>
      <c r="BY12" s="11">
        <f t="shared" si="27"/>
        <v>0.41051866696389705</v>
      </c>
      <c r="BZ12" s="11">
        <f t="shared" si="27"/>
        <v>0.41051866696389705</v>
      </c>
      <c r="CA12" s="11">
        <f t="shared" si="27"/>
        <v>0.41051866696389705</v>
      </c>
      <c r="CB12" s="11">
        <f t="shared" si="27"/>
        <v>0.41051866696389705</v>
      </c>
      <c r="CC12" s="11">
        <f t="shared" si="27"/>
        <v>0.41051866696389705</v>
      </c>
      <c r="CD12" s="11">
        <f t="shared" si="27"/>
        <v>0.41051866696389705</v>
      </c>
      <c r="CE12" s="11">
        <f t="shared" si="27"/>
        <v>0.41051866696389705</v>
      </c>
      <c r="CF12" s="11">
        <f t="shared" si="27"/>
        <v>0.41051866696389705</v>
      </c>
      <c r="CG12" s="11">
        <f t="shared" si="27"/>
        <v>0.41051866696389705</v>
      </c>
      <c r="CH12" s="11">
        <f t="shared" si="27"/>
        <v>0.41051866696389705</v>
      </c>
      <c r="CI12" s="11">
        <f t="shared" si="27"/>
        <v>0.41051866696389705</v>
      </c>
    </row>
    <row r="13" spans="1:87" ht="15.6" thickTop="1" thickBot="1" x14ac:dyDescent="0.35">
      <c r="A13" s="4">
        <v>7</v>
      </c>
      <c r="B13" s="4" t="s">
        <v>20</v>
      </c>
      <c r="C13" s="4" t="s">
        <v>5</v>
      </c>
      <c r="D13" s="5">
        <v>100.205</v>
      </c>
      <c r="E13" s="5">
        <v>540.20000000000005</v>
      </c>
      <c r="F13" s="5">
        <v>0.28000000000000003</v>
      </c>
      <c r="G13" s="5">
        <v>366.8</v>
      </c>
      <c r="H13" s="1">
        <f t="shared" si="28"/>
        <v>2.7357749999999998</v>
      </c>
      <c r="I13" s="5">
        <v>27</v>
      </c>
      <c r="J13" s="11">
        <f t="shared" si="29"/>
        <v>0.17864790690265556</v>
      </c>
      <c r="K13" s="11">
        <f t="shared" si="0"/>
        <v>0.16789497553193131</v>
      </c>
      <c r="L13" s="11">
        <f t="shared" si="0"/>
        <v>0.15747577884062131</v>
      </c>
      <c r="M13" s="11">
        <f t="shared" si="0"/>
        <v>0.14739031682872547</v>
      </c>
      <c r="N13" s="11">
        <f t="shared" si="0"/>
        <v>0.1376385894962438</v>
      </c>
      <c r="O13" s="11">
        <f t="shared" si="0"/>
        <v>0.12822059684317619</v>
      </c>
      <c r="P13" s="11">
        <f t="shared" si="0"/>
        <v>0.11913633886952282</v>
      </c>
      <c r="Q13" s="11">
        <f t="shared" si="0"/>
        <v>0.11038581557528356</v>
      </c>
      <c r="R13" s="11">
        <f t="shared" si="0"/>
        <v>0.1018453156864832</v>
      </c>
      <c r="S13" s="11">
        <f t="shared" si="0"/>
        <v>9.7885783157826256E-2</v>
      </c>
      <c r="T13" s="11">
        <f t="shared" si="0"/>
        <v>9.3885973025047573E-2</v>
      </c>
      <c r="U13" s="11">
        <f t="shared" si="0"/>
        <v>8.6136653769050803E-2</v>
      </c>
      <c r="V13" s="11">
        <f t="shared" si="0"/>
        <v>7.8721069192468199E-2</v>
      </c>
      <c r="W13" s="11">
        <f t="shared" si="0"/>
        <v>7.1639219295299775E-2</v>
      </c>
      <c r="X13" s="11">
        <f t="shared" si="0"/>
        <v>6.4891104077545475E-2</v>
      </c>
      <c r="Y13" s="11">
        <f t="shared" si="0"/>
        <v>5.8476723539205334E-2</v>
      </c>
      <c r="Z13" s="11">
        <f t="shared" si="0"/>
        <v>5.2396077680279388E-2</v>
      </c>
      <c r="AA13" s="11">
        <f t="shared" si="0"/>
        <v>4.6649166500767558E-2</v>
      </c>
      <c r="AB13" s="11">
        <f t="shared" si="0"/>
        <v>4.1235990000669923E-2</v>
      </c>
      <c r="AC13" s="11">
        <f t="shared" si="0"/>
        <v>3.6156548179986439E-2</v>
      </c>
      <c r="AD13" s="11">
        <f t="shared" si="0"/>
        <v>3.141084103871708E-2</v>
      </c>
      <c r="AE13" s="11">
        <f t="shared" si="0"/>
        <v>2.6998868576861911E-2</v>
      </c>
      <c r="AF13" s="11">
        <f t="shared" si="0"/>
        <v>2.2920630794420905E-2</v>
      </c>
      <c r="AG13" s="11">
        <f t="shared" si="0"/>
        <v>1.9176127691394023E-2</v>
      </c>
      <c r="AH13" s="11">
        <f t="shared" si="0"/>
        <v>1.5765359267781331E-2</v>
      </c>
      <c r="AI13" s="11">
        <f t="shared" si="0"/>
        <v>1.2688325523582795E-2</v>
      </c>
      <c r="AJ13" s="12">
        <f t="shared" si="1"/>
        <v>0.69470735762385982</v>
      </c>
      <c r="AK13" s="12">
        <f t="shared" si="2"/>
        <v>0.65289247902392755</v>
      </c>
      <c r="AL13" s="12">
        <f t="shared" si="3"/>
        <v>0.61237539305589905</v>
      </c>
      <c r="AM13" s="12">
        <f t="shared" si="4"/>
        <v>0.57315609971977421</v>
      </c>
      <c r="AN13" s="12">
        <f t="shared" si="5"/>
        <v>0.53523459901555293</v>
      </c>
      <c r="AO13" s="12">
        <f t="shared" si="6"/>
        <v>0.49861089094323474</v>
      </c>
      <c r="AP13" s="12">
        <f t="shared" si="7"/>
        <v>0.4632849755028205</v>
      </c>
      <c r="AQ13" s="12">
        <f t="shared" si="8"/>
        <v>0.42925685269430958</v>
      </c>
      <c r="AR13" s="12">
        <f t="shared" si="9"/>
        <v>0.39604544701146371</v>
      </c>
      <c r="AS13" s="12">
        <f t="shared" si="10"/>
        <v>0.38064802966636252</v>
      </c>
      <c r="AT13" s="12">
        <f t="shared" si="11"/>
        <v>0.36509398497299861</v>
      </c>
      <c r="AU13" s="12">
        <f t="shared" si="12"/>
        <v>0.33495924006019834</v>
      </c>
      <c r="AV13" s="12">
        <f t="shared" si="13"/>
        <v>0.30612228777930167</v>
      </c>
      <c r="AW13" s="12">
        <f t="shared" si="14"/>
        <v>0.27858312813030861</v>
      </c>
      <c r="AX13" s="12">
        <f t="shared" si="15"/>
        <v>0.25234176111321899</v>
      </c>
      <c r="AY13" s="12">
        <f t="shared" si="16"/>
        <v>0.22739818672803289</v>
      </c>
      <c r="AZ13" s="12">
        <f t="shared" si="17"/>
        <v>0.20375240497475045</v>
      </c>
      <c r="BA13" s="12">
        <f t="shared" si="18"/>
        <v>0.18140441585337141</v>
      </c>
      <c r="BB13" s="12">
        <f t="shared" si="19"/>
        <v>0.16035421936389604</v>
      </c>
      <c r="BC13" s="12">
        <f t="shared" si="20"/>
        <v>0.14060181550632417</v>
      </c>
      <c r="BD13" s="12">
        <f t="shared" si="21"/>
        <v>0.12214720428065574</v>
      </c>
      <c r="BE13" s="12">
        <f t="shared" si="22"/>
        <v>0.10499038568689098</v>
      </c>
      <c r="BF13" s="12">
        <f t="shared" si="23"/>
        <v>8.9131359725029752E-2</v>
      </c>
      <c r="BG13" s="12">
        <f t="shared" si="24"/>
        <v>7.4570126395071934E-2</v>
      </c>
      <c r="BH13" s="12">
        <f t="shared" si="25"/>
        <v>6.130668569701779E-2</v>
      </c>
      <c r="BI13" s="12">
        <f t="shared" si="26"/>
        <v>4.9341037630867161E-2</v>
      </c>
      <c r="BJ13" s="11">
        <f t="shared" si="30"/>
        <v>0.35369755927510149</v>
      </c>
      <c r="BK13" s="11">
        <f t="shared" si="27"/>
        <v>0.35369755927510149</v>
      </c>
      <c r="BL13" s="11">
        <f t="shared" si="27"/>
        <v>0.35369755927510149</v>
      </c>
      <c r="BM13" s="11">
        <f t="shared" si="27"/>
        <v>0.35369755927510149</v>
      </c>
      <c r="BN13" s="11">
        <f t="shared" si="27"/>
        <v>0.35369755927510149</v>
      </c>
      <c r="BO13" s="11">
        <f t="shared" si="27"/>
        <v>0.35369755927510149</v>
      </c>
      <c r="BP13" s="11">
        <f t="shared" si="27"/>
        <v>0.35369755927510149</v>
      </c>
      <c r="BQ13" s="11">
        <f t="shared" si="27"/>
        <v>0.35369755927510149</v>
      </c>
      <c r="BR13" s="11">
        <f t="shared" si="27"/>
        <v>0.35369755927510149</v>
      </c>
      <c r="BS13" s="11">
        <f t="shared" si="27"/>
        <v>0.35369755927510149</v>
      </c>
      <c r="BT13" s="11">
        <f t="shared" si="27"/>
        <v>0.35369755927510149</v>
      </c>
      <c r="BU13" s="11">
        <f t="shared" si="27"/>
        <v>0.35369755927510149</v>
      </c>
      <c r="BV13" s="11">
        <f t="shared" si="27"/>
        <v>0.35369755927510149</v>
      </c>
      <c r="BW13" s="11">
        <f t="shared" si="27"/>
        <v>0.35369755927510149</v>
      </c>
      <c r="BX13" s="11">
        <f t="shared" si="27"/>
        <v>0.35369755927510149</v>
      </c>
      <c r="BY13" s="11">
        <f t="shared" si="27"/>
        <v>0.35369755927510149</v>
      </c>
      <c r="BZ13" s="11">
        <f t="shared" si="27"/>
        <v>0.35369755927510149</v>
      </c>
      <c r="CA13" s="11">
        <f t="shared" si="27"/>
        <v>0.35369755927510149</v>
      </c>
      <c r="CB13" s="11">
        <f t="shared" si="27"/>
        <v>0.35369755927510149</v>
      </c>
      <c r="CC13" s="11">
        <f t="shared" si="27"/>
        <v>0.35369755927510149</v>
      </c>
      <c r="CD13" s="11">
        <f t="shared" si="27"/>
        <v>0.35369755927510149</v>
      </c>
      <c r="CE13" s="11">
        <f t="shared" si="27"/>
        <v>0.35369755927510149</v>
      </c>
      <c r="CF13" s="11">
        <f t="shared" si="27"/>
        <v>0.35369755927510149</v>
      </c>
      <c r="CG13" s="11">
        <f t="shared" si="27"/>
        <v>0.35369755927510149</v>
      </c>
      <c r="CH13" s="11">
        <f t="shared" si="27"/>
        <v>0.35369755927510149</v>
      </c>
      <c r="CI13" s="11">
        <f t="shared" si="27"/>
        <v>0.35369755927510149</v>
      </c>
    </row>
    <row r="14" spans="1:87" ht="15.6" thickTop="1" thickBot="1" x14ac:dyDescent="0.35">
      <c r="A14" s="4">
        <v>8</v>
      </c>
      <c r="B14" s="4" t="s">
        <v>21</v>
      </c>
      <c r="C14" s="4" t="s">
        <v>10</v>
      </c>
      <c r="D14" s="5">
        <v>114.232</v>
      </c>
      <c r="E14" s="5">
        <v>568.79999999999995</v>
      </c>
      <c r="F14" s="5">
        <v>0.25900000000000001</v>
      </c>
      <c r="G14" s="5">
        <v>398.8</v>
      </c>
      <c r="H14" s="1">
        <f t="shared" si="28"/>
        <v>2.4824625</v>
      </c>
      <c r="I14" s="5">
        <v>24.5</v>
      </c>
      <c r="J14" s="11">
        <f t="shared" si="29"/>
        <v>0.26953308520724722</v>
      </c>
      <c r="K14" s="11">
        <f t="shared" si="0"/>
        <v>0.25459517738017129</v>
      </c>
      <c r="L14" s="11">
        <f t="shared" si="0"/>
        <v>0.24008309360745883</v>
      </c>
      <c r="M14" s="11">
        <f t="shared" si="0"/>
        <v>0.22599683388911004</v>
      </c>
      <c r="N14" s="11">
        <f t="shared" si="0"/>
        <v>0.21233639822512484</v>
      </c>
      <c r="O14" s="11">
        <f t="shared" si="0"/>
        <v>0.19910178661550335</v>
      </c>
      <c r="P14" s="11">
        <f t="shared" si="0"/>
        <v>0.18629299906024549</v>
      </c>
      <c r="Q14" s="11">
        <f t="shared" si="0"/>
        <v>0.17391003555935122</v>
      </c>
      <c r="R14" s="11">
        <f t="shared" si="0"/>
        <v>0.16177678060673642</v>
      </c>
      <c r="S14" s="11">
        <f t="shared" si="0"/>
        <v>0.15613401040994151</v>
      </c>
      <c r="T14" s="11">
        <f t="shared" si="0"/>
        <v>0.15042158072065351</v>
      </c>
      <c r="U14" s="11">
        <f t="shared" si="0"/>
        <v>0.13931608938285009</v>
      </c>
      <c r="V14" s="11">
        <f t="shared" si="0"/>
        <v>0.12863642209941031</v>
      </c>
      <c r="W14" s="11">
        <f t="shared" si="0"/>
        <v>0.11838257887033418</v>
      </c>
      <c r="X14" s="11">
        <f t="shared" si="0"/>
        <v>0.10855455969562162</v>
      </c>
      <c r="Y14" s="11">
        <f t="shared" si="0"/>
        <v>9.9152364575272711E-2</v>
      </c>
      <c r="Z14" s="11">
        <f t="shared" si="0"/>
        <v>9.0175993509287483E-2</v>
      </c>
      <c r="AA14" s="11">
        <f t="shared" si="0"/>
        <v>8.1625446497665843E-2</v>
      </c>
      <c r="AB14" s="11">
        <f t="shared" si="0"/>
        <v>7.3500723540407861E-2</v>
      </c>
      <c r="AC14" s="11">
        <f t="shared" si="0"/>
        <v>6.580182463751344E-2</v>
      </c>
      <c r="AD14" s="11">
        <f t="shared" si="0"/>
        <v>5.8528749788982676E-2</v>
      </c>
      <c r="AE14" s="11">
        <f t="shared" si="0"/>
        <v>5.1681498994815576E-2</v>
      </c>
      <c r="AF14" s="11">
        <f t="shared" si="0"/>
        <v>4.5260072255012072E-2</v>
      </c>
      <c r="AG14" s="11">
        <f t="shared" si="0"/>
        <v>3.9264469569572219E-2</v>
      </c>
      <c r="AH14" s="11">
        <f t="shared" si="0"/>
        <v>3.3694690938495961E-2</v>
      </c>
      <c r="AI14" s="11">
        <f t="shared" si="0"/>
        <v>2.8550736361783333E-2</v>
      </c>
      <c r="AJ14" s="12">
        <f t="shared" si="1"/>
        <v>0.9048424620851736</v>
      </c>
      <c r="AK14" s="12">
        <f t="shared" si="2"/>
        <v>0.8546948028979543</v>
      </c>
      <c r="AL14" s="12">
        <f t="shared" si="3"/>
        <v>0.80597666649258226</v>
      </c>
      <c r="AM14" s="12">
        <f t="shared" si="4"/>
        <v>0.75868805286905816</v>
      </c>
      <c r="AN14" s="12">
        <f t="shared" si="5"/>
        <v>0.71282896202738155</v>
      </c>
      <c r="AO14" s="12">
        <f t="shared" si="6"/>
        <v>0.6683993939675531</v>
      </c>
      <c r="AP14" s="12">
        <f t="shared" si="7"/>
        <v>0.62539934868957248</v>
      </c>
      <c r="AQ14" s="12">
        <f t="shared" si="8"/>
        <v>0.58382882619343945</v>
      </c>
      <c r="AR14" s="12">
        <f t="shared" si="9"/>
        <v>0.54309659372561658</v>
      </c>
      <c r="AS14" s="12">
        <f t="shared" si="10"/>
        <v>0.52415339766520419</v>
      </c>
      <c r="AT14" s="12">
        <f t="shared" si="11"/>
        <v>0.50497634954671655</v>
      </c>
      <c r="AU14" s="12">
        <f t="shared" si="12"/>
        <v>0.46769439539612662</v>
      </c>
      <c r="AV14" s="12">
        <f t="shared" si="13"/>
        <v>0.43184196402738462</v>
      </c>
      <c r="AW14" s="12">
        <f t="shared" si="14"/>
        <v>0.3974190554404905</v>
      </c>
      <c r="AX14" s="12">
        <f t="shared" si="15"/>
        <v>0.36442566963544387</v>
      </c>
      <c r="AY14" s="12">
        <f t="shared" si="16"/>
        <v>0.33286180661224507</v>
      </c>
      <c r="AZ14" s="12">
        <f t="shared" si="17"/>
        <v>0.30272746637089426</v>
      </c>
      <c r="BA14" s="12">
        <f t="shared" si="18"/>
        <v>0.27402264891139111</v>
      </c>
      <c r="BB14" s="12">
        <f t="shared" si="19"/>
        <v>0.24674735423373578</v>
      </c>
      <c r="BC14" s="12">
        <f t="shared" si="20"/>
        <v>0.22090158233792806</v>
      </c>
      <c r="BD14" s="12">
        <f t="shared" si="21"/>
        <v>0.19648533322396813</v>
      </c>
      <c r="BE14" s="12">
        <f t="shared" si="22"/>
        <v>0.17349860689185614</v>
      </c>
      <c r="BF14" s="12">
        <f t="shared" si="23"/>
        <v>0.15194140334159179</v>
      </c>
      <c r="BG14" s="12">
        <f t="shared" si="24"/>
        <v>0.13181372257317528</v>
      </c>
      <c r="BH14" s="12">
        <f t="shared" si="25"/>
        <v>0.11311556458660646</v>
      </c>
      <c r="BI14" s="12">
        <f t="shared" si="26"/>
        <v>9.5846929381885382E-2</v>
      </c>
      <c r="BJ14" s="11">
        <f t="shared" si="30"/>
        <v>0.56675528898476779</v>
      </c>
      <c r="BK14" s="11">
        <f t="shared" si="27"/>
        <v>0.56675528898476779</v>
      </c>
      <c r="BL14" s="11">
        <f t="shared" si="27"/>
        <v>0.56675528898476779</v>
      </c>
      <c r="BM14" s="11">
        <f t="shared" si="27"/>
        <v>0.56675528898476779</v>
      </c>
      <c r="BN14" s="11">
        <f t="shared" si="27"/>
        <v>0.56675528898476779</v>
      </c>
      <c r="BO14" s="11">
        <f t="shared" si="27"/>
        <v>0.56675528898476779</v>
      </c>
      <c r="BP14" s="11">
        <f t="shared" si="27"/>
        <v>0.56675528898476779</v>
      </c>
      <c r="BQ14" s="11">
        <f t="shared" si="27"/>
        <v>0.56675528898476779</v>
      </c>
      <c r="BR14" s="11">
        <f t="shared" si="27"/>
        <v>0.56675528898476779</v>
      </c>
      <c r="BS14" s="11">
        <f t="shared" si="27"/>
        <v>0.56675528898476779</v>
      </c>
      <c r="BT14" s="11">
        <f t="shared" si="27"/>
        <v>0.56675528898476779</v>
      </c>
      <c r="BU14" s="11">
        <f t="shared" si="27"/>
        <v>0.56675528898476779</v>
      </c>
      <c r="BV14" s="11">
        <f t="shared" si="27"/>
        <v>0.56675528898476779</v>
      </c>
      <c r="BW14" s="11">
        <f t="shared" si="27"/>
        <v>0.56675528898476779</v>
      </c>
      <c r="BX14" s="11">
        <f t="shared" si="27"/>
        <v>0.56675528898476779</v>
      </c>
      <c r="BY14" s="11">
        <f t="shared" si="27"/>
        <v>0.56675528898476779</v>
      </c>
      <c r="BZ14" s="11">
        <f t="shared" si="27"/>
        <v>0.56675528898476779</v>
      </c>
      <c r="CA14" s="11">
        <f t="shared" si="27"/>
        <v>0.56675528898476779</v>
      </c>
      <c r="CB14" s="11">
        <f t="shared" si="27"/>
        <v>0.56675528898476779</v>
      </c>
      <c r="CC14" s="11">
        <f t="shared" si="27"/>
        <v>0.56675528898476779</v>
      </c>
      <c r="CD14" s="11">
        <f t="shared" si="27"/>
        <v>0.56675528898476779</v>
      </c>
      <c r="CE14" s="11">
        <f t="shared" si="27"/>
        <v>0.56675528898476779</v>
      </c>
      <c r="CF14" s="11">
        <f t="shared" si="27"/>
        <v>0.56675528898476779</v>
      </c>
      <c r="CG14" s="11">
        <f t="shared" si="27"/>
        <v>0.56675528898476779</v>
      </c>
      <c r="CH14" s="11">
        <f t="shared" si="27"/>
        <v>0.56675528898476779</v>
      </c>
      <c r="CI14" s="11">
        <f t="shared" si="27"/>
        <v>0.56675528898476779</v>
      </c>
    </row>
    <row r="15" spans="1:87" ht="15.6" thickTop="1" thickBot="1" x14ac:dyDescent="0.35">
      <c r="A15" s="4">
        <v>9</v>
      </c>
      <c r="B15" s="4" t="s">
        <v>22</v>
      </c>
      <c r="C15" s="4" t="s">
        <v>11</v>
      </c>
      <c r="D15" s="5">
        <v>128.25899999999999</v>
      </c>
      <c r="E15" s="5">
        <v>594.6</v>
      </c>
      <c r="F15" s="5">
        <v>0.26</v>
      </c>
      <c r="G15" s="5">
        <v>424</v>
      </c>
      <c r="H15" s="1">
        <f t="shared" si="28"/>
        <v>2.3102100000000001</v>
      </c>
      <c r="I15" s="5">
        <v>22.8</v>
      </c>
      <c r="J15" s="11">
        <f t="shared" si="29"/>
        <v>0.30787033390548046</v>
      </c>
      <c r="K15" s="11">
        <f t="shared" si="0"/>
        <v>0.29194599462499249</v>
      </c>
      <c r="L15" s="11">
        <f t="shared" si="0"/>
        <v>0.27644450025370515</v>
      </c>
      <c r="M15" s="11">
        <f t="shared" si="0"/>
        <v>0.26136585079161806</v>
      </c>
      <c r="N15" s="11">
        <f t="shared" si="0"/>
        <v>0.24671004623873144</v>
      </c>
      <c r="O15" s="11">
        <f t="shared" si="0"/>
        <v>0.23247708659504532</v>
      </c>
      <c r="P15" s="11">
        <f t="shared" si="0"/>
        <v>0.21866697186055947</v>
      </c>
      <c r="Q15" s="11">
        <f t="shared" si="0"/>
        <v>0.20527970203527421</v>
      </c>
      <c r="R15" s="11">
        <f t="shared" si="0"/>
        <v>0.19212402965231931</v>
      </c>
      <c r="S15" s="11">
        <f t="shared" si="0"/>
        <v>0.18599163150209697</v>
      </c>
      <c r="T15" s="11">
        <f t="shared" si="0"/>
        <v>0.17977369711230481</v>
      </c>
      <c r="U15" s="11">
        <f t="shared" si="0"/>
        <v>0.16765496201462074</v>
      </c>
      <c r="V15" s="11">
        <f t="shared" si="0"/>
        <v>0.15595907182613705</v>
      </c>
      <c r="W15" s="11">
        <f t="shared" si="0"/>
        <v>0.14468602654685381</v>
      </c>
      <c r="X15" s="11">
        <f t="shared" si="0"/>
        <v>0.13383582617677109</v>
      </c>
      <c r="Y15" s="11">
        <f t="shared" si="0"/>
        <v>0.12340847071588865</v>
      </c>
      <c r="Z15" s="11">
        <f t="shared" si="0"/>
        <v>0.11340396016420666</v>
      </c>
      <c r="AA15" s="11">
        <f t="shared" si="0"/>
        <v>0.10382229452172517</v>
      </c>
      <c r="AB15" s="11">
        <f t="shared" si="0"/>
        <v>9.4663473788444044E-2</v>
      </c>
      <c r="AC15" s="11">
        <f t="shared" si="0"/>
        <v>8.5927497964363317E-2</v>
      </c>
      <c r="AD15" s="11">
        <f t="shared" si="0"/>
        <v>7.7614367049483074E-2</v>
      </c>
      <c r="AE15" s="11">
        <f t="shared" si="0"/>
        <v>6.9724081043803218E-2</v>
      </c>
      <c r="AF15" s="11">
        <f t="shared" si="0"/>
        <v>6.2256639947323764E-2</v>
      </c>
      <c r="AG15" s="11">
        <f t="shared" si="0"/>
        <v>5.5212043760044724E-2</v>
      </c>
      <c r="AH15" s="11">
        <f t="shared" si="0"/>
        <v>4.8590292481966176E-2</v>
      </c>
      <c r="AI15" s="11">
        <f t="shared" si="0"/>
        <v>4.239138611308798E-2</v>
      </c>
      <c r="AJ15" s="12">
        <f t="shared" si="1"/>
        <v>1.033524913848554</v>
      </c>
      <c r="AK15" s="12">
        <f t="shared" si="2"/>
        <v>0.98006668949097653</v>
      </c>
      <c r="AL15" s="12">
        <f t="shared" si="3"/>
        <v>0.92802796126610221</v>
      </c>
      <c r="AM15" s="12">
        <f t="shared" si="4"/>
        <v>0.87740872917392998</v>
      </c>
      <c r="AN15" s="12">
        <f t="shared" si="5"/>
        <v>0.82820899321446029</v>
      </c>
      <c r="AO15" s="12">
        <f t="shared" si="6"/>
        <v>0.78042875338769335</v>
      </c>
      <c r="AP15" s="12">
        <f t="shared" si="7"/>
        <v>0.73406800969362862</v>
      </c>
      <c r="AQ15" s="12">
        <f t="shared" si="8"/>
        <v>0.68912676213226687</v>
      </c>
      <c r="AR15" s="12">
        <f t="shared" si="9"/>
        <v>0.64496299034648774</v>
      </c>
      <c r="AS15" s="12">
        <f t="shared" si="10"/>
        <v>0.62437644603904108</v>
      </c>
      <c r="AT15" s="12">
        <f t="shared" si="11"/>
        <v>0.60350275540765053</v>
      </c>
      <c r="AU15" s="12">
        <f t="shared" si="12"/>
        <v>0.56281999624439616</v>
      </c>
      <c r="AV15" s="12">
        <f t="shared" si="13"/>
        <v>0.52355673321384422</v>
      </c>
      <c r="AW15" s="12">
        <f t="shared" si="14"/>
        <v>0.4857129663159947</v>
      </c>
      <c r="AX15" s="12">
        <f t="shared" si="15"/>
        <v>0.44928869555084822</v>
      </c>
      <c r="AY15" s="12">
        <f t="shared" si="16"/>
        <v>0.41428392091840377</v>
      </c>
      <c r="AZ15" s="12">
        <f t="shared" si="17"/>
        <v>0.38069864241866191</v>
      </c>
      <c r="BA15" s="12">
        <f t="shared" si="18"/>
        <v>0.34853286005162282</v>
      </c>
      <c r="BB15" s="12">
        <f t="shared" si="19"/>
        <v>0.31778657381728609</v>
      </c>
      <c r="BC15" s="12">
        <f t="shared" si="20"/>
        <v>0.28845978371565184</v>
      </c>
      <c r="BD15" s="12">
        <f t="shared" si="21"/>
        <v>0.26055248974672029</v>
      </c>
      <c r="BE15" s="12">
        <f t="shared" si="22"/>
        <v>0.23406469191049115</v>
      </c>
      <c r="BF15" s="12">
        <f t="shared" si="23"/>
        <v>0.20899639020696448</v>
      </c>
      <c r="BG15" s="12">
        <f t="shared" si="24"/>
        <v>0.18534758463614032</v>
      </c>
      <c r="BH15" s="12">
        <f t="shared" si="25"/>
        <v>0.16311827519801891</v>
      </c>
      <c r="BI15" s="12">
        <f t="shared" si="26"/>
        <v>0.1423084618925998</v>
      </c>
      <c r="BJ15" s="11">
        <f t="shared" si="30"/>
        <v>0.63762507704811944</v>
      </c>
      <c r="BK15" s="11">
        <f t="shared" si="27"/>
        <v>0.63762507704811944</v>
      </c>
      <c r="BL15" s="11">
        <f t="shared" si="27"/>
        <v>0.63762507704811944</v>
      </c>
      <c r="BM15" s="11">
        <f t="shared" si="27"/>
        <v>0.63762507704811944</v>
      </c>
      <c r="BN15" s="11">
        <f t="shared" si="27"/>
        <v>0.63762507704811944</v>
      </c>
      <c r="BO15" s="11">
        <f t="shared" si="27"/>
        <v>0.63762507704811944</v>
      </c>
      <c r="BP15" s="11">
        <f t="shared" si="27"/>
        <v>0.63762507704811944</v>
      </c>
      <c r="BQ15" s="11">
        <f t="shared" si="27"/>
        <v>0.63762507704811944</v>
      </c>
      <c r="BR15" s="11">
        <f t="shared" si="27"/>
        <v>0.63762507704811944</v>
      </c>
      <c r="BS15" s="11">
        <f t="shared" si="27"/>
        <v>0.63762507704811944</v>
      </c>
      <c r="BT15" s="11">
        <f t="shared" si="27"/>
        <v>0.63762507704811944</v>
      </c>
      <c r="BU15" s="11">
        <f t="shared" si="27"/>
        <v>0.63762507704811944</v>
      </c>
      <c r="BV15" s="11">
        <f t="shared" si="27"/>
        <v>0.63762507704811944</v>
      </c>
      <c r="BW15" s="11">
        <f t="shared" si="27"/>
        <v>0.63762507704811944</v>
      </c>
      <c r="BX15" s="11">
        <f t="shared" si="27"/>
        <v>0.63762507704811944</v>
      </c>
      <c r="BY15" s="11">
        <f t="shared" si="27"/>
        <v>0.63762507704811944</v>
      </c>
      <c r="BZ15" s="11">
        <f t="shared" si="27"/>
        <v>0.63762507704811944</v>
      </c>
      <c r="CA15" s="11">
        <f t="shared" si="27"/>
        <v>0.63762507704811944</v>
      </c>
      <c r="CB15" s="11">
        <f t="shared" si="27"/>
        <v>0.63762507704811944</v>
      </c>
      <c r="CC15" s="11">
        <f t="shared" si="27"/>
        <v>0.63762507704811944</v>
      </c>
      <c r="CD15" s="11">
        <f t="shared" si="27"/>
        <v>0.63762507704811944</v>
      </c>
      <c r="CE15" s="11">
        <f t="shared" si="27"/>
        <v>0.63762507704811944</v>
      </c>
      <c r="CF15" s="11">
        <f t="shared" si="27"/>
        <v>0.63762507704811944</v>
      </c>
      <c r="CG15" s="11">
        <f t="shared" si="27"/>
        <v>0.63762507704811944</v>
      </c>
      <c r="CH15" s="11">
        <f t="shared" si="27"/>
        <v>0.63762507704811944</v>
      </c>
      <c r="CI15" s="11">
        <f t="shared" si="27"/>
        <v>0.63762507704811944</v>
      </c>
    </row>
    <row r="16" spans="1:87" ht="15.6" thickTop="1" thickBot="1" x14ac:dyDescent="0.35">
      <c r="A16" s="4">
        <v>10</v>
      </c>
      <c r="B16" s="4" t="s">
        <v>23</v>
      </c>
      <c r="C16" s="4" t="s">
        <v>12</v>
      </c>
      <c r="D16" s="5">
        <v>142.286</v>
      </c>
      <c r="E16" s="5">
        <v>617.6</v>
      </c>
      <c r="F16" s="5">
        <v>0.247</v>
      </c>
      <c r="G16" s="5">
        <v>447.3</v>
      </c>
      <c r="H16" s="1">
        <f t="shared" si="28"/>
        <v>2.1075599999999999</v>
      </c>
      <c r="I16" s="5">
        <v>20.8</v>
      </c>
      <c r="J16" s="11">
        <f t="shared" si="29"/>
        <v>0.37515539348321986</v>
      </c>
      <c r="K16" s="11">
        <f t="shared" si="0"/>
        <v>0.35684005653192485</v>
      </c>
      <c r="L16" s="11">
        <f t="shared" si="0"/>
        <v>0.33898306134617739</v>
      </c>
      <c r="M16" s="11">
        <f t="shared" si="0"/>
        <v>0.32158440792597792</v>
      </c>
      <c r="N16" s="11">
        <f t="shared" si="0"/>
        <v>0.30464409627132655</v>
      </c>
      <c r="O16" s="11">
        <f t="shared" si="0"/>
        <v>0.2881621263822231</v>
      </c>
      <c r="P16" s="11">
        <f t="shared" si="0"/>
        <v>0.27213849825866743</v>
      </c>
      <c r="Q16" s="11">
        <f t="shared" si="0"/>
        <v>0.25657321190065985</v>
      </c>
      <c r="R16" s="11">
        <f t="shared" si="0"/>
        <v>0.24124315226600337</v>
      </c>
      <c r="S16" s="11">
        <f t="shared" si="0"/>
        <v>0.23408467317405071</v>
      </c>
      <c r="T16" s="11">
        <f t="shared" si="0"/>
        <v>0.22681766448128826</v>
      </c>
      <c r="U16" s="11">
        <f t="shared" si="0"/>
        <v>0.21262740341992434</v>
      </c>
      <c r="V16" s="11">
        <f t="shared" si="0"/>
        <v>0.19889548412410846</v>
      </c>
      <c r="W16" s="11">
        <f t="shared" si="0"/>
        <v>0.18562190659384037</v>
      </c>
      <c r="X16" s="11">
        <f t="shared" si="0"/>
        <v>0.17280667082912035</v>
      </c>
      <c r="Y16" s="11">
        <f t="shared" si="0"/>
        <v>0.1604497768299481</v>
      </c>
      <c r="Z16" s="11">
        <f t="shared" si="0"/>
        <v>0.14855122459632394</v>
      </c>
      <c r="AA16" s="11">
        <f t="shared" si="0"/>
        <v>0.13711101412824767</v>
      </c>
      <c r="AB16" s="11">
        <f t="shared" si="0"/>
        <v>0.12612914542571924</v>
      </c>
      <c r="AC16" s="11">
        <f t="shared" si="0"/>
        <v>0.11560561848873885</v>
      </c>
      <c r="AD16" s="11">
        <f t="shared" si="0"/>
        <v>0.10554043331730627</v>
      </c>
      <c r="AE16" s="11">
        <f t="shared" si="0"/>
        <v>9.5933589911421729E-2</v>
      </c>
      <c r="AF16" s="11">
        <f t="shared" si="0"/>
        <v>8.678508827108504E-2</v>
      </c>
      <c r="AG16" s="11">
        <f t="shared" si="0"/>
        <v>7.8094928396296309E-2</v>
      </c>
      <c r="AH16" s="11">
        <f t="shared" si="0"/>
        <v>6.9863110287055497E-2</v>
      </c>
      <c r="AI16" s="11">
        <f t="shared" si="0"/>
        <v>6.208963394336265E-2</v>
      </c>
      <c r="AJ16" s="12">
        <f t="shared" si="1"/>
        <v>1.1940421568168689</v>
      </c>
      <c r="AK16" s="12">
        <f t="shared" si="2"/>
        <v>1.1357482209811038</v>
      </c>
      <c r="AL16" s="12">
        <f t="shared" si="3"/>
        <v>1.0789130923484347</v>
      </c>
      <c r="AM16" s="12">
        <f t="shared" si="4"/>
        <v>1.0235367709188632</v>
      </c>
      <c r="AN16" s="12">
        <f t="shared" si="5"/>
        <v>0.96961925669238969</v>
      </c>
      <c r="AO16" s="12">
        <f t="shared" si="6"/>
        <v>0.91716054966901306</v>
      </c>
      <c r="AP16" s="12">
        <f t="shared" si="7"/>
        <v>0.8661606498487332</v>
      </c>
      <c r="AQ16" s="12">
        <f t="shared" si="8"/>
        <v>0.81661955723155122</v>
      </c>
      <c r="AR16" s="12">
        <f t="shared" si="9"/>
        <v>0.76782714270608832</v>
      </c>
      <c r="AS16" s="12">
        <f t="shared" si="10"/>
        <v>0.74504318181158513</v>
      </c>
      <c r="AT16" s="12">
        <f t="shared" si="11"/>
        <v>0.72191379360647834</v>
      </c>
      <c r="AU16" s="12">
        <f t="shared" si="12"/>
        <v>0.67674912259858766</v>
      </c>
      <c r="AV16" s="12">
        <f t="shared" si="13"/>
        <v>0.63304325879379453</v>
      </c>
      <c r="AW16" s="12">
        <f t="shared" si="14"/>
        <v>0.59079620219209816</v>
      </c>
      <c r="AX16" s="12">
        <f t="shared" si="15"/>
        <v>0.55000795279349957</v>
      </c>
      <c r="AY16" s="12">
        <f t="shared" si="16"/>
        <v>0.51067851059799774</v>
      </c>
      <c r="AZ16" s="12">
        <f t="shared" si="17"/>
        <v>0.47280787560559356</v>
      </c>
      <c r="BA16" s="12">
        <f t="shared" si="18"/>
        <v>0.4363960478162866</v>
      </c>
      <c r="BB16" s="12">
        <f t="shared" si="19"/>
        <v>0.40144302723007652</v>
      </c>
      <c r="BC16" s="12">
        <f t="shared" si="20"/>
        <v>0.36794881384696404</v>
      </c>
      <c r="BD16" s="12">
        <f t="shared" si="21"/>
        <v>0.33591340766694844</v>
      </c>
      <c r="BE16" s="12">
        <f t="shared" si="22"/>
        <v>0.30533680869003044</v>
      </c>
      <c r="BF16" s="12">
        <f t="shared" si="23"/>
        <v>0.27621901691620943</v>
      </c>
      <c r="BG16" s="12">
        <f t="shared" si="24"/>
        <v>0.24856003234548579</v>
      </c>
      <c r="BH16" s="12">
        <f t="shared" si="25"/>
        <v>0.22235985497785934</v>
      </c>
      <c r="BI16" s="12">
        <f t="shared" si="26"/>
        <v>0.19761848481333022</v>
      </c>
      <c r="BJ16" s="11">
        <f t="shared" si="30"/>
        <v>0.79667218716813037</v>
      </c>
      <c r="BK16" s="11">
        <f t="shared" si="27"/>
        <v>0.79667218716813037</v>
      </c>
      <c r="BL16" s="11">
        <f t="shared" si="27"/>
        <v>0.79667218716813037</v>
      </c>
      <c r="BM16" s="11">
        <f t="shared" si="27"/>
        <v>0.79667218716813037</v>
      </c>
      <c r="BN16" s="11">
        <f t="shared" si="27"/>
        <v>0.79667218716813037</v>
      </c>
      <c r="BO16" s="11">
        <f t="shared" si="27"/>
        <v>0.79667218716813037</v>
      </c>
      <c r="BP16" s="11">
        <f t="shared" si="27"/>
        <v>0.79667218716813037</v>
      </c>
      <c r="BQ16" s="11">
        <f t="shared" si="27"/>
        <v>0.79667218716813037</v>
      </c>
      <c r="BR16" s="11">
        <f t="shared" si="27"/>
        <v>0.79667218716813037</v>
      </c>
      <c r="BS16" s="11">
        <f t="shared" si="27"/>
        <v>0.79667218716813037</v>
      </c>
      <c r="BT16" s="11">
        <f t="shared" si="27"/>
        <v>0.79667218716813037</v>
      </c>
      <c r="BU16" s="11">
        <f t="shared" si="27"/>
        <v>0.79667218716813037</v>
      </c>
      <c r="BV16" s="11">
        <f t="shared" si="27"/>
        <v>0.79667218716813037</v>
      </c>
      <c r="BW16" s="11">
        <f t="shared" si="27"/>
        <v>0.79667218716813037</v>
      </c>
      <c r="BX16" s="11">
        <f t="shared" si="27"/>
        <v>0.79667218716813037</v>
      </c>
      <c r="BY16" s="11">
        <f t="shared" si="27"/>
        <v>0.79667218716813037</v>
      </c>
      <c r="BZ16" s="11">
        <f t="shared" si="27"/>
        <v>0.79667218716813037</v>
      </c>
      <c r="CA16" s="11">
        <f t="shared" si="27"/>
        <v>0.79667218716813037</v>
      </c>
      <c r="CB16" s="11">
        <f t="shared" si="27"/>
        <v>0.79667218716813037</v>
      </c>
      <c r="CC16" s="11">
        <f t="shared" si="27"/>
        <v>0.79667218716813037</v>
      </c>
      <c r="CD16" s="11">
        <f t="shared" si="27"/>
        <v>0.79667218716813037</v>
      </c>
      <c r="CE16" s="11">
        <f t="shared" si="27"/>
        <v>0.79667218716813037</v>
      </c>
      <c r="CF16" s="11">
        <f t="shared" si="27"/>
        <v>0.79667218716813037</v>
      </c>
      <c r="CG16" s="11">
        <f t="shared" si="27"/>
        <v>0.79667218716813037</v>
      </c>
      <c r="CH16" s="11">
        <f t="shared" si="27"/>
        <v>0.79667218716813037</v>
      </c>
      <c r="CI16" s="11">
        <f t="shared" si="27"/>
        <v>0.79667218716813037</v>
      </c>
    </row>
    <row r="17" spans="1:87" ht="15.6" thickTop="1" thickBot="1" x14ac:dyDescent="0.35">
      <c r="A17" s="4">
        <v>11</v>
      </c>
      <c r="B17" s="4" t="s">
        <v>24</v>
      </c>
      <c r="C17" s="4" t="s">
        <v>13</v>
      </c>
      <c r="D17" s="5">
        <v>156.31299999999999</v>
      </c>
      <c r="E17" s="5">
        <v>638.79999999999995</v>
      </c>
      <c r="F17" s="5">
        <v>0.24</v>
      </c>
      <c r="G17" s="5">
        <v>469.1</v>
      </c>
      <c r="H17" s="1">
        <f t="shared" si="28"/>
        <v>1.9657049999999998</v>
      </c>
      <c r="I17" s="5">
        <v>19.399999999999999</v>
      </c>
      <c r="J17" s="11">
        <f t="shared" si="29"/>
        <v>0.44241547335068898</v>
      </c>
      <c r="K17" s="11">
        <f t="shared" si="0"/>
        <v>0.4218790541652771</v>
      </c>
      <c r="L17" s="11">
        <f t="shared" si="0"/>
        <v>0.40183066775518389</v>
      </c>
      <c r="M17" s="11">
        <f t="shared" si="0"/>
        <v>0.38227031412040946</v>
      </c>
      <c r="N17" s="11">
        <f t="shared" si="0"/>
        <v>0.36319799326095348</v>
      </c>
      <c r="O17" s="11">
        <f t="shared" si="0"/>
        <v>0.34461370517681639</v>
      </c>
      <c r="P17" s="11">
        <f t="shared" si="0"/>
        <v>0.32651744986799802</v>
      </c>
      <c r="Q17" s="11">
        <f t="shared" si="0"/>
        <v>0.30890922733449844</v>
      </c>
      <c r="R17" s="11">
        <f t="shared" si="0"/>
        <v>0.29153594987944692</v>
      </c>
      <c r="S17" s="11">
        <f t="shared" si="0"/>
        <v>0.28341195498797156</v>
      </c>
      <c r="T17" s="11">
        <f t="shared" si="0"/>
        <v>0.27515688059345533</v>
      </c>
      <c r="U17" s="11">
        <f t="shared" si="0"/>
        <v>0.25901275638591181</v>
      </c>
      <c r="V17" s="11">
        <f t="shared" si="0"/>
        <v>0.24335666495368713</v>
      </c>
      <c r="W17" s="11">
        <f t="shared" si="0"/>
        <v>0.22818860629678117</v>
      </c>
      <c r="X17" s="11">
        <f t="shared" si="0"/>
        <v>0.21350858041519385</v>
      </c>
      <c r="Y17" s="11">
        <f t="shared" si="0"/>
        <v>0.19931658730892532</v>
      </c>
      <c r="Z17" s="11">
        <f t="shared" si="0"/>
        <v>0.18561262697797543</v>
      </c>
      <c r="AA17" s="11">
        <f t="shared" si="0"/>
        <v>0.17239669942234437</v>
      </c>
      <c r="AB17" s="11">
        <f t="shared" si="0"/>
        <v>0.15966880464203204</v>
      </c>
      <c r="AC17" s="11">
        <f t="shared" si="0"/>
        <v>0.14742894263703835</v>
      </c>
      <c r="AD17" s="11">
        <f t="shared" si="0"/>
        <v>0.13567711340736344</v>
      </c>
      <c r="AE17" s="11">
        <f t="shared" ref="K17:AI26" si="31">(1/205.7366*($D17^0.5*$I17^(2/3))/($F17^(2/3)*$E17^(1/6)*$B$2^(1/6))-41.5/205.7366)*((1-AE$28/$E17)/(1-$G17/$E17))^$B$3</f>
        <v>0.1244133169530072</v>
      </c>
      <c r="AF17" s="11">
        <f t="shared" si="31"/>
        <v>0.11363755327396975</v>
      </c>
      <c r="AG17" s="11">
        <f t="shared" si="31"/>
        <v>0.10334982237025098</v>
      </c>
      <c r="AH17" s="11">
        <f t="shared" si="31"/>
        <v>9.3550124241850982E-2</v>
      </c>
      <c r="AI17" s="11">
        <f t="shared" si="31"/>
        <v>8.4238458888769713E-2</v>
      </c>
      <c r="AJ17" s="12">
        <f t="shared" si="1"/>
        <v>1.3560015535050942</v>
      </c>
      <c r="AK17" s="12">
        <f t="shared" si="2"/>
        <v>1.2930575156125121</v>
      </c>
      <c r="AL17" s="12">
        <f t="shared" si="3"/>
        <v>1.2316092961109135</v>
      </c>
      <c r="AM17" s="12">
        <f t="shared" si="4"/>
        <v>1.1716568950002983</v>
      </c>
      <c r="AN17" s="12">
        <f t="shared" si="5"/>
        <v>1.113200312280666</v>
      </c>
      <c r="AO17" s="12">
        <f t="shared" si="6"/>
        <v>1.0562395479520172</v>
      </c>
      <c r="AP17" s="12">
        <f t="shared" si="7"/>
        <v>1.000774602014352</v>
      </c>
      <c r="AQ17" s="12">
        <f t="shared" si="8"/>
        <v>0.9468054744676706</v>
      </c>
      <c r="AR17" s="12">
        <f t="shared" si="9"/>
        <v>0.89355645259213801</v>
      </c>
      <c r="AS17" s="12">
        <f t="shared" si="10"/>
        <v>0.86865644263074171</v>
      </c>
      <c r="AT17" s="12">
        <f t="shared" si="11"/>
        <v>0.84335467454725732</v>
      </c>
      <c r="AU17" s="12">
        <f t="shared" si="12"/>
        <v>0.79387300217352563</v>
      </c>
      <c r="AV17" s="12">
        <f t="shared" si="13"/>
        <v>0.74588714819077773</v>
      </c>
      <c r="AW17" s="12">
        <f t="shared" si="14"/>
        <v>0.69939711259901316</v>
      </c>
      <c r="AX17" s="12">
        <f t="shared" si="15"/>
        <v>0.65440289539823182</v>
      </c>
      <c r="AY17" s="12">
        <f t="shared" si="16"/>
        <v>0.61090449658843415</v>
      </c>
      <c r="AZ17" s="12">
        <f t="shared" si="17"/>
        <v>0.5689019161696196</v>
      </c>
      <c r="BA17" s="12">
        <f t="shared" si="18"/>
        <v>0.52839515414178873</v>
      </c>
      <c r="BB17" s="12">
        <f t="shared" si="19"/>
        <v>0.48938421050494124</v>
      </c>
      <c r="BC17" s="12">
        <f t="shared" si="20"/>
        <v>0.45186908525907699</v>
      </c>
      <c r="BD17" s="12">
        <f t="shared" si="21"/>
        <v>0.41584977840419635</v>
      </c>
      <c r="BE17" s="12">
        <f t="shared" si="22"/>
        <v>0.38132628994029893</v>
      </c>
      <c r="BF17" s="12">
        <f t="shared" si="23"/>
        <v>0.34829861986738508</v>
      </c>
      <c r="BG17" s="12">
        <f t="shared" si="24"/>
        <v>0.31676676818545452</v>
      </c>
      <c r="BH17" s="12">
        <f t="shared" si="25"/>
        <v>0.28673073489450757</v>
      </c>
      <c r="BI17" s="12">
        <f t="shared" si="26"/>
        <v>0.25819051999454407</v>
      </c>
      <c r="BJ17" s="11">
        <f t="shared" si="30"/>
        <v>0.95125511233012405</v>
      </c>
      <c r="BK17" s="11">
        <f t="shared" si="27"/>
        <v>0.95125511233012405</v>
      </c>
      <c r="BL17" s="11">
        <f t="shared" si="27"/>
        <v>0.95125511233012405</v>
      </c>
      <c r="BM17" s="11">
        <f t="shared" si="27"/>
        <v>0.95125511233012405</v>
      </c>
      <c r="BN17" s="11">
        <f t="shared" si="27"/>
        <v>0.95125511233012405</v>
      </c>
      <c r="BO17" s="11">
        <f t="shared" si="27"/>
        <v>0.95125511233012405</v>
      </c>
      <c r="BP17" s="11">
        <f t="shared" ref="BP17:CE26" si="32">((0.04*($D17^0.5*$H17^(2/3))/($B$2^(1/6)*$F17^(2/3)*$E17^(1/6))-0.4)*$A17)</f>
        <v>0.95125511233012405</v>
      </c>
      <c r="BQ17" s="11">
        <f t="shared" si="32"/>
        <v>0.95125511233012405</v>
      </c>
      <c r="BR17" s="11">
        <f t="shared" si="32"/>
        <v>0.95125511233012405</v>
      </c>
      <c r="BS17" s="11">
        <f t="shared" si="32"/>
        <v>0.95125511233012405</v>
      </c>
      <c r="BT17" s="11">
        <f t="shared" si="32"/>
        <v>0.95125511233012405</v>
      </c>
      <c r="BU17" s="11">
        <f t="shared" si="32"/>
        <v>0.95125511233012405</v>
      </c>
      <c r="BV17" s="11">
        <f t="shared" si="32"/>
        <v>0.95125511233012405</v>
      </c>
      <c r="BW17" s="11">
        <f t="shared" si="32"/>
        <v>0.95125511233012405</v>
      </c>
      <c r="BX17" s="11">
        <f t="shared" si="32"/>
        <v>0.95125511233012405</v>
      </c>
      <c r="BY17" s="11">
        <f t="shared" si="32"/>
        <v>0.95125511233012405</v>
      </c>
      <c r="BZ17" s="11">
        <f t="shared" si="32"/>
        <v>0.95125511233012405</v>
      </c>
      <c r="CA17" s="11">
        <f t="shared" si="32"/>
        <v>0.95125511233012405</v>
      </c>
      <c r="CB17" s="11">
        <f t="shared" si="32"/>
        <v>0.95125511233012405</v>
      </c>
      <c r="CC17" s="11">
        <f t="shared" si="32"/>
        <v>0.95125511233012405</v>
      </c>
      <c r="CD17" s="11">
        <f t="shared" si="32"/>
        <v>0.95125511233012405</v>
      </c>
      <c r="CE17" s="11">
        <f t="shared" si="32"/>
        <v>0.95125511233012405</v>
      </c>
      <c r="CF17" s="11">
        <f t="shared" ref="CF17:CI26" si="33">((0.04*($D17^0.5*$H17^(2/3))/($B$2^(1/6)*$F17^(2/3)*$E17^(1/6))-0.4)*$A17)</f>
        <v>0.95125511233012405</v>
      </c>
      <c r="CG17" s="11">
        <f t="shared" si="33"/>
        <v>0.95125511233012405</v>
      </c>
      <c r="CH17" s="11">
        <f t="shared" si="33"/>
        <v>0.95125511233012405</v>
      </c>
      <c r="CI17" s="11">
        <f t="shared" si="33"/>
        <v>0.95125511233012405</v>
      </c>
    </row>
    <row r="18" spans="1:87" ht="15.6" thickTop="1" thickBot="1" x14ac:dyDescent="0.35">
      <c r="A18" s="4">
        <v>12</v>
      </c>
      <c r="B18" s="4" t="s">
        <v>25</v>
      </c>
      <c r="C18" s="4" t="s">
        <v>14</v>
      </c>
      <c r="D18" s="5">
        <v>170.34</v>
      </c>
      <c r="E18" s="5">
        <v>658.3</v>
      </c>
      <c r="F18" s="5">
        <v>0.24</v>
      </c>
      <c r="G18" s="5">
        <v>489.5</v>
      </c>
      <c r="H18" s="1">
        <f t="shared" si="28"/>
        <v>1.82385</v>
      </c>
      <c r="I18" s="5">
        <v>18</v>
      </c>
      <c r="J18" s="11">
        <f t="shared" si="29"/>
        <v>0.46650226446926552</v>
      </c>
      <c r="K18" s="11">
        <f t="shared" si="31"/>
        <v>0.44578525583358897</v>
      </c>
      <c r="L18" s="11">
        <f t="shared" si="31"/>
        <v>0.42553876749397596</v>
      </c>
      <c r="M18" s="11">
        <f t="shared" si="31"/>
        <v>0.40576279945042637</v>
      </c>
      <c r="N18" s="11">
        <f t="shared" si="31"/>
        <v>0.38645735170294043</v>
      </c>
      <c r="O18" s="11">
        <f t="shared" si="31"/>
        <v>0.36762242425151803</v>
      </c>
      <c r="P18" s="11">
        <f t="shared" si="31"/>
        <v>0.34925801709615895</v>
      </c>
      <c r="Q18" s="11">
        <f t="shared" si="31"/>
        <v>0.33136413023686345</v>
      </c>
      <c r="R18" s="11">
        <f t="shared" si="31"/>
        <v>0.31368299501093683</v>
      </c>
      <c r="S18" s="11">
        <f t="shared" si="31"/>
        <v>0.30540552550303934</v>
      </c>
      <c r="T18" s="11">
        <f t="shared" si="31"/>
        <v>0.29698791740646308</v>
      </c>
      <c r="U18" s="11">
        <f t="shared" si="31"/>
        <v>0.28050559143535825</v>
      </c>
      <c r="V18" s="11">
        <f t="shared" si="31"/>
        <v>0.26449378576031674</v>
      </c>
      <c r="W18" s="11">
        <f t="shared" si="31"/>
        <v>0.24895250038133887</v>
      </c>
      <c r="X18" s="11">
        <f t="shared" si="31"/>
        <v>0.23388173529842449</v>
      </c>
      <c r="Y18" s="11">
        <f t="shared" si="31"/>
        <v>0.21928149051157361</v>
      </c>
      <c r="Z18" s="11">
        <f t="shared" si="31"/>
        <v>0.20515176602078625</v>
      </c>
      <c r="AA18" s="11">
        <f t="shared" si="31"/>
        <v>0.19149256182606245</v>
      </c>
      <c r="AB18" s="11">
        <f t="shared" si="31"/>
        <v>0.17830387792740213</v>
      </c>
      <c r="AC18" s="11">
        <f t="shared" si="31"/>
        <v>0.16558571432480534</v>
      </c>
      <c r="AD18" s="11">
        <f t="shared" si="31"/>
        <v>0.15333807101827204</v>
      </c>
      <c r="AE18" s="11">
        <f t="shared" si="31"/>
        <v>0.14156094800780228</v>
      </c>
      <c r="AF18" s="11">
        <f t="shared" si="31"/>
        <v>0.13025434529339605</v>
      </c>
      <c r="AG18" s="11">
        <f t="shared" si="31"/>
        <v>0.11941826287505322</v>
      </c>
      <c r="AH18" s="11">
        <f t="shared" si="31"/>
        <v>0.109052700752774</v>
      </c>
      <c r="AI18" s="11">
        <f t="shared" si="31"/>
        <v>9.9157658926558298E-2</v>
      </c>
      <c r="AJ18" s="12">
        <f t="shared" si="1"/>
        <v>1.4761663727294745</v>
      </c>
      <c r="AK18" s="12">
        <f t="shared" si="2"/>
        <v>1.4106109535584135</v>
      </c>
      <c r="AL18" s="12">
        <f t="shared" si="3"/>
        <v>1.3465444151316419</v>
      </c>
      <c r="AM18" s="12">
        <f t="shared" si="4"/>
        <v>1.2839667574491596</v>
      </c>
      <c r="AN18" s="12">
        <f t="shared" si="5"/>
        <v>1.2228779805109669</v>
      </c>
      <c r="AO18" s="12">
        <f t="shared" si="6"/>
        <v>1.1632780843170636</v>
      </c>
      <c r="AP18" s="12">
        <f t="shared" si="7"/>
        <v>1.1051670688674491</v>
      </c>
      <c r="AQ18" s="12">
        <f t="shared" si="8"/>
        <v>1.0485449341621242</v>
      </c>
      <c r="AR18" s="12">
        <f t="shared" si="9"/>
        <v>0.99259601549633925</v>
      </c>
      <c r="AS18" s="12">
        <f t="shared" si="10"/>
        <v>0.96640338349967969</v>
      </c>
      <c r="AT18" s="12">
        <f t="shared" si="11"/>
        <v>0.93976730698434285</v>
      </c>
      <c r="AU18" s="12">
        <f t="shared" si="12"/>
        <v>0.88761181451188642</v>
      </c>
      <c r="AV18" s="12">
        <f t="shared" si="13"/>
        <v>0.83694520278371887</v>
      </c>
      <c r="AW18" s="12">
        <f t="shared" si="14"/>
        <v>0.78776747179984097</v>
      </c>
      <c r="AX18" s="12">
        <f t="shared" si="15"/>
        <v>0.74007862156025239</v>
      </c>
      <c r="AY18" s="12">
        <f t="shared" si="16"/>
        <v>0.69387865206495325</v>
      </c>
      <c r="AZ18" s="12">
        <f t="shared" si="17"/>
        <v>0.64916756331394343</v>
      </c>
      <c r="BA18" s="12">
        <f t="shared" si="18"/>
        <v>0.60594535530722304</v>
      </c>
      <c r="BB18" s="12">
        <f t="shared" si="19"/>
        <v>0.56421202804479198</v>
      </c>
      <c r="BC18" s="12">
        <f t="shared" si="20"/>
        <v>0.52396758152665035</v>
      </c>
      <c r="BD18" s="12">
        <f t="shared" si="21"/>
        <v>0.48521201575279799</v>
      </c>
      <c r="BE18" s="12">
        <f t="shared" si="22"/>
        <v>0.44794533072323506</v>
      </c>
      <c r="BF18" s="12">
        <f t="shared" si="23"/>
        <v>0.41216752643796156</v>
      </c>
      <c r="BG18" s="12">
        <f t="shared" si="24"/>
        <v>0.37787860289697711</v>
      </c>
      <c r="BH18" s="12">
        <f t="shared" si="25"/>
        <v>0.34507856010028232</v>
      </c>
      <c r="BI18" s="12">
        <f t="shared" si="26"/>
        <v>0.31376739804787684</v>
      </c>
      <c r="BJ18" s="11">
        <f t="shared" si="30"/>
        <v>0.96822706301004691</v>
      </c>
      <c r="BK18" s="11">
        <f t="shared" si="30"/>
        <v>0.96822706301004691</v>
      </c>
      <c r="BL18" s="11">
        <f t="shared" si="30"/>
        <v>0.96822706301004691</v>
      </c>
      <c r="BM18" s="11">
        <f t="shared" si="30"/>
        <v>0.96822706301004691</v>
      </c>
      <c r="BN18" s="11">
        <f t="shared" si="30"/>
        <v>0.96822706301004691</v>
      </c>
      <c r="BO18" s="11">
        <f t="shared" si="30"/>
        <v>0.96822706301004691</v>
      </c>
      <c r="BP18" s="11">
        <f t="shared" si="30"/>
        <v>0.96822706301004691</v>
      </c>
      <c r="BQ18" s="11">
        <f t="shared" si="30"/>
        <v>0.96822706301004691</v>
      </c>
      <c r="BR18" s="11">
        <f t="shared" si="30"/>
        <v>0.96822706301004691</v>
      </c>
      <c r="BS18" s="11">
        <f t="shared" si="30"/>
        <v>0.96822706301004691</v>
      </c>
      <c r="BT18" s="11">
        <f t="shared" si="30"/>
        <v>0.96822706301004691</v>
      </c>
      <c r="BU18" s="11">
        <f t="shared" si="30"/>
        <v>0.96822706301004691</v>
      </c>
      <c r="BV18" s="11">
        <f t="shared" si="30"/>
        <v>0.96822706301004691</v>
      </c>
      <c r="BW18" s="11">
        <f t="shared" si="30"/>
        <v>0.96822706301004691</v>
      </c>
      <c r="BX18" s="11">
        <f t="shared" si="30"/>
        <v>0.96822706301004691</v>
      </c>
      <c r="BY18" s="11">
        <f t="shared" si="30"/>
        <v>0.96822706301004691</v>
      </c>
      <c r="BZ18" s="11">
        <f t="shared" si="32"/>
        <v>0.96822706301004691</v>
      </c>
      <c r="CA18" s="11">
        <f t="shared" si="32"/>
        <v>0.96822706301004691</v>
      </c>
      <c r="CB18" s="11">
        <f t="shared" si="32"/>
        <v>0.96822706301004691</v>
      </c>
      <c r="CC18" s="11">
        <f t="shared" si="32"/>
        <v>0.96822706301004691</v>
      </c>
      <c r="CD18" s="11">
        <f t="shared" si="32"/>
        <v>0.96822706301004691</v>
      </c>
      <c r="CE18" s="11">
        <f t="shared" si="32"/>
        <v>0.96822706301004691</v>
      </c>
      <c r="CF18" s="11">
        <f t="shared" si="33"/>
        <v>0.96822706301004691</v>
      </c>
      <c r="CG18" s="11">
        <f t="shared" si="33"/>
        <v>0.96822706301004691</v>
      </c>
      <c r="CH18" s="11">
        <f t="shared" si="33"/>
        <v>0.96822706301004691</v>
      </c>
      <c r="CI18" s="11">
        <f t="shared" si="33"/>
        <v>0.96822706301004691</v>
      </c>
    </row>
    <row r="19" spans="1:87" ht="15.6" thickTop="1" thickBot="1" x14ac:dyDescent="0.35">
      <c r="A19" s="4">
        <v>13</v>
      </c>
      <c r="B19" s="4" t="s">
        <v>40</v>
      </c>
      <c r="C19" s="2" t="s">
        <v>47</v>
      </c>
      <c r="D19" s="5">
        <v>184.36699999999999</v>
      </c>
      <c r="E19" s="5">
        <v>657.8</v>
      </c>
      <c r="F19" s="5">
        <v>0.24</v>
      </c>
      <c r="G19" s="5">
        <v>508.6</v>
      </c>
      <c r="H19" s="1">
        <f t="shared" si="28"/>
        <v>1.7225250000000001</v>
      </c>
      <c r="I19" s="5">
        <v>17</v>
      </c>
      <c r="J19" s="11">
        <f t="shared" si="29"/>
        <v>0.59957256350252675</v>
      </c>
      <c r="K19" s="11">
        <f t="shared" si="31"/>
        <v>0.57291641404197269</v>
      </c>
      <c r="L19" s="11">
        <f t="shared" si="31"/>
        <v>0.54686636165873881</v>
      </c>
      <c r="M19" s="11">
        <f t="shared" si="31"/>
        <v>0.52142240635282588</v>
      </c>
      <c r="N19" s="11">
        <f t="shared" si="31"/>
        <v>0.49658454812423325</v>
      </c>
      <c r="O19" s="11">
        <f t="shared" si="31"/>
        <v>0.47235278697296096</v>
      </c>
      <c r="P19" s="11">
        <f t="shared" si="31"/>
        <v>0.44872712289900912</v>
      </c>
      <c r="Q19" s="11">
        <f t="shared" si="31"/>
        <v>0.42570755590237791</v>
      </c>
      <c r="R19" s="11">
        <f t="shared" si="31"/>
        <v>0.40296249784827848</v>
      </c>
      <c r="S19" s="11">
        <f t="shared" si="31"/>
        <v>0.3923146374274068</v>
      </c>
      <c r="T19" s="11">
        <f t="shared" si="31"/>
        <v>0.38148671314107657</v>
      </c>
      <c r="U19" s="11">
        <f t="shared" si="31"/>
        <v>0.36028543737640678</v>
      </c>
      <c r="V19" s="11">
        <f t="shared" si="31"/>
        <v>0.33969025868905733</v>
      </c>
      <c r="W19" s="11">
        <f t="shared" si="31"/>
        <v>0.31970117707902823</v>
      </c>
      <c r="X19" s="11">
        <f t="shared" si="31"/>
        <v>0.30031819254631986</v>
      </c>
      <c r="Y19" s="11">
        <f t="shared" si="31"/>
        <v>0.28154130509093173</v>
      </c>
      <c r="Z19" s="11">
        <f t="shared" si="31"/>
        <v>0.26337051471286416</v>
      </c>
      <c r="AA19" s="11">
        <f t="shared" si="31"/>
        <v>0.2458058214121171</v>
      </c>
      <c r="AB19" s="11">
        <f t="shared" si="31"/>
        <v>0.22884722518869041</v>
      </c>
      <c r="AC19" s="11">
        <f t="shared" si="31"/>
        <v>0.21249472604258424</v>
      </c>
      <c r="AD19" s="11">
        <f t="shared" si="31"/>
        <v>0.19674832397379857</v>
      </c>
      <c r="AE19" s="11">
        <f t="shared" si="31"/>
        <v>0.18160801898233328</v>
      </c>
      <c r="AF19" s="11">
        <f t="shared" si="31"/>
        <v>0.16707381106818847</v>
      </c>
      <c r="AG19" s="11">
        <f t="shared" si="31"/>
        <v>0.15314570023136423</v>
      </c>
      <c r="AH19" s="11">
        <f t="shared" si="31"/>
        <v>0.13982368647186036</v>
      </c>
      <c r="AI19" s="11">
        <f t="shared" si="31"/>
        <v>0.12710776978967703</v>
      </c>
      <c r="AJ19" s="12">
        <f t="shared" si="1"/>
        <v>1.8890673326451735</v>
      </c>
      <c r="AK19" s="12">
        <f t="shared" si="2"/>
        <v>1.8050820667652954</v>
      </c>
      <c r="AL19" s="12">
        <f t="shared" si="3"/>
        <v>1.723006424939074</v>
      </c>
      <c r="AM19" s="12">
        <f t="shared" si="4"/>
        <v>1.6428404071665124</v>
      </c>
      <c r="AN19" s="12">
        <f t="shared" si="5"/>
        <v>1.5645840134476081</v>
      </c>
      <c r="AO19" s="12">
        <f t="shared" si="6"/>
        <v>1.4882372437823614</v>
      </c>
      <c r="AP19" s="12">
        <f t="shared" si="7"/>
        <v>1.4138000981707726</v>
      </c>
      <c r="AQ19" s="12">
        <f t="shared" si="8"/>
        <v>1.3412725766128424</v>
      </c>
      <c r="AR19" s="12">
        <f t="shared" si="9"/>
        <v>1.2696099476591143</v>
      </c>
      <c r="AS19" s="12">
        <f t="shared" si="10"/>
        <v>1.2360618393765554</v>
      </c>
      <c r="AT19" s="12">
        <f t="shared" si="11"/>
        <v>1.201946405657955</v>
      </c>
      <c r="AU19" s="12">
        <f t="shared" si="12"/>
        <v>1.1351477562609988</v>
      </c>
      <c r="AV19" s="12">
        <f t="shared" si="13"/>
        <v>1.0702587309177003</v>
      </c>
      <c r="AW19" s="12">
        <f t="shared" si="14"/>
        <v>1.0072793296280593</v>
      </c>
      <c r="AX19" s="12">
        <f t="shared" si="15"/>
        <v>0.94620955239207716</v>
      </c>
      <c r="AY19" s="12">
        <f t="shared" si="16"/>
        <v>0.88704939920975245</v>
      </c>
      <c r="AZ19" s="12">
        <f t="shared" si="17"/>
        <v>0.82979887008108577</v>
      </c>
      <c r="BA19" s="12">
        <f t="shared" si="18"/>
        <v>0.77445796500607733</v>
      </c>
      <c r="BB19" s="12">
        <f t="shared" si="19"/>
        <v>0.72102668398472658</v>
      </c>
      <c r="BC19" s="12">
        <f t="shared" si="20"/>
        <v>0.66950502701703396</v>
      </c>
      <c r="BD19" s="12">
        <f t="shared" si="21"/>
        <v>0.61989299410299947</v>
      </c>
      <c r="BE19" s="12">
        <f t="shared" si="22"/>
        <v>0.57219058524262278</v>
      </c>
      <c r="BF19" s="12">
        <f t="shared" si="23"/>
        <v>0.52639780043590401</v>
      </c>
      <c r="BG19" s="12">
        <f t="shared" si="24"/>
        <v>0.48251463968284358</v>
      </c>
      <c r="BH19" s="12">
        <f t="shared" si="25"/>
        <v>0.44054110298344085</v>
      </c>
      <c r="BI19" s="12">
        <f t="shared" si="26"/>
        <v>0.40047719033769641</v>
      </c>
      <c r="BJ19" s="11">
        <f t="shared" si="30"/>
        <v>1.0588373982353061</v>
      </c>
      <c r="BK19" s="11">
        <f t="shared" si="30"/>
        <v>1.0588373982353061</v>
      </c>
      <c r="BL19" s="11">
        <f t="shared" si="30"/>
        <v>1.0588373982353061</v>
      </c>
      <c r="BM19" s="11">
        <f t="shared" si="30"/>
        <v>1.0588373982353061</v>
      </c>
      <c r="BN19" s="11">
        <f t="shared" si="30"/>
        <v>1.0588373982353061</v>
      </c>
      <c r="BO19" s="11">
        <f t="shared" si="30"/>
        <v>1.0588373982353061</v>
      </c>
      <c r="BP19" s="11">
        <f t="shared" si="30"/>
        <v>1.0588373982353061</v>
      </c>
      <c r="BQ19" s="11">
        <f t="shared" si="30"/>
        <v>1.0588373982353061</v>
      </c>
      <c r="BR19" s="11">
        <f t="shared" si="30"/>
        <v>1.0588373982353061</v>
      </c>
      <c r="BS19" s="11">
        <f t="shared" si="30"/>
        <v>1.0588373982353061</v>
      </c>
      <c r="BT19" s="11">
        <f t="shared" si="30"/>
        <v>1.0588373982353061</v>
      </c>
      <c r="BU19" s="11">
        <f t="shared" si="30"/>
        <v>1.0588373982353061</v>
      </c>
      <c r="BV19" s="11">
        <f t="shared" si="30"/>
        <v>1.0588373982353061</v>
      </c>
      <c r="BW19" s="11">
        <f t="shared" si="30"/>
        <v>1.0588373982353061</v>
      </c>
      <c r="BX19" s="11">
        <f t="shared" si="30"/>
        <v>1.0588373982353061</v>
      </c>
      <c r="BY19" s="11">
        <f t="shared" si="30"/>
        <v>1.0588373982353061</v>
      </c>
      <c r="BZ19" s="11">
        <f t="shared" si="32"/>
        <v>1.0588373982353061</v>
      </c>
      <c r="CA19" s="11">
        <f t="shared" si="32"/>
        <v>1.0588373982353061</v>
      </c>
      <c r="CB19" s="11">
        <f t="shared" si="32"/>
        <v>1.0588373982353061</v>
      </c>
      <c r="CC19" s="11">
        <f t="shared" si="32"/>
        <v>1.0588373982353061</v>
      </c>
      <c r="CD19" s="11">
        <f t="shared" si="32"/>
        <v>1.0588373982353061</v>
      </c>
      <c r="CE19" s="11">
        <f t="shared" si="32"/>
        <v>1.0588373982353061</v>
      </c>
      <c r="CF19" s="11">
        <f t="shared" si="33"/>
        <v>1.0588373982353061</v>
      </c>
      <c r="CG19" s="11">
        <f t="shared" si="33"/>
        <v>1.0588373982353061</v>
      </c>
      <c r="CH19" s="11">
        <f t="shared" si="33"/>
        <v>1.0588373982353061</v>
      </c>
      <c r="CI19" s="11">
        <f t="shared" si="33"/>
        <v>1.0588373982353061</v>
      </c>
    </row>
    <row r="20" spans="1:87" ht="15.6" thickTop="1" thickBot="1" x14ac:dyDescent="0.35">
      <c r="A20" s="4">
        <v>14</v>
      </c>
      <c r="B20" s="4" t="s">
        <v>41</v>
      </c>
      <c r="C20" s="2" t="s">
        <v>48</v>
      </c>
      <c r="D20" s="5">
        <v>198.39400000000001</v>
      </c>
      <c r="E20" s="5">
        <v>694</v>
      </c>
      <c r="F20" s="5">
        <v>0.23</v>
      </c>
      <c r="G20" s="5">
        <v>526.70000000000005</v>
      </c>
      <c r="H20" s="1">
        <f t="shared" si="28"/>
        <v>1.6212</v>
      </c>
      <c r="I20" s="5">
        <v>16</v>
      </c>
      <c r="J20" s="11">
        <f t="shared" si="29"/>
        <v>0.59282162604657118</v>
      </c>
      <c r="K20" s="11">
        <f t="shared" si="31"/>
        <v>0.56842831049224973</v>
      </c>
      <c r="L20" s="11">
        <f t="shared" si="31"/>
        <v>0.54454745955041395</v>
      </c>
      <c r="M20" s="11">
        <f t="shared" si="31"/>
        <v>0.52117907322106405</v>
      </c>
      <c r="N20" s="11">
        <f t="shared" si="31"/>
        <v>0.49832315150419987</v>
      </c>
      <c r="O20" s="11">
        <f t="shared" si="31"/>
        <v>0.47597969439982152</v>
      </c>
      <c r="P20" s="11">
        <f t="shared" si="31"/>
        <v>0.45414870190792866</v>
      </c>
      <c r="Q20" s="11">
        <f t="shared" si="31"/>
        <v>0.43283017402852186</v>
      </c>
      <c r="R20" s="11">
        <f t="shared" si="31"/>
        <v>0.41171592094945947</v>
      </c>
      <c r="S20" s="11">
        <f t="shared" si="31"/>
        <v>0.40181325335782231</v>
      </c>
      <c r="T20" s="11">
        <f t="shared" si="31"/>
        <v>0.39173051210716514</v>
      </c>
      <c r="U20" s="11">
        <f t="shared" si="31"/>
        <v>0.37194937806521539</v>
      </c>
      <c r="V20" s="11">
        <f t="shared" si="31"/>
        <v>0.35268070863575146</v>
      </c>
      <c r="W20" s="11">
        <f t="shared" si="31"/>
        <v>0.3339245038187732</v>
      </c>
      <c r="X20" s="11">
        <f t="shared" si="31"/>
        <v>0.31568076361428066</v>
      </c>
      <c r="Y20" s="11">
        <f t="shared" si="31"/>
        <v>0.29794948802227395</v>
      </c>
      <c r="Z20" s="11">
        <f t="shared" si="31"/>
        <v>0.28073067704275306</v>
      </c>
      <c r="AA20" s="11">
        <f t="shared" si="31"/>
        <v>0.26402433067571779</v>
      </c>
      <c r="AB20" s="11">
        <f t="shared" si="31"/>
        <v>0.24783044892116821</v>
      </c>
      <c r="AC20" s="11">
        <f t="shared" si="31"/>
        <v>0.23214903177910443</v>
      </c>
      <c r="AD20" s="11">
        <f t="shared" si="31"/>
        <v>0.2169800792495265</v>
      </c>
      <c r="AE20" s="11">
        <f t="shared" si="31"/>
        <v>0.20232359133243413</v>
      </c>
      <c r="AF20" s="11">
        <f t="shared" si="31"/>
        <v>0.18817956802782759</v>
      </c>
      <c r="AG20" s="11">
        <f t="shared" si="31"/>
        <v>0.17454800933570688</v>
      </c>
      <c r="AH20" s="11">
        <f t="shared" si="31"/>
        <v>0.16142891525607181</v>
      </c>
      <c r="AI20" s="11">
        <f t="shared" si="31"/>
        <v>0.14882228578892248</v>
      </c>
      <c r="AJ20" s="12">
        <f t="shared" si="1"/>
        <v>1.7924265644819837</v>
      </c>
      <c r="AK20" s="12">
        <f t="shared" si="2"/>
        <v>1.718672124909763</v>
      </c>
      <c r="AL20" s="12">
        <f t="shared" si="3"/>
        <v>1.6464671483537656</v>
      </c>
      <c r="AM20" s="12">
        <f t="shared" si="4"/>
        <v>1.5758116348139914</v>
      </c>
      <c r="AN20" s="12">
        <f t="shared" si="5"/>
        <v>1.5067055842904404</v>
      </c>
      <c r="AO20" s="12">
        <f t="shared" si="6"/>
        <v>1.4391489967831128</v>
      </c>
      <c r="AP20" s="12">
        <f t="shared" si="7"/>
        <v>1.3731418722920075</v>
      </c>
      <c r="AQ20" s="12">
        <f t="shared" si="8"/>
        <v>1.3086842108171262</v>
      </c>
      <c r="AR20" s="12">
        <f t="shared" si="9"/>
        <v>1.244844184668799</v>
      </c>
      <c r="AS20" s="12">
        <f t="shared" si="10"/>
        <v>1.2149029617602223</v>
      </c>
      <c r="AT20" s="12">
        <f t="shared" si="11"/>
        <v>1.1844172769160322</v>
      </c>
      <c r="AU20" s="12">
        <f t="shared" si="12"/>
        <v>1.1246080044898197</v>
      </c>
      <c r="AV20" s="12">
        <f t="shared" si="13"/>
        <v>1.0663481950798304</v>
      </c>
      <c r="AW20" s="12">
        <f t="shared" si="14"/>
        <v>1.0096378486860644</v>
      </c>
      <c r="AX20" s="12">
        <f t="shared" si="15"/>
        <v>0.95447696530852133</v>
      </c>
      <c r="AY20" s="12">
        <f t="shared" si="16"/>
        <v>0.9008655449472015</v>
      </c>
      <c r="AZ20" s="12">
        <f t="shared" si="17"/>
        <v>0.84880358760210506</v>
      </c>
      <c r="BA20" s="12">
        <f t="shared" si="18"/>
        <v>0.79829109327323133</v>
      </c>
      <c r="BB20" s="12">
        <f t="shared" si="19"/>
        <v>0.74932806196058066</v>
      </c>
      <c r="BC20" s="12">
        <f t="shared" si="20"/>
        <v>0.70191449366415315</v>
      </c>
      <c r="BD20" s="12">
        <f t="shared" si="21"/>
        <v>0.65605038838394925</v>
      </c>
      <c r="BE20" s="12">
        <f t="shared" si="22"/>
        <v>0.61173574611996784</v>
      </c>
      <c r="BF20" s="12">
        <f t="shared" si="23"/>
        <v>0.5689705668722097</v>
      </c>
      <c r="BG20" s="12">
        <f t="shared" si="24"/>
        <v>0.52775485064067507</v>
      </c>
      <c r="BH20" s="12">
        <f t="shared" si="25"/>
        <v>0.48808859742536315</v>
      </c>
      <c r="BI20" s="12">
        <f t="shared" si="26"/>
        <v>0.44997180722627439</v>
      </c>
      <c r="BJ20" s="11">
        <f t="shared" si="30"/>
        <v>1.246885560823406</v>
      </c>
      <c r="BK20" s="11">
        <f t="shared" si="30"/>
        <v>1.246885560823406</v>
      </c>
      <c r="BL20" s="11">
        <f t="shared" si="30"/>
        <v>1.246885560823406</v>
      </c>
      <c r="BM20" s="11">
        <f t="shared" si="30"/>
        <v>1.246885560823406</v>
      </c>
      <c r="BN20" s="11">
        <f t="shared" si="30"/>
        <v>1.246885560823406</v>
      </c>
      <c r="BO20" s="11">
        <f t="shared" si="30"/>
        <v>1.246885560823406</v>
      </c>
      <c r="BP20" s="11">
        <f t="shared" si="30"/>
        <v>1.246885560823406</v>
      </c>
      <c r="BQ20" s="11">
        <f t="shared" si="30"/>
        <v>1.246885560823406</v>
      </c>
      <c r="BR20" s="11">
        <f t="shared" si="30"/>
        <v>1.246885560823406</v>
      </c>
      <c r="BS20" s="11">
        <f t="shared" si="30"/>
        <v>1.246885560823406</v>
      </c>
      <c r="BT20" s="11">
        <f t="shared" si="30"/>
        <v>1.246885560823406</v>
      </c>
      <c r="BU20" s="11">
        <f t="shared" si="30"/>
        <v>1.246885560823406</v>
      </c>
      <c r="BV20" s="11">
        <f t="shared" si="30"/>
        <v>1.246885560823406</v>
      </c>
      <c r="BW20" s="11">
        <f t="shared" si="30"/>
        <v>1.246885560823406</v>
      </c>
      <c r="BX20" s="11">
        <f t="shared" si="30"/>
        <v>1.246885560823406</v>
      </c>
      <c r="BY20" s="11">
        <f t="shared" si="30"/>
        <v>1.246885560823406</v>
      </c>
      <c r="BZ20" s="11">
        <f t="shared" si="32"/>
        <v>1.246885560823406</v>
      </c>
      <c r="CA20" s="11">
        <f t="shared" si="32"/>
        <v>1.246885560823406</v>
      </c>
      <c r="CB20" s="11">
        <f t="shared" si="32"/>
        <v>1.246885560823406</v>
      </c>
      <c r="CC20" s="11">
        <f t="shared" si="32"/>
        <v>1.246885560823406</v>
      </c>
      <c r="CD20" s="11">
        <f t="shared" si="32"/>
        <v>1.246885560823406</v>
      </c>
      <c r="CE20" s="11">
        <f t="shared" si="32"/>
        <v>1.246885560823406</v>
      </c>
      <c r="CF20" s="11">
        <f t="shared" si="33"/>
        <v>1.246885560823406</v>
      </c>
      <c r="CG20" s="11">
        <f t="shared" si="33"/>
        <v>1.246885560823406</v>
      </c>
      <c r="CH20" s="11">
        <f t="shared" si="33"/>
        <v>1.246885560823406</v>
      </c>
      <c r="CI20" s="11">
        <f t="shared" si="33"/>
        <v>1.246885560823406</v>
      </c>
    </row>
    <row r="21" spans="1:87" ht="15.6" thickTop="1" thickBot="1" x14ac:dyDescent="0.35">
      <c r="A21" s="4">
        <v>15</v>
      </c>
      <c r="B21" s="4" t="s">
        <v>42</v>
      </c>
      <c r="C21" s="2" t="s">
        <v>49</v>
      </c>
      <c r="D21" s="5">
        <v>212.42099999999999</v>
      </c>
      <c r="E21" s="5">
        <v>707</v>
      </c>
      <c r="F21" s="5">
        <v>0.23</v>
      </c>
      <c r="G21" s="5">
        <v>543.79999999999995</v>
      </c>
      <c r="H21" s="1">
        <f t="shared" si="28"/>
        <v>1.5198749999999999</v>
      </c>
      <c r="I21" s="5">
        <v>15</v>
      </c>
      <c r="J21" s="11">
        <f t="shared" si="29"/>
        <v>0.6273238530512586</v>
      </c>
      <c r="K21" s="11">
        <f t="shared" si="31"/>
        <v>0.60218318821967109</v>
      </c>
      <c r="L21" s="11">
        <f t="shared" si="31"/>
        <v>0.57755664741326962</v>
      </c>
      <c r="M21" s="11">
        <f t="shared" si="31"/>
        <v>0.55344423063205361</v>
      </c>
      <c r="N21" s="11">
        <f t="shared" si="31"/>
        <v>0.52984593787602341</v>
      </c>
      <c r="O21" s="11">
        <f t="shared" si="31"/>
        <v>0.50676176914517912</v>
      </c>
      <c r="P21" s="11">
        <f t="shared" si="31"/>
        <v>0.48419172443952074</v>
      </c>
      <c r="Q21" s="11">
        <f t="shared" si="31"/>
        <v>0.46213580375904845</v>
      </c>
      <c r="R21" s="11">
        <f t="shared" si="31"/>
        <v>0.440274793923074</v>
      </c>
      <c r="S21" s="11">
        <f t="shared" si="31"/>
        <v>0.43001590528556294</v>
      </c>
      <c r="T21" s="11">
        <f t="shared" si="31"/>
        <v>0.41956633447366065</v>
      </c>
      <c r="U21" s="11">
        <f t="shared" si="31"/>
        <v>0.39905278586874554</v>
      </c>
      <c r="V21" s="11">
        <f t="shared" si="31"/>
        <v>0.37905336128901645</v>
      </c>
      <c r="W21" s="11">
        <f t="shared" si="31"/>
        <v>0.35956806073447312</v>
      </c>
      <c r="X21" s="11">
        <f t="shared" si="31"/>
        <v>0.34059688420511569</v>
      </c>
      <c r="Y21" s="11">
        <f t="shared" si="31"/>
        <v>0.3221398317009439</v>
      </c>
      <c r="Z21" s="11">
        <f t="shared" si="31"/>
        <v>0.30419690322195814</v>
      </c>
      <c r="AA21" s="11">
        <f t="shared" si="31"/>
        <v>0.28676809876815806</v>
      </c>
      <c r="AB21" s="11">
        <f t="shared" si="31"/>
        <v>0.26985341833954385</v>
      </c>
      <c r="AC21" s="11">
        <f t="shared" si="31"/>
        <v>0.25345286193611566</v>
      </c>
      <c r="AD21" s="11">
        <f t="shared" si="31"/>
        <v>0.2375664295578731</v>
      </c>
      <c r="AE21" s="11">
        <f t="shared" si="31"/>
        <v>0.2221941212048166</v>
      </c>
      <c r="AF21" s="11">
        <f t="shared" si="31"/>
        <v>0.20733593687694574</v>
      </c>
      <c r="AG21" s="11">
        <f t="shared" si="31"/>
        <v>0.19299187657426073</v>
      </c>
      <c r="AH21" s="11">
        <f t="shared" si="31"/>
        <v>0.17916194029676172</v>
      </c>
      <c r="AI21" s="11">
        <f t="shared" si="31"/>
        <v>0.1658461280444484</v>
      </c>
      <c r="AJ21" s="12">
        <f t="shared" si="1"/>
        <v>1.9567609790230334</v>
      </c>
      <c r="AK21" s="12">
        <f t="shared" si="2"/>
        <v>1.8783417196725882</v>
      </c>
      <c r="AL21" s="12">
        <f t="shared" si="3"/>
        <v>1.801526126157531</v>
      </c>
      <c r="AM21" s="12">
        <f t="shared" si="4"/>
        <v>1.7263141984778607</v>
      </c>
      <c r="AN21" s="12">
        <f t="shared" si="5"/>
        <v>1.6527059366335772</v>
      </c>
      <c r="AO21" s="12">
        <f t="shared" si="6"/>
        <v>1.5807013406246813</v>
      </c>
      <c r="AP21" s="12">
        <f t="shared" si="7"/>
        <v>1.5103004104511732</v>
      </c>
      <c r="AQ21" s="12">
        <f t="shared" si="8"/>
        <v>1.4415031461130534</v>
      </c>
      <c r="AR21" s="12">
        <f t="shared" si="9"/>
        <v>1.3733138515389505</v>
      </c>
      <c r="AS21" s="12">
        <f t="shared" si="10"/>
        <v>1.3413141230472232</v>
      </c>
      <c r="AT21" s="12">
        <f t="shared" si="11"/>
        <v>1.3087196149429736</v>
      </c>
      <c r="AU21" s="12">
        <f t="shared" si="12"/>
        <v>1.2447333481110148</v>
      </c>
      <c r="AV21" s="12">
        <f t="shared" si="13"/>
        <v>1.1823507471144441</v>
      </c>
      <c r="AW21" s="12">
        <f t="shared" si="14"/>
        <v>1.1215718119532607</v>
      </c>
      <c r="AX21" s="12">
        <f t="shared" si="15"/>
        <v>1.0623965426274646</v>
      </c>
      <c r="AY21" s="12">
        <f t="shared" si="16"/>
        <v>1.0048249391370556</v>
      </c>
      <c r="AZ21" s="12">
        <f t="shared" si="17"/>
        <v>0.94885700148203456</v>
      </c>
      <c r="BA21" s="12">
        <f t="shared" si="18"/>
        <v>0.89449272966240045</v>
      </c>
      <c r="BB21" s="12">
        <f t="shared" si="19"/>
        <v>0.84173212367815387</v>
      </c>
      <c r="BC21" s="12">
        <f t="shared" si="20"/>
        <v>0.79057518352929523</v>
      </c>
      <c r="BD21" s="12">
        <f t="shared" si="21"/>
        <v>0.74102190921582334</v>
      </c>
      <c r="BE21" s="12">
        <f t="shared" si="22"/>
        <v>0.69307230073773962</v>
      </c>
      <c r="BF21" s="12">
        <f t="shared" si="23"/>
        <v>0.64672635809504264</v>
      </c>
      <c r="BG21" s="12">
        <f t="shared" si="24"/>
        <v>0.60198408128773317</v>
      </c>
      <c r="BH21" s="12">
        <f t="shared" si="25"/>
        <v>0.55884547031581167</v>
      </c>
      <c r="BI21" s="12">
        <f t="shared" si="26"/>
        <v>0.517310525179277</v>
      </c>
      <c r="BJ21" s="11">
        <f t="shared" si="30"/>
        <v>1.2487247760233491</v>
      </c>
      <c r="BK21" s="11">
        <f t="shared" si="30"/>
        <v>1.2487247760233491</v>
      </c>
      <c r="BL21" s="11">
        <f t="shared" si="30"/>
        <v>1.2487247760233491</v>
      </c>
      <c r="BM21" s="11">
        <f t="shared" si="30"/>
        <v>1.2487247760233491</v>
      </c>
      <c r="BN21" s="11">
        <f t="shared" si="30"/>
        <v>1.2487247760233491</v>
      </c>
      <c r="BO21" s="11">
        <f t="shared" si="30"/>
        <v>1.2487247760233491</v>
      </c>
      <c r="BP21" s="11">
        <f t="shared" si="30"/>
        <v>1.2487247760233491</v>
      </c>
      <c r="BQ21" s="11">
        <f t="shared" si="30"/>
        <v>1.2487247760233491</v>
      </c>
      <c r="BR21" s="11">
        <f t="shared" si="30"/>
        <v>1.2487247760233491</v>
      </c>
      <c r="BS21" s="11">
        <f t="shared" si="30"/>
        <v>1.2487247760233491</v>
      </c>
      <c r="BT21" s="11">
        <f t="shared" si="30"/>
        <v>1.2487247760233491</v>
      </c>
      <c r="BU21" s="11">
        <f t="shared" si="30"/>
        <v>1.2487247760233491</v>
      </c>
      <c r="BV21" s="11">
        <f t="shared" si="30"/>
        <v>1.2487247760233491</v>
      </c>
      <c r="BW21" s="11">
        <f t="shared" si="30"/>
        <v>1.2487247760233491</v>
      </c>
      <c r="BX21" s="11">
        <f t="shared" si="30"/>
        <v>1.2487247760233491</v>
      </c>
      <c r="BY21" s="11">
        <f t="shared" si="30"/>
        <v>1.2487247760233491</v>
      </c>
      <c r="BZ21" s="11">
        <f t="shared" si="32"/>
        <v>1.2487247760233491</v>
      </c>
      <c r="CA21" s="11">
        <f t="shared" si="32"/>
        <v>1.2487247760233491</v>
      </c>
      <c r="CB21" s="11">
        <f t="shared" si="32"/>
        <v>1.2487247760233491</v>
      </c>
      <c r="CC21" s="11">
        <f t="shared" si="32"/>
        <v>1.2487247760233491</v>
      </c>
      <c r="CD21" s="11">
        <f t="shared" si="32"/>
        <v>1.2487247760233491</v>
      </c>
      <c r="CE21" s="11">
        <f t="shared" si="32"/>
        <v>1.2487247760233491</v>
      </c>
      <c r="CF21" s="11">
        <f t="shared" si="33"/>
        <v>1.2487247760233491</v>
      </c>
      <c r="CG21" s="11">
        <f t="shared" si="33"/>
        <v>1.2487247760233491</v>
      </c>
      <c r="CH21" s="11">
        <f t="shared" si="33"/>
        <v>1.2487247760233491</v>
      </c>
      <c r="CI21" s="11">
        <f t="shared" si="33"/>
        <v>1.2487247760233491</v>
      </c>
    </row>
    <row r="22" spans="1:87" ht="15.6" thickTop="1" thickBot="1" x14ac:dyDescent="0.35">
      <c r="A22" s="4">
        <v>16</v>
      </c>
      <c r="B22" s="4" t="s">
        <v>43</v>
      </c>
      <c r="C22" s="2" t="s">
        <v>53</v>
      </c>
      <c r="D22" s="5">
        <v>226.44800000000001</v>
      </c>
      <c r="E22" s="5">
        <v>717</v>
      </c>
      <c r="F22" s="5">
        <v>0.22</v>
      </c>
      <c r="G22" s="5">
        <v>560</v>
      </c>
      <c r="H22" s="1">
        <f t="shared" si="28"/>
        <v>1.41855</v>
      </c>
      <c r="I22" s="5">
        <v>14</v>
      </c>
      <c r="J22" s="11">
        <f t="shared" si="29"/>
        <v>0.74276649592545019</v>
      </c>
      <c r="K22" s="11">
        <f t="shared" si="31"/>
        <v>0.71358404431084332</v>
      </c>
      <c r="L22" s="11">
        <f t="shared" si="31"/>
        <v>0.6849864113658678</v>
      </c>
      <c r="M22" s="11">
        <f t="shared" si="31"/>
        <v>0.65697359709052361</v>
      </c>
      <c r="N22" s="11">
        <f t="shared" si="31"/>
        <v>0.62954560148481098</v>
      </c>
      <c r="O22" s="11">
        <f t="shared" si="31"/>
        <v>0.60270242454872947</v>
      </c>
      <c r="P22" s="11">
        <f t="shared" si="31"/>
        <v>0.57644406628227973</v>
      </c>
      <c r="Q22" s="11">
        <f t="shared" si="31"/>
        <v>0.55077052668546123</v>
      </c>
      <c r="R22" s="11">
        <f t="shared" si="31"/>
        <v>0.52530992687648881</v>
      </c>
      <c r="S22" s="11">
        <f t="shared" si="31"/>
        <v>0.51335675229579225</v>
      </c>
      <c r="T22" s="11">
        <f t="shared" si="31"/>
        <v>0.50117790350071845</v>
      </c>
      <c r="U22" s="11">
        <f t="shared" si="31"/>
        <v>0.47725881991279412</v>
      </c>
      <c r="V22" s="11">
        <f t="shared" si="31"/>
        <v>0.45392455499450107</v>
      </c>
      <c r="W22" s="11">
        <f t="shared" si="31"/>
        <v>0.4311751087458397</v>
      </c>
      <c r="X22" s="11">
        <f t="shared" si="31"/>
        <v>0.40901048116680933</v>
      </c>
      <c r="Y22" s="11">
        <f t="shared" si="31"/>
        <v>0.38743067225741074</v>
      </c>
      <c r="Z22" s="11">
        <f t="shared" si="31"/>
        <v>0.36643568201764348</v>
      </c>
      <c r="AA22" s="11">
        <f t="shared" si="31"/>
        <v>0.34602551044750751</v>
      </c>
      <c r="AB22" s="11">
        <f t="shared" si="31"/>
        <v>0.32620015754700304</v>
      </c>
      <c r="AC22" s="11">
        <f t="shared" si="31"/>
        <v>0.3069596233161298</v>
      </c>
      <c r="AD22" s="11">
        <f t="shared" si="31"/>
        <v>0.28830390775488823</v>
      </c>
      <c r="AE22" s="11">
        <f t="shared" si="31"/>
        <v>0.27023301086327789</v>
      </c>
      <c r="AF22" s="11">
        <f t="shared" si="31"/>
        <v>0.25274693264129899</v>
      </c>
      <c r="AG22" s="11">
        <f t="shared" si="31"/>
        <v>0.23584567308895157</v>
      </c>
      <c r="AH22" s="11">
        <f t="shared" si="31"/>
        <v>0.21952923220623541</v>
      </c>
      <c r="AI22" s="11">
        <f t="shared" si="31"/>
        <v>0.20379760999315069</v>
      </c>
      <c r="AJ22" s="12">
        <f t="shared" si="1"/>
        <v>2.2383518195020113</v>
      </c>
      <c r="AK22" s="12">
        <f t="shared" si="2"/>
        <v>2.1504095199672184</v>
      </c>
      <c r="AL22" s="12">
        <f t="shared" si="3"/>
        <v>2.0642295911645854</v>
      </c>
      <c r="AM22" s="12">
        <f t="shared" si="4"/>
        <v>1.979812033094112</v>
      </c>
      <c r="AN22" s="12">
        <f t="shared" si="5"/>
        <v>1.8971568457557992</v>
      </c>
      <c r="AO22" s="12">
        <f t="shared" si="6"/>
        <v>1.8162640291496461</v>
      </c>
      <c r="AP22" s="12">
        <f t="shared" si="7"/>
        <v>1.7371335832756543</v>
      </c>
      <c r="AQ22" s="12">
        <f t="shared" si="8"/>
        <v>1.6597655081338221</v>
      </c>
      <c r="AR22" s="12">
        <f t="shared" si="9"/>
        <v>1.5830391342052035</v>
      </c>
      <c r="AS22" s="12">
        <f t="shared" si="10"/>
        <v>1.5470178405438739</v>
      </c>
      <c r="AT22" s="12">
        <f t="shared" si="11"/>
        <v>1.5103164700466383</v>
      </c>
      <c r="AU22" s="12">
        <f t="shared" si="12"/>
        <v>1.4382355071012867</v>
      </c>
      <c r="AV22" s="12">
        <f t="shared" si="13"/>
        <v>1.3679169148880945</v>
      </c>
      <c r="AW22" s="12">
        <f t="shared" si="14"/>
        <v>1.2993606934070638</v>
      </c>
      <c r="AX22" s="12">
        <f t="shared" si="15"/>
        <v>1.2325668426581917</v>
      </c>
      <c r="AY22" s="12">
        <f t="shared" si="16"/>
        <v>1.1675353626414813</v>
      </c>
      <c r="AZ22" s="12">
        <f t="shared" si="17"/>
        <v>1.1042662533569307</v>
      </c>
      <c r="BA22" s="12">
        <f t="shared" si="18"/>
        <v>1.0427595148045399</v>
      </c>
      <c r="BB22" s="12">
        <f t="shared" si="19"/>
        <v>0.98301514698430958</v>
      </c>
      <c r="BC22" s="12">
        <f t="shared" si="20"/>
        <v>0.92503314989623908</v>
      </c>
      <c r="BD22" s="12">
        <f t="shared" si="21"/>
        <v>0.86881352354032948</v>
      </c>
      <c r="BE22" s="12">
        <f t="shared" si="22"/>
        <v>0.81435626791657956</v>
      </c>
      <c r="BF22" s="12">
        <f t="shared" si="23"/>
        <v>0.76166138302498998</v>
      </c>
      <c r="BG22" s="12">
        <f t="shared" si="24"/>
        <v>0.71072886886556075</v>
      </c>
      <c r="BH22" s="12">
        <f t="shared" si="25"/>
        <v>0.66155872543829131</v>
      </c>
      <c r="BI22" s="12">
        <f t="shared" si="26"/>
        <v>0.6141509527431821</v>
      </c>
      <c r="BJ22" s="11">
        <f t="shared" si="30"/>
        <v>1.4352679283780905</v>
      </c>
      <c r="BK22" s="11">
        <f t="shared" si="30"/>
        <v>1.4352679283780905</v>
      </c>
      <c r="BL22" s="11">
        <f t="shared" si="30"/>
        <v>1.4352679283780905</v>
      </c>
      <c r="BM22" s="11">
        <f t="shared" si="30"/>
        <v>1.4352679283780905</v>
      </c>
      <c r="BN22" s="11">
        <f t="shared" si="30"/>
        <v>1.4352679283780905</v>
      </c>
      <c r="BO22" s="11">
        <f t="shared" si="30"/>
        <v>1.4352679283780905</v>
      </c>
      <c r="BP22" s="11">
        <f t="shared" si="30"/>
        <v>1.4352679283780905</v>
      </c>
      <c r="BQ22" s="11">
        <f t="shared" si="30"/>
        <v>1.4352679283780905</v>
      </c>
      <c r="BR22" s="11">
        <f t="shared" si="30"/>
        <v>1.4352679283780905</v>
      </c>
      <c r="BS22" s="11">
        <f t="shared" si="30"/>
        <v>1.4352679283780905</v>
      </c>
      <c r="BT22" s="11">
        <f t="shared" si="30"/>
        <v>1.4352679283780905</v>
      </c>
      <c r="BU22" s="11">
        <f t="shared" si="30"/>
        <v>1.4352679283780905</v>
      </c>
      <c r="BV22" s="11">
        <f t="shared" si="30"/>
        <v>1.4352679283780905</v>
      </c>
      <c r="BW22" s="11">
        <f t="shared" si="30"/>
        <v>1.4352679283780905</v>
      </c>
      <c r="BX22" s="11">
        <f t="shared" si="30"/>
        <v>1.4352679283780905</v>
      </c>
      <c r="BY22" s="11">
        <f t="shared" si="30"/>
        <v>1.4352679283780905</v>
      </c>
      <c r="BZ22" s="11">
        <f t="shared" si="32"/>
        <v>1.4352679283780905</v>
      </c>
      <c r="CA22" s="11">
        <f t="shared" si="32"/>
        <v>1.4352679283780905</v>
      </c>
      <c r="CB22" s="11">
        <f t="shared" si="32"/>
        <v>1.4352679283780905</v>
      </c>
      <c r="CC22" s="11">
        <f t="shared" si="32"/>
        <v>1.4352679283780905</v>
      </c>
      <c r="CD22" s="11">
        <f t="shared" si="32"/>
        <v>1.4352679283780905</v>
      </c>
      <c r="CE22" s="11">
        <f t="shared" si="32"/>
        <v>1.4352679283780905</v>
      </c>
      <c r="CF22" s="11">
        <f t="shared" si="33"/>
        <v>1.4352679283780905</v>
      </c>
      <c r="CG22" s="11">
        <f t="shared" si="33"/>
        <v>1.4352679283780905</v>
      </c>
      <c r="CH22" s="11">
        <f t="shared" si="33"/>
        <v>1.4352679283780905</v>
      </c>
      <c r="CI22" s="11">
        <f t="shared" si="33"/>
        <v>1.4352679283780905</v>
      </c>
    </row>
    <row r="23" spans="1:87" ht="15.6" thickTop="1" thickBot="1" x14ac:dyDescent="0.35">
      <c r="A23" s="4">
        <v>17</v>
      </c>
      <c r="B23" s="4" t="s">
        <v>26</v>
      </c>
      <c r="C23" s="2" t="s">
        <v>52</v>
      </c>
      <c r="D23" s="5">
        <v>240.47499999999999</v>
      </c>
      <c r="E23" s="5">
        <v>733</v>
      </c>
      <c r="F23" s="5">
        <v>0.21</v>
      </c>
      <c r="G23" s="5">
        <v>575.20000000000005</v>
      </c>
      <c r="H23" s="1">
        <f t="shared" si="28"/>
        <v>1.3172250000000001</v>
      </c>
      <c r="I23" s="5">
        <v>13</v>
      </c>
      <c r="J23" s="11">
        <f t="shared" si="29"/>
        <v>0.8064988451895807</v>
      </c>
      <c r="K23" s="11">
        <f t="shared" si="31"/>
        <v>0.77577792024337999</v>
      </c>
      <c r="L23" s="11">
        <f t="shared" si="31"/>
        <v>0.74565351811166847</v>
      </c>
      <c r="M23" s="11">
        <f t="shared" si="31"/>
        <v>0.71612563879444646</v>
      </c>
      <c r="N23" s="11">
        <f t="shared" si="31"/>
        <v>0.68719428229171375</v>
      </c>
      <c r="O23" s="11">
        <f t="shared" si="31"/>
        <v>0.65885944860347034</v>
      </c>
      <c r="P23" s="11">
        <f t="shared" si="31"/>
        <v>0.63112113772971612</v>
      </c>
      <c r="Q23" s="11">
        <f t="shared" si="31"/>
        <v>0.60397934967045153</v>
      </c>
      <c r="R23" s="11">
        <f t="shared" si="31"/>
        <v>0.57704044647692965</v>
      </c>
      <c r="S23" s="11">
        <f t="shared" si="31"/>
        <v>0.56438514785872174</v>
      </c>
      <c r="T23" s="11">
        <f t="shared" si="31"/>
        <v>0.55148534199539001</v>
      </c>
      <c r="U23" s="11">
        <f t="shared" si="31"/>
        <v>0.52613312237959331</v>
      </c>
      <c r="V23" s="11">
        <f t="shared" si="31"/>
        <v>0.50137742557828568</v>
      </c>
      <c r="W23" s="11">
        <f t="shared" si="31"/>
        <v>0.4772182515914678</v>
      </c>
      <c r="X23" s="11">
        <f t="shared" si="31"/>
        <v>0.4536556004191391</v>
      </c>
      <c r="Y23" s="11">
        <f t="shared" si="31"/>
        <v>0.43068947206129965</v>
      </c>
      <c r="Z23" s="11">
        <f t="shared" si="31"/>
        <v>0.40831986651794971</v>
      </c>
      <c r="AA23" s="11">
        <f t="shared" si="31"/>
        <v>0.38654678378908897</v>
      </c>
      <c r="AB23" s="11">
        <f t="shared" si="31"/>
        <v>0.36537022387471751</v>
      </c>
      <c r="AC23" s="11">
        <f t="shared" si="31"/>
        <v>0.34479018677483553</v>
      </c>
      <c r="AD23" s="11">
        <f t="shared" si="31"/>
        <v>0.32480667248944278</v>
      </c>
      <c r="AE23" s="11">
        <f t="shared" si="31"/>
        <v>0.30541968101853934</v>
      </c>
      <c r="AF23" s="11">
        <f t="shared" si="31"/>
        <v>0.28662921236212541</v>
      </c>
      <c r="AG23" s="11">
        <f t="shared" si="31"/>
        <v>0.26843526652020067</v>
      </c>
      <c r="AH23" s="11">
        <f t="shared" si="31"/>
        <v>0.25083784349276528</v>
      </c>
      <c r="AI23" s="11">
        <f t="shared" si="31"/>
        <v>0.23383694327981933</v>
      </c>
      <c r="AJ23" s="12">
        <f t="shared" si="1"/>
        <v>2.3826576439131864</v>
      </c>
      <c r="AK23" s="12">
        <f t="shared" si="2"/>
        <v>2.2918981256724105</v>
      </c>
      <c r="AL23" s="12">
        <f t="shared" si="3"/>
        <v>2.2029009281741736</v>
      </c>
      <c r="AM23" s="12">
        <f t="shared" si="4"/>
        <v>2.1156660514184762</v>
      </c>
      <c r="AN23" s="12">
        <f t="shared" si="5"/>
        <v>2.0301934954053187</v>
      </c>
      <c r="AO23" s="12">
        <f t="shared" si="6"/>
        <v>1.9464832601346997</v>
      </c>
      <c r="AP23" s="12">
        <f t="shared" si="7"/>
        <v>1.8645353456066203</v>
      </c>
      <c r="AQ23" s="12">
        <f t="shared" si="8"/>
        <v>1.7843497518210807</v>
      </c>
      <c r="AR23" s="12">
        <f t="shared" si="9"/>
        <v>1.7047635453490873</v>
      </c>
      <c r="AS23" s="12">
        <f t="shared" si="10"/>
        <v>1.6673757125350317</v>
      </c>
      <c r="AT23" s="12">
        <f t="shared" si="11"/>
        <v>1.6292655264776186</v>
      </c>
      <c r="AU23" s="12">
        <f t="shared" si="12"/>
        <v>1.5543668949196969</v>
      </c>
      <c r="AV23" s="12">
        <f t="shared" si="13"/>
        <v>1.4812305841043136</v>
      </c>
      <c r="AW23" s="12">
        <f t="shared" si="14"/>
        <v>1.4098565940314709</v>
      </c>
      <c r="AX23" s="12">
        <f t="shared" si="15"/>
        <v>1.3402449247011672</v>
      </c>
      <c r="AY23" s="12">
        <f t="shared" si="16"/>
        <v>1.2723955761134025</v>
      </c>
      <c r="AZ23" s="12">
        <f t="shared" si="17"/>
        <v>1.2063085482681777</v>
      </c>
      <c r="BA23" s="12">
        <f t="shared" si="18"/>
        <v>1.1419838411654915</v>
      </c>
      <c r="BB23" s="12">
        <f t="shared" si="19"/>
        <v>1.0794214548053449</v>
      </c>
      <c r="BC23" s="12">
        <f t="shared" si="20"/>
        <v>1.018621389187738</v>
      </c>
      <c r="BD23" s="12">
        <f t="shared" si="21"/>
        <v>0.95958364431266996</v>
      </c>
      <c r="BE23" s="12">
        <f t="shared" si="22"/>
        <v>0.90230822018014134</v>
      </c>
      <c r="BF23" s="12">
        <f t="shared" si="23"/>
        <v>0.8467951167901524</v>
      </c>
      <c r="BG23" s="12">
        <f t="shared" si="24"/>
        <v>0.79304433414270248</v>
      </c>
      <c r="BH23" s="12">
        <f t="shared" si="25"/>
        <v>0.7410558722377919</v>
      </c>
      <c r="BI23" s="12">
        <f t="shared" si="26"/>
        <v>0.69082973107542112</v>
      </c>
      <c r="BJ23" s="11">
        <f t="shared" si="30"/>
        <v>1.591672207238533</v>
      </c>
      <c r="BK23" s="11">
        <f t="shared" si="30"/>
        <v>1.591672207238533</v>
      </c>
      <c r="BL23" s="11">
        <f t="shared" si="30"/>
        <v>1.591672207238533</v>
      </c>
      <c r="BM23" s="11">
        <f t="shared" si="30"/>
        <v>1.591672207238533</v>
      </c>
      <c r="BN23" s="11">
        <f t="shared" si="30"/>
        <v>1.591672207238533</v>
      </c>
      <c r="BO23" s="11">
        <f t="shared" si="30"/>
        <v>1.591672207238533</v>
      </c>
      <c r="BP23" s="11">
        <f t="shared" si="30"/>
        <v>1.591672207238533</v>
      </c>
      <c r="BQ23" s="11">
        <f t="shared" si="30"/>
        <v>1.591672207238533</v>
      </c>
      <c r="BR23" s="11">
        <f t="shared" si="30"/>
        <v>1.591672207238533</v>
      </c>
      <c r="BS23" s="11">
        <f t="shared" si="30"/>
        <v>1.591672207238533</v>
      </c>
      <c r="BT23" s="11">
        <f t="shared" si="30"/>
        <v>1.591672207238533</v>
      </c>
      <c r="BU23" s="11">
        <f t="shared" si="30"/>
        <v>1.591672207238533</v>
      </c>
      <c r="BV23" s="11">
        <f t="shared" si="30"/>
        <v>1.591672207238533</v>
      </c>
      <c r="BW23" s="11">
        <f t="shared" si="30"/>
        <v>1.591672207238533</v>
      </c>
      <c r="BX23" s="11">
        <f t="shared" si="30"/>
        <v>1.591672207238533</v>
      </c>
      <c r="BY23" s="11">
        <f t="shared" si="30"/>
        <v>1.591672207238533</v>
      </c>
      <c r="BZ23" s="11">
        <f t="shared" si="32"/>
        <v>1.591672207238533</v>
      </c>
      <c r="CA23" s="11">
        <f t="shared" si="32"/>
        <v>1.591672207238533</v>
      </c>
      <c r="CB23" s="11">
        <f t="shared" si="32"/>
        <v>1.591672207238533</v>
      </c>
      <c r="CC23" s="11">
        <f t="shared" si="32"/>
        <v>1.591672207238533</v>
      </c>
      <c r="CD23" s="11">
        <f t="shared" si="32"/>
        <v>1.591672207238533</v>
      </c>
      <c r="CE23" s="11">
        <f t="shared" si="32"/>
        <v>1.591672207238533</v>
      </c>
      <c r="CF23" s="11">
        <f t="shared" si="33"/>
        <v>1.591672207238533</v>
      </c>
      <c r="CG23" s="11">
        <f t="shared" si="33"/>
        <v>1.591672207238533</v>
      </c>
      <c r="CH23" s="11">
        <f t="shared" si="33"/>
        <v>1.591672207238533</v>
      </c>
      <c r="CI23" s="11">
        <f t="shared" si="33"/>
        <v>1.591672207238533</v>
      </c>
    </row>
    <row r="24" spans="1:87" ht="15.6" thickTop="1" thickBot="1" x14ac:dyDescent="0.35">
      <c r="A24" s="4">
        <v>18</v>
      </c>
      <c r="B24" s="4" t="s">
        <v>27</v>
      </c>
      <c r="C24" s="2" t="s">
        <v>51</v>
      </c>
      <c r="D24" s="5">
        <v>254.50200000000001</v>
      </c>
      <c r="E24" s="5">
        <v>745</v>
      </c>
      <c r="F24" s="5">
        <v>0.21</v>
      </c>
      <c r="G24" s="5">
        <v>589.5</v>
      </c>
      <c r="H24" s="1">
        <f t="shared" si="28"/>
        <v>1.2057675000000001</v>
      </c>
      <c r="I24" s="5">
        <v>11.9</v>
      </c>
      <c r="J24" s="11">
        <f t="shared" si="29"/>
        <v>0.76350681991512126</v>
      </c>
      <c r="K24" s="11">
        <f t="shared" si="31"/>
        <v>0.73507332352645671</v>
      </c>
      <c r="L24" s="11">
        <f t="shared" si="31"/>
        <v>0.70717936217363042</v>
      </c>
      <c r="M24" s="11">
        <f t="shared" si="31"/>
        <v>0.67982493585664183</v>
      </c>
      <c r="N24" s="11">
        <f t="shared" si="31"/>
        <v>0.6530100445754915</v>
      </c>
      <c r="O24" s="11">
        <f t="shared" si="31"/>
        <v>0.62673468833017898</v>
      </c>
      <c r="P24" s="11">
        <f t="shared" si="31"/>
        <v>0.60099886712070461</v>
      </c>
      <c r="Q24" s="11">
        <f t="shared" si="31"/>
        <v>0.57580258094706849</v>
      </c>
      <c r="R24" s="11">
        <f t="shared" si="31"/>
        <v>0.55078008575266346</v>
      </c>
      <c r="S24" s="11">
        <f t="shared" si="31"/>
        <v>0.53901977987881033</v>
      </c>
      <c r="T24" s="11">
        <f t="shared" si="31"/>
        <v>0.52702861370731002</v>
      </c>
      <c r="U24" s="11">
        <f t="shared" si="31"/>
        <v>0.5034509326411879</v>
      </c>
      <c r="V24" s="11">
        <f t="shared" si="31"/>
        <v>0.48041278661090386</v>
      </c>
      <c r="W24" s="11">
        <f t="shared" si="31"/>
        <v>0.45791417561645781</v>
      </c>
      <c r="X24" s="11">
        <f t="shared" si="31"/>
        <v>0.43595509965784973</v>
      </c>
      <c r="Y24" s="11">
        <f t="shared" si="31"/>
        <v>0.41453555873507958</v>
      </c>
      <c r="Z24" s="11">
        <f t="shared" si="31"/>
        <v>0.39365555284814768</v>
      </c>
      <c r="AA24" s="11">
        <f t="shared" si="31"/>
        <v>0.37331508199705365</v>
      </c>
      <c r="AB24" s="11">
        <f t="shared" si="31"/>
        <v>0.35351414618179783</v>
      </c>
      <c r="AC24" s="11">
        <f t="shared" si="31"/>
        <v>0.33425274540237998</v>
      </c>
      <c r="AD24" s="11">
        <f t="shared" si="31"/>
        <v>0.31553087965880006</v>
      </c>
      <c r="AE24" s="11">
        <f t="shared" si="31"/>
        <v>0.29734854895105817</v>
      </c>
      <c r="AF24" s="11">
        <f t="shared" si="31"/>
        <v>0.27970575327915448</v>
      </c>
      <c r="AG24" s="11">
        <f t="shared" si="31"/>
        <v>0.26260249264308877</v>
      </c>
      <c r="AH24" s="11">
        <f t="shared" si="31"/>
        <v>0.2460387670428611</v>
      </c>
      <c r="AI24" s="11">
        <f t="shared" si="31"/>
        <v>0.23001457647847132</v>
      </c>
      <c r="AJ24" s="12">
        <f t="shared" ref="AJ24:AJ26" si="34">((($B$2^0.5)/($F24^(2/3)*$E24^(1/6))*$D24^0.5*$B$4^(-1/3)*$H24^(2/3)/100)-0.059)*((1-J$28/$E24)/(1-$G24/$E24))^$B$3</f>
        <v>2.4614818957079647</v>
      </c>
      <c r="AK24" s="12">
        <f t="shared" ref="AK24:AK26" si="35">((($B$2^0.5)/($F24^(2/3)*$E24^(1/6))*$D24^0.5*$B$4^(-1/3)*$H24^(2/3)/100)-0.059)*((1-K$28/$E24)/(1-$G24/$E24))^$B$3</f>
        <v>2.3698146901679324</v>
      </c>
      <c r="AL24" s="12">
        <f t="shared" ref="AL24:AL26" si="36">((($B$2^0.5)/($F24^(2/3)*$E24^(1/6))*$D24^0.5*$B$4^(-1/3)*$H24^(2/3)/100)-0.059)*((1-L$28/$E24)/(1-$G24/$E24))^$B$3</f>
        <v>2.2798869002927975</v>
      </c>
      <c r="AM24" s="12">
        <f t="shared" ref="AM24:AM26" si="37">((($B$2^0.5)/($F24^(2/3)*$E24^(1/6))*$D24^0.5*$B$4^(-1/3)*$H24^(2/3)/100)-0.059)*((1-M$28/$E24)/(1-$G24/$E24))^$B$3</f>
        <v>2.1916985260825577</v>
      </c>
      <c r="AN24" s="12">
        <f t="shared" ref="AN24:AN26" si="38">((($B$2^0.5)/($F24^(2/3)*$E24^(1/6))*$D24^0.5*$B$4^(-1/3)*$H24^(2/3)/100)-0.059)*((1-N$28/$E24)/(1-$G24/$E24))^$B$3</f>
        <v>2.1052495675372147</v>
      </c>
      <c r="AO24" s="12">
        <f t="shared" ref="AO24:AO26" si="39">((($B$2^0.5)/($F24^(2/3)*$E24^(1/6))*$D24^0.5*$B$4^(-1/3)*$H24^(2/3)/100)-0.059)*((1-O$28/$E24)/(1-$G24/$E24))^$B$3</f>
        <v>2.0205400246567677</v>
      </c>
      <c r="AP24" s="12">
        <f t="shared" ref="AP24:AP26" si="40">((($B$2^0.5)/($F24^(2/3)*$E24^(1/6))*$D24^0.5*$B$4^(-1/3)*$H24^(2/3)/100)-0.059)*((1-P$28/$E24)/(1-$G24/$E24))^$B$3</f>
        <v>1.9375698974412168</v>
      </c>
      <c r="AQ24" s="12">
        <f t="shared" ref="AQ24:AQ26" si="41">((($B$2^0.5)/($F24^(2/3)*$E24^(1/6))*$D24^0.5*$B$4^(-1/3)*$H24^(2/3)/100)-0.059)*((1-Q$28/$E24)/(1-$G24/$E24))^$B$3</f>
        <v>1.8563391858905629</v>
      </c>
      <c r="AR24" s="12">
        <f t="shared" ref="AR24:AR26" si="42">((($B$2^0.5)/($F24^(2/3)*$E24^(1/6))*$D24^0.5*$B$4^(-1/3)*$H24^(2/3)/100)-0.059)*((1-R$28/$E24)/(1-$G24/$E24))^$B$3</f>
        <v>1.7756687618682672</v>
      </c>
      <c r="AS24" s="12">
        <f t="shared" ref="AS24:AS26" si="43">((($B$2^0.5)/($F24^(2/3)*$E24^(1/6))*$D24^0.5*$B$4^(-1/3)*$H24^(2/3)/100)-0.059)*((1-S$28/$E24)/(1-$G24/$E24))^$B$3</f>
        <v>1.7377545229362619</v>
      </c>
      <c r="AT24" s="12">
        <f t="shared" ref="AT24:AT26" si="44">((($B$2^0.5)/($F24^(2/3)*$E24^(1/6))*$D24^0.5*$B$4^(-1/3)*$H24^(2/3)/100)-0.059)*((1-T$28/$E24)/(1-$G24/$E24))^$B$3</f>
        <v>1.6990960097839427</v>
      </c>
      <c r="AU24" s="12">
        <f t="shared" ref="AU24:AU26" si="45">((($B$2^0.5)/($F24^(2/3)*$E24^(1/6))*$D24^0.5*$B$4^(-1/3)*$H24^(2/3)/100)-0.059)*((1-U$28/$E24)/(1-$G24/$E24))^$B$3</f>
        <v>1.6230835452279775</v>
      </c>
      <c r="AV24" s="12">
        <f t="shared" ref="AV24:AV26" si="46">((($B$2^0.5)/($F24^(2/3)*$E24^(1/6))*$D24^0.5*$B$4^(-1/3)*$H24^(2/3)/100)-0.059)*((1-V$28/$E24)/(1-$G24/$E24))^$B$3</f>
        <v>1.5488104963369083</v>
      </c>
      <c r="AW24" s="12">
        <f t="shared" ref="AW24:AW26" si="47">((($B$2^0.5)/($F24^(2/3)*$E24^(1/6))*$D24^0.5*$B$4^(-1/3)*$H24^(2/3)/100)-0.059)*((1-W$28/$E24)/(1-$G24/$E24))^$B$3</f>
        <v>1.4762768631107355</v>
      </c>
      <c r="AX24" s="12">
        <f t="shared" ref="AX24:AX26" si="48">((($B$2^0.5)/($F24^(2/3)*$E24^(1/6))*$D24^0.5*$B$4^(-1/3)*$H24^(2/3)/100)-0.059)*((1-X$28/$E24)/(1-$G24/$E24))^$B$3</f>
        <v>1.4054826455494582</v>
      </c>
      <c r="AY24" s="12">
        <f t="shared" ref="AY24:AY26" si="49">((($B$2^0.5)/($F24^(2/3)*$E24^(1/6))*$D24^0.5*$B$4^(-1/3)*$H24^(2/3)/100)-0.059)*((1-Y$28/$E24)/(1-$G24/$E24))^$B$3</f>
        <v>1.3364278436530774</v>
      </c>
      <c r="AZ24" s="12">
        <f t="shared" ref="AZ24:AZ26" si="50">((($B$2^0.5)/($F24^(2/3)*$E24^(1/6))*$D24^0.5*$B$4^(-1/3)*$H24^(2/3)/100)-0.059)*((1-Z$28/$E24)/(1-$G24/$E24))^$B$3</f>
        <v>1.2691124574215931</v>
      </c>
      <c r="BA24" s="12">
        <f t="shared" ref="BA24:BA26" si="51">((($B$2^0.5)/($F24^(2/3)*$E24^(1/6))*$D24^0.5*$B$4^(-1/3)*$H24^(2/3)/100)-0.059)*((1-AA$28/$E24)/(1-$G24/$E24))^$B$3</f>
        <v>1.2035364868550049</v>
      </c>
      <c r="BB24" s="12">
        <f t="shared" ref="BB24:BB26" si="52">((($B$2^0.5)/($F24^(2/3)*$E24^(1/6))*$D24^0.5*$B$4^(-1/3)*$H24^(2/3)/100)-0.059)*((1-AB$28/$E24)/(1-$G24/$E24))^$B$3</f>
        <v>1.1396999319533132</v>
      </c>
      <c r="BC24" s="12">
        <f t="shared" ref="BC24:BC26" si="53">((($B$2^0.5)/($F24^(2/3)*$E24^(1/6))*$D24^0.5*$B$4^(-1/3)*$H24^(2/3)/100)-0.059)*((1-AC$28/$E24)/(1-$G24/$E24))^$B$3</f>
        <v>1.0776027927165175</v>
      </c>
      <c r="BD24" s="12">
        <f t="shared" ref="BD24:BD26" si="54">((($B$2^0.5)/($F24^(2/3)*$E24^(1/6))*$D24^0.5*$B$4^(-1/3)*$H24^(2/3)/100)-0.059)*((1-AD$28/$E24)/(1-$G24/$E24))^$B$3</f>
        <v>1.017245069144618</v>
      </c>
      <c r="BE24" s="12">
        <f t="shared" ref="BE24:BE26" si="55">((($B$2^0.5)/($F24^(2/3)*$E24^(1/6))*$D24^0.5*$B$4^(-1/3)*$H24^(2/3)/100)-0.059)*((1-AE$28/$E24)/(1-$G24/$E24))^$B$3</f>
        <v>0.95862676123761437</v>
      </c>
      <c r="BF24" s="12">
        <f t="shared" ref="BF24:BF26" si="56">((($B$2^0.5)/($F24^(2/3)*$E24^(1/6))*$D24^0.5*$B$4^(-1/3)*$H24^(2/3)/100)-0.059)*((1-AF$28/$E24)/(1-$G24/$E24))^$B$3</f>
        <v>0.90174786899550763</v>
      </c>
      <c r="BG24" s="12">
        <f t="shared" ref="BG24:BG26" si="57">((($B$2^0.5)/($F24^(2/3)*$E24^(1/6))*$D24^0.5*$B$4^(-1/3)*$H24^(2/3)/100)-0.059)*((1-AG$28/$E24)/(1-$G24/$E24))^$B$3</f>
        <v>0.846608392418297</v>
      </c>
      <c r="BH24" s="12">
        <f t="shared" ref="BH24:BH26" si="58">((($B$2^0.5)/($F24^(2/3)*$E24^(1/6))*$D24^0.5*$B$4^(-1/3)*$H24^(2/3)/100)-0.059)*((1-AH$28/$E24)/(1-$G24/$E24))^$B$3</f>
        <v>0.79320833150598247</v>
      </c>
      <c r="BI24" s="12">
        <f t="shared" ref="BI24:BI26" si="59">((($B$2^0.5)/($F24^(2/3)*$E24^(1/6))*$D24^0.5*$B$4^(-1/3)*$H24^(2/3)/100)-0.059)*((1-AI$28/$E24)/(1-$G24/$E24))^$B$3</f>
        <v>0.74154768625856382</v>
      </c>
      <c r="BJ24" s="11">
        <f t="shared" si="30"/>
        <v>1.3942849925858662</v>
      </c>
      <c r="BK24" s="11">
        <f t="shared" si="30"/>
        <v>1.3942849925858662</v>
      </c>
      <c r="BL24" s="11">
        <f t="shared" si="30"/>
        <v>1.3942849925858662</v>
      </c>
      <c r="BM24" s="11">
        <f t="shared" si="30"/>
        <v>1.3942849925858662</v>
      </c>
      <c r="BN24" s="11">
        <f t="shared" si="30"/>
        <v>1.3942849925858662</v>
      </c>
      <c r="BO24" s="11">
        <f t="shared" si="30"/>
        <v>1.3942849925858662</v>
      </c>
      <c r="BP24" s="11">
        <f t="shared" si="30"/>
        <v>1.3942849925858662</v>
      </c>
      <c r="BQ24" s="11">
        <f t="shared" si="30"/>
        <v>1.3942849925858662</v>
      </c>
      <c r="BR24" s="11">
        <f t="shared" si="30"/>
        <v>1.3942849925858662</v>
      </c>
      <c r="BS24" s="11">
        <f t="shared" si="30"/>
        <v>1.3942849925858662</v>
      </c>
      <c r="BT24" s="11">
        <f t="shared" si="30"/>
        <v>1.3942849925858662</v>
      </c>
      <c r="BU24" s="11">
        <f t="shared" si="30"/>
        <v>1.3942849925858662</v>
      </c>
      <c r="BV24" s="11">
        <f t="shared" si="30"/>
        <v>1.3942849925858662</v>
      </c>
      <c r="BW24" s="11">
        <f t="shared" si="30"/>
        <v>1.3942849925858662</v>
      </c>
      <c r="BX24" s="11">
        <f t="shared" si="30"/>
        <v>1.3942849925858662</v>
      </c>
      <c r="BY24" s="11">
        <f t="shared" si="30"/>
        <v>1.3942849925858662</v>
      </c>
      <c r="BZ24" s="11">
        <f t="shared" si="32"/>
        <v>1.3942849925858662</v>
      </c>
      <c r="CA24" s="11">
        <f t="shared" si="32"/>
        <v>1.3942849925858662</v>
      </c>
      <c r="CB24" s="11">
        <f t="shared" si="32"/>
        <v>1.3942849925858662</v>
      </c>
      <c r="CC24" s="11">
        <f t="shared" si="32"/>
        <v>1.3942849925858662</v>
      </c>
      <c r="CD24" s="11">
        <f t="shared" si="32"/>
        <v>1.3942849925858662</v>
      </c>
      <c r="CE24" s="11">
        <f t="shared" si="32"/>
        <v>1.3942849925858662</v>
      </c>
      <c r="CF24" s="11">
        <f t="shared" si="33"/>
        <v>1.3942849925858662</v>
      </c>
      <c r="CG24" s="11">
        <f t="shared" si="33"/>
        <v>1.3942849925858662</v>
      </c>
      <c r="CH24" s="11">
        <f t="shared" si="33"/>
        <v>1.3942849925858662</v>
      </c>
      <c r="CI24" s="11">
        <f t="shared" si="33"/>
        <v>1.3942849925858662</v>
      </c>
    </row>
    <row r="25" spans="1:87" ht="15.6" thickTop="1" thickBot="1" x14ac:dyDescent="0.35">
      <c r="A25" s="4">
        <v>19</v>
      </c>
      <c r="B25" s="4" t="s">
        <v>44</v>
      </c>
      <c r="C25" s="2" t="s">
        <v>54</v>
      </c>
      <c r="D25" s="5">
        <v>268.529</v>
      </c>
      <c r="E25" s="5">
        <v>756</v>
      </c>
      <c r="F25" s="5">
        <v>0.21</v>
      </c>
      <c r="G25" s="5">
        <v>603.1</v>
      </c>
      <c r="H25" s="1">
        <f t="shared" si="28"/>
        <v>1.1145749999999999</v>
      </c>
      <c r="I25" s="5">
        <v>11</v>
      </c>
      <c r="J25" s="11">
        <f t="shared" ref="J25:J26" si="60">(1/205.7366*($D25^0.5*$I25^(2/3))/($F25^(2/3)*$E25^(1/6)*$B$2^(1/6))-41.5/205.7366)*((1-J$28/$E25)/(1-$G25/$E25))^$B$3</f>
        <v>0.72957529360800344</v>
      </c>
      <c r="K25" s="11">
        <f t="shared" si="31"/>
        <v>0.70295071574196988</v>
      </c>
      <c r="L25" s="11">
        <f t="shared" si="31"/>
        <v>0.67682101850541654</v>
      </c>
      <c r="M25" s="11">
        <f t="shared" si="31"/>
        <v>0.65118620189834342</v>
      </c>
      <c r="N25" s="11">
        <f t="shared" si="31"/>
        <v>0.62604626592075041</v>
      </c>
      <c r="O25" s="11">
        <f t="shared" si="31"/>
        <v>0.60140121057263751</v>
      </c>
      <c r="P25" s="11">
        <f t="shared" si="31"/>
        <v>0.57725103585400483</v>
      </c>
      <c r="Q25" s="11">
        <f t="shared" si="31"/>
        <v>0.55359574176485238</v>
      </c>
      <c r="R25" s="11">
        <f t="shared" si="31"/>
        <v>0.53009168938207707</v>
      </c>
      <c r="S25" s="11">
        <f t="shared" si="31"/>
        <v>0.51904070181139905</v>
      </c>
      <c r="T25" s="11">
        <f t="shared" si="31"/>
        <v>0.50776979547498802</v>
      </c>
      <c r="U25" s="11">
        <f t="shared" si="31"/>
        <v>0.48559914327427628</v>
      </c>
      <c r="V25" s="11">
        <f t="shared" si="31"/>
        <v>0.46392337170304448</v>
      </c>
      <c r="W25" s="11">
        <f t="shared" si="31"/>
        <v>0.44274248076129291</v>
      </c>
      <c r="X25" s="11">
        <f t="shared" si="31"/>
        <v>0.42205647044902139</v>
      </c>
      <c r="Y25" s="11">
        <f t="shared" si="31"/>
        <v>0.40186534076623021</v>
      </c>
      <c r="Z25" s="11">
        <f t="shared" si="31"/>
        <v>0.38216909171291907</v>
      </c>
      <c r="AA25" s="11">
        <f t="shared" si="31"/>
        <v>0.36296772328908838</v>
      </c>
      <c r="AB25" s="11">
        <f t="shared" si="31"/>
        <v>0.34426123549473769</v>
      </c>
      <c r="AC25" s="11">
        <f t="shared" si="31"/>
        <v>0.32604962832986706</v>
      </c>
      <c r="AD25" s="11">
        <f t="shared" si="31"/>
        <v>0.30833290179447687</v>
      </c>
      <c r="AE25" s="11">
        <f t="shared" si="31"/>
        <v>0.29111105588856662</v>
      </c>
      <c r="AF25" s="11">
        <f t="shared" si="31"/>
        <v>0.2743840906121367</v>
      </c>
      <c r="AG25" s="11">
        <f t="shared" si="31"/>
        <v>0.25815200596518684</v>
      </c>
      <c r="AH25" s="11">
        <f t="shared" si="31"/>
        <v>0.24241480194771733</v>
      </c>
      <c r="AI25" s="11">
        <f t="shared" si="31"/>
        <v>0.22717247855972783</v>
      </c>
      <c r="AJ25" s="12">
        <f t="shared" si="34"/>
        <v>2.5583435234362044</v>
      </c>
      <c r="AK25" s="12">
        <f t="shared" si="35"/>
        <v>2.4649812386322081</v>
      </c>
      <c r="AL25" s="12">
        <f t="shared" si="36"/>
        <v>2.3733543122818173</v>
      </c>
      <c r="AM25" s="12">
        <f t="shared" si="37"/>
        <v>2.2834627443850328</v>
      </c>
      <c r="AN25" s="12">
        <f t="shared" si="38"/>
        <v>2.1953065349418539</v>
      </c>
      <c r="AO25" s="12">
        <f t="shared" si="39"/>
        <v>2.1088856839522805</v>
      </c>
      <c r="AP25" s="12">
        <f t="shared" si="40"/>
        <v>2.024200191416313</v>
      </c>
      <c r="AQ25" s="12">
        <f t="shared" si="41"/>
        <v>1.9412500573339522</v>
      </c>
      <c r="AR25" s="12">
        <f t="shared" si="42"/>
        <v>1.8588302704869941</v>
      </c>
      <c r="AS25" s="12">
        <f t="shared" si="43"/>
        <v>1.8200786533109217</v>
      </c>
      <c r="AT25" s="12">
        <f t="shared" si="44"/>
        <v>1.7805558645300474</v>
      </c>
      <c r="AU25" s="12">
        <f t="shared" si="45"/>
        <v>1.7028118058085047</v>
      </c>
      <c r="AV25" s="12">
        <f t="shared" si="46"/>
        <v>1.6268031055405667</v>
      </c>
      <c r="AW25" s="12">
        <f t="shared" si="47"/>
        <v>1.552529763726235</v>
      </c>
      <c r="AX25" s="12">
        <f t="shared" si="48"/>
        <v>1.4799917803655087</v>
      </c>
      <c r="AY25" s="12">
        <f t="shared" si="49"/>
        <v>1.4091891554583886</v>
      </c>
      <c r="AZ25" s="12">
        <f t="shared" si="50"/>
        <v>1.3401218890048743</v>
      </c>
      <c r="BA25" s="12">
        <f t="shared" si="51"/>
        <v>1.2727899810049665</v>
      </c>
      <c r="BB25" s="12">
        <f t="shared" si="52"/>
        <v>1.2071934314586643</v>
      </c>
      <c r="BC25" s="12">
        <f t="shared" si="53"/>
        <v>1.1433322403659674</v>
      </c>
      <c r="BD25" s="12">
        <f t="shared" si="54"/>
        <v>1.0812064077268773</v>
      </c>
      <c r="BE25" s="12">
        <f t="shared" si="55"/>
        <v>1.0208159335413922</v>
      </c>
      <c r="BF25" s="12">
        <f t="shared" si="56"/>
        <v>0.96216081780951357</v>
      </c>
      <c r="BG25" s="12">
        <f t="shared" si="57"/>
        <v>0.90524106053124043</v>
      </c>
      <c r="BH25" s="12">
        <f t="shared" si="58"/>
        <v>0.85005666170657379</v>
      </c>
      <c r="BI25" s="12">
        <f t="shared" si="59"/>
        <v>0.79660762133551244</v>
      </c>
      <c r="BJ25" s="11">
        <f t="shared" si="30"/>
        <v>1.2208493823214868</v>
      </c>
      <c r="BK25" s="11">
        <f t="shared" si="30"/>
        <v>1.2208493823214868</v>
      </c>
      <c r="BL25" s="11">
        <f t="shared" si="30"/>
        <v>1.2208493823214868</v>
      </c>
      <c r="BM25" s="11">
        <f t="shared" si="30"/>
        <v>1.2208493823214868</v>
      </c>
      <c r="BN25" s="11">
        <f t="shared" si="30"/>
        <v>1.2208493823214868</v>
      </c>
      <c r="BO25" s="11">
        <f t="shared" si="30"/>
        <v>1.2208493823214868</v>
      </c>
      <c r="BP25" s="11">
        <f t="shared" si="30"/>
        <v>1.2208493823214868</v>
      </c>
      <c r="BQ25" s="11">
        <f t="shared" si="30"/>
        <v>1.2208493823214868</v>
      </c>
      <c r="BR25" s="11">
        <f t="shared" si="30"/>
        <v>1.2208493823214868</v>
      </c>
      <c r="BS25" s="11">
        <f t="shared" si="30"/>
        <v>1.2208493823214868</v>
      </c>
      <c r="BT25" s="11">
        <f t="shared" si="30"/>
        <v>1.2208493823214868</v>
      </c>
      <c r="BU25" s="11">
        <f t="shared" si="30"/>
        <v>1.2208493823214868</v>
      </c>
      <c r="BV25" s="11">
        <f t="shared" si="30"/>
        <v>1.2208493823214868</v>
      </c>
      <c r="BW25" s="11">
        <f t="shared" si="30"/>
        <v>1.2208493823214868</v>
      </c>
      <c r="BX25" s="11">
        <f t="shared" si="30"/>
        <v>1.2208493823214868</v>
      </c>
      <c r="BY25" s="11">
        <f t="shared" si="30"/>
        <v>1.2208493823214868</v>
      </c>
      <c r="BZ25" s="11">
        <f t="shared" si="32"/>
        <v>1.2208493823214868</v>
      </c>
      <c r="CA25" s="11">
        <f t="shared" si="32"/>
        <v>1.2208493823214868</v>
      </c>
      <c r="CB25" s="11">
        <f t="shared" si="32"/>
        <v>1.2208493823214868</v>
      </c>
      <c r="CC25" s="11">
        <f t="shared" si="32"/>
        <v>1.2208493823214868</v>
      </c>
      <c r="CD25" s="11">
        <f t="shared" si="32"/>
        <v>1.2208493823214868</v>
      </c>
      <c r="CE25" s="11">
        <f t="shared" si="32"/>
        <v>1.2208493823214868</v>
      </c>
      <c r="CF25" s="11">
        <f t="shared" si="33"/>
        <v>1.2208493823214868</v>
      </c>
      <c r="CG25" s="11">
        <f t="shared" si="33"/>
        <v>1.2208493823214868</v>
      </c>
      <c r="CH25" s="11">
        <f t="shared" si="33"/>
        <v>1.2208493823214868</v>
      </c>
      <c r="CI25" s="11">
        <f t="shared" si="33"/>
        <v>1.2208493823214868</v>
      </c>
    </row>
    <row r="26" spans="1:87" ht="15.6" thickTop="1" thickBot="1" x14ac:dyDescent="0.35">
      <c r="A26" s="4">
        <v>20</v>
      </c>
      <c r="B26" s="4" t="s">
        <v>28</v>
      </c>
      <c r="C26" s="2" t="s">
        <v>50</v>
      </c>
      <c r="D26" s="5">
        <v>282.55599999999998</v>
      </c>
      <c r="E26" s="5">
        <v>767</v>
      </c>
      <c r="F26" s="5">
        <v>0.21</v>
      </c>
      <c r="G26" s="5">
        <v>617</v>
      </c>
      <c r="H26" s="1">
        <f t="shared" si="28"/>
        <v>1.1145749999999999</v>
      </c>
      <c r="I26" s="5">
        <v>11</v>
      </c>
      <c r="J26" s="11">
        <f t="shared" si="60"/>
        <v>0.87164630430678869</v>
      </c>
      <c r="K26" s="11">
        <f t="shared" si="31"/>
        <v>0.84046293028494368</v>
      </c>
      <c r="L26" s="11">
        <f t="shared" si="31"/>
        <v>0.80984755943289577</v>
      </c>
      <c r="M26" s="11">
        <f t="shared" si="31"/>
        <v>0.77980019175064486</v>
      </c>
      <c r="N26" s="11">
        <f t="shared" si="31"/>
        <v>0.75032082723818994</v>
      </c>
      <c r="O26" s="11">
        <f t="shared" si="31"/>
        <v>0.72140946589553256</v>
      </c>
      <c r="P26" s="11">
        <f t="shared" si="31"/>
        <v>0.69306610772267174</v>
      </c>
      <c r="Q26" s="11">
        <f t="shared" si="31"/>
        <v>0.6652907527196078</v>
      </c>
      <c r="R26" s="11">
        <f t="shared" si="31"/>
        <v>0.63767961453297173</v>
      </c>
      <c r="S26" s="11">
        <f t="shared" si="31"/>
        <v>0.62469272615838067</v>
      </c>
      <c r="T26" s="11">
        <f t="shared" si="31"/>
        <v>0.61144405222287013</v>
      </c>
      <c r="U26" s="11">
        <f t="shared" si="31"/>
        <v>0.5853727067291965</v>
      </c>
      <c r="V26" s="11">
        <f t="shared" si="31"/>
        <v>0.55986936440531976</v>
      </c>
      <c r="W26" s="11">
        <f t="shared" si="31"/>
        <v>0.53493402525123979</v>
      </c>
      <c r="X26" s="11">
        <f t="shared" si="31"/>
        <v>0.51056668926695659</v>
      </c>
      <c r="Y26" s="11">
        <f t="shared" si="31"/>
        <v>0.48676735645247016</v>
      </c>
      <c r="Z26" s="11">
        <f t="shared" si="31"/>
        <v>0.46353602680778072</v>
      </c>
      <c r="AA26" s="11">
        <f t="shared" si="31"/>
        <v>0.44087270033288806</v>
      </c>
      <c r="AB26" s="11">
        <f t="shared" si="31"/>
        <v>0.418777377027792</v>
      </c>
      <c r="AC26" s="11">
        <f t="shared" si="31"/>
        <v>0.39725005689249293</v>
      </c>
      <c r="AD26" s="11">
        <f t="shared" si="31"/>
        <v>0.37629073992699058</v>
      </c>
      <c r="AE26" s="11">
        <f t="shared" si="31"/>
        <v>0.35589942613128533</v>
      </c>
      <c r="AF26" s="11">
        <f t="shared" si="31"/>
        <v>0.33607611550537647</v>
      </c>
      <c r="AG26" s="11">
        <f t="shared" si="31"/>
        <v>0.31682080804926477</v>
      </c>
      <c r="AH26" s="11">
        <f t="shared" si="31"/>
        <v>0.29813350376294967</v>
      </c>
      <c r="AI26" s="11">
        <f t="shared" si="31"/>
        <v>0.2800142026464314</v>
      </c>
      <c r="AJ26" s="12">
        <f t="shared" si="34"/>
        <v>2.8503043528910603</v>
      </c>
      <c r="AK26" s="12">
        <f t="shared" si="35"/>
        <v>2.748333970784087</v>
      </c>
      <c r="AL26" s="12">
        <f t="shared" si="36"/>
        <v>2.6482209726863482</v>
      </c>
      <c r="AM26" s="12">
        <f t="shared" si="37"/>
        <v>2.549965358597845</v>
      </c>
      <c r="AN26" s="12">
        <f t="shared" si="38"/>
        <v>2.4535671285185736</v>
      </c>
      <c r="AO26" s="12">
        <f t="shared" si="39"/>
        <v>2.3590262824485388</v>
      </c>
      <c r="AP26" s="12">
        <f t="shared" si="40"/>
        <v>2.266342820387738</v>
      </c>
      <c r="AQ26" s="12">
        <f t="shared" si="41"/>
        <v>2.1755167423361716</v>
      </c>
      <c r="AR26" s="12">
        <f t="shared" si="42"/>
        <v>2.0852276572189754</v>
      </c>
      <c r="AS26" s="12">
        <f t="shared" si="43"/>
        <v>2.0427602202761364</v>
      </c>
      <c r="AT26" s="12">
        <f t="shared" si="44"/>
        <v>1.9994367382607419</v>
      </c>
      <c r="AU26" s="12">
        <f t="shared" si="45"/>
        <v>1.9141828122368787</v>
      </c>
      <c r="AV26" s="12">
        <f t="shared" si="46"/>
        <v>1.8307862702222502</v>
      </c>
      <c r="AW26" s="12">
        <f t="shared" si="47"/>
        <v>1.7492471122168562</v>
      </c>
      <c r="AX26" s="12">
        <f t="shared" si="48"/>
        <v>1.6695653382206965</v>
      </c>
      <c r="AY26" s="12">
        <f t="shared" si="49"/>
        <v>1.5917409482337712</v>
      </c>
      <c r="AZ26" s="12">
        <f t="shared" si="50"/>
        <v>1.515773942256081</v>
      </c>
      <c r="BA26" s="12">
        <f t="shared" si="51"/>
        <v>1.4416643202876251</v>
      </c>
      <c r="BB26" s="12">
        <f t="shared" si="52"/>
        <v>1.3694120823284031</v>
      </c>
      <c r="BC26" s="12">
        <f t="shared" si="53"/>
        <v>1.299017228378416</v>
      </c>
      <c r="BD26" s="12">
        <f t="shared" si="54"/>
        <v>1.2304797584376632</v>
      </c>
      <c r="BE26" s="12">
        <f t="shared" si="55"/>
        <v>1.1637996725061459</v>
      </c>
      <c r="BF26" s="12">
        <f t="shared" si="56"/>
        <v>1.0989769705838615</v>
      </c>
      <c r="BG26" s="12">
        <f t="shared" si="57"/>
        <v>1.036011652670813</v>
      </c>
      <c r="BH26" s="12">
        <f t="shared" si="58"/>
        <v>0.97490371876699822</v>
      </c>
      <c r="BI26" s="12">
        <f t="shared" si="59"/>
        <v>0.91565316887241799</v>
      </c>
      <c r="BJ26" s="11">
        <f t="shared" si="30"/>
        <v>1.5016247802987925</v>
      </c>
      <c r="BK26" s="11">
        <f t="shared" si="30"/>
        <v>1.5016247802987925</v>
      </c>
      <c r="BL26" s="11">
        <f t="shared" si="30"/>
        <v>1.5016247802987925</v>
      </c>
      <c r="BM26" s="11">
        <f t="shared" si="30"/>
        <v>1.5016247802987925</v>
      </c>
      <c r="BN26" s="11">
        <f t="shared" si="30"/>
        <v>1.5016247802987925</v>
      </c>
      <c r="BO26" s="11">
        <f t="shared" si="30"/>
        <v>1.5016247802987925</v>
      </c>
      <c r="BP26" s="11">
        <f t="shared" si="30"/>
        <v>1.5016247802987925</v>
      </c>
      <c r="BQ26" s="11">
        <f t="shared" si="30"/>
        <v>1.5016247802987925</v>
      </c>
      <c r="BR26" s="11">
        <f t="shared" si="30"/>
        <v>1.5016247802987925</v>
      </c>
      <c r="BS26" s="11">
        <f t="shared" si="30"/>
        <v>1.5016247802987925</v>
      </c>
      <c r="BT26" s="11">
        <f t="shared" si="30"/>
        <v>1.5016247802987925</v>
      </c>
      <c r="BU26" s="11">
        <f t="shared" si="30"/>
        <v>1.5016247802987925</v>
      </c>
      <c r="BV26" s="11">
        <f t="shared" si="30"/>
        <v>1.5016247802987925</v>
      </c>
      <c r="BW26" s="11">
        <f t="shared" si="30"/>
        <v>1.5016247802987925</v>
      </c>
      <c r="BX26" s="11">
        <f t="shared" si="30"/>
        <v>1.5016247802987925</v>
      </c>
      <c r="BY26" s="11">
        <f t="shared" si="30"/>
        <v>1.5016247802987925</v>
      </c>
      <c r="BZ26" s="11">
        <f t="shared" si="32"/>
        <v>1.5016247802987925</v>
      </c>
      <c r="CA26" s="11">
        <f t="shared" si="32"/>
        <v>1.5016247802987925</v>
      </c>
      <c r="CB26" s="11">
        <f t="shared" si="32"/>
        <v>1.5016247802987925</v>
      </c>
      <c r="CC26" s="11">
        <f t="shared" si="32"/>
        <v>1.5016247802987925</v>
      </c>
      <c r="CD26" s="11">
        <f t="shared" si="32"/>
        <v>1.5016247802987925</v>
      </c>
      <c r="CE26" s="11">
        <f t="shared" si="32"/>
        <v>1.5016247802987925</v>
      </c>
      <c r="CF26" s="11">
        <f t="shared" si="33"/>
        <v>1.5016247802987925</v>
      </c>
      <c r="CG26" s="11">
        <f t="shared" si="33"/>
        <v>1.5016247802987925</v>
      </c>
      <c r="CH26" s="11">
        <f t="shared" si="33"/>
        <v>1.5016247802987925</v>
      </c>
      <c r="CI26" s="11">
        <f t="shared" si="33"/>
        <v>1.5016247802987925</v>
      </c>
    </row>
    <row r="27" spans="1:87" ht="15.6" thickTop="1" thickBot="1" x14ac:dyDescent="0.35">
      <c r="A27" s="7" t="s">
        <v>46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</row>
    <row r="28" spans="1:87" ht="15.6" thickTop="1" thickBot="1" x14ac:dyDescent="0.35">
      <c r="A28" s="4" t="s">
        <v>29</v>
      </c>
      <c r="B28" s="4" t="s">
        <v>0</v>
      </c>
      <c r="C28" s="4" t="s">
        <v>1</v>
      </c>
      <c r="D28" s="2" t="s">
        <v>30</v>
      </c>
      <c r="E28" s="2" t="s">
        <v>31</v>
      </c>
      <c r="F28" s="2" t="s">
        <v>32</v>
      </c>
      <c r="G28" s="2" t="s">
        <v>33</v>
      </c>
      <c r="H28" s="2" t="s">
        <v>34</v>
      </c>
      <c r="I28" s="2" t="s">
        <v>35</v>
      </c>
      <c r="J28" s="6">
        <v>213</v>
      </c>
      <c r="K28" s="6">
        <v>223</v>
      </c>
      <c r="L28" s="6">
        <v>233</v>
      </c>
      <c r="M28" s="6">
        <v>243</v>
      </c>
      <c r="N28" s="6">
        <v>253</v>
      </c>
      <c r="O28" s="6">
        <v>263</v>
      </c>
      <c r="P28" s="6">
        <v>273</v>
      </c>
      <c r="Q28" s="6">
        <v>283</v>
      </c>
      <c r="R28" s="6">
        <v>293.14999999999998</v>
      </c>
      <c r="S28" s="6">
        <v>298</v>
      </c>
      <c r="T28" s="6">
        <v>303</v>
      </c>
      <c r="U28" s="6">
        <v>313</v>
      </c>
      <c r="V28" s="6">
        <v>323</v>
      </c>
      <c r="W28" s="6">
        <v>333</v>
      </c>
      <c r="X28" s="6">
        <v>343</v>
      </c>
      <c r="Y28" s="6">
        <v>353</v>
      </c>
      <c r="Z28" s="6">
        <v>363</v>
      </c>
      <c r="AA28" s="6">
        <v>373</v>
      </c>
      <c r="AB28" s="6">
        <v>383</v>
      </c>
      <c r="AC28" s="6">
        <v>393</v>
      </c>
      <c r="AD28" s="6">
        <v>403</v>
      </c>
      <c r="AE28" s="6">
        <v>413</v>
      </c>
      <c r="AF28" s="6">
        <v>423</v>
      </c>
      <c r="AG28" s="6">
        <v>433</v>
      </c>
      <c r="AH28" s="6">
        <v>443</v>
      </c>
      <c r="AI28" s="6">
        <v>453</v>
      </c>
      <c r="AJ28" s="6">
        <v>213</v>
      </c>
      <c r="AK28" s="6">
        <v>223</v>
      </c>
      <c r="AL28" s="6">
        <v>233</v>
      </c>
      <c r="AM28" s="6">
        <v>243</v>
      </c>
      <c r="AN28" s="6">
        <v>253</v>
      </c>
      <c r="AO28" s="6">
        <v>263</v>
      </c>
      <c r="AP28" s="6">
        <v>273</v>
      </c>
      <c r="AQ28" s="6">
        <v>283</v>
      </c>
      <c r="AR28" s="6">
        <v>293.14999999999998</v>
      </c>
      <c r="AS28" s="6">
        <v>298</v>
      </c>
      <c r="AT28" s="6">
        <v>303</v>
      </c>
      <c r="AU28" s="6">
        <v>313</v>
      </c>
      <c r="AV28" s="6">
        <v>323</v>
      </c>
      <c r="AW28" s="6">
        <v>333</v>
      </c>
      <c r="AX28" s="6">
        <v>343</v>
      </c>
      <c r="AY28" s="6">
        <v>353</v>
      </c>
      <c r="AZ28" s="6">
        <v>363</v>
      </c>
      <c r="BA28" s="6">
        <v>373</v>
      </c>
      <c r="BB28" s="6">
        <v>383</v>
      </c>
      <c r="BC28" s="6">
        <v>393</v>
      </c>
      <c r="BD28" s="6">
        <v>403</v>
      </c>
      <c r="BE28" s="6">
        <v>413</v>
      </c>
      <c r="BF28" s="6">
        <v>423</v>
      </c>
      <c r="BG28" s="6">
        <v>433</v>
      </c>
      <c r="BH28" s="6">
        <v>443</v>
      </c>
      <c r="BI28" s="6">
        <v>453</v>
      </c>
      <c r="BJ28" s="6">
        <v>213</v>
      </c>
      <c r="BK28" s="6">
        <v>223</v>
      </c>
      <c r="BL28" s="6">
        <v>233</v>
      </c>
      <c r="BM28" s="6">
        <v>243</v>
      </c>
      <c r="BN28" s="6">
        <v>253</v>
      </c>
      <c r="BO28" s="6">
        <v>263</v>
      </c>
      <c r="BP28" s="6">
        <v>273</v>
      </c>
      <c r="BQ28" s="6">
        <v>283</v>
      </c>
      <c r="BR28" s="6">
        <v>293.14999999999998</v>
      </c>
      <c r="BS28" s="6">
        <v>298</v>
      </c>
      <c r="BT28" s="6">
        <v>303</v>
      </c>
      <c r="BU28" s="6">
        <v>313</v>
      </c>
      <c r="BV28" s="6">
        <v>323</v>
      </c>
      <c r="BW28" s="6">
        <v>333</v>
      </c>
      <c r="BX28" s="6">
        <v>343</v>
      </c>
      <c r="BY28" s="6">
        <v>353</v>
      </c>
      <c r="BZ28" s="6">
        <v>363</v>
      </c>
      <c r="CA28" s="6">
        <v>373</v>
      </c>
      <c r="CB28" s="6">
        <v>383</v>
      </c>
      <c r="CC28" s="6">
        <v>393</v>
      </c>
      <c r="CD28" s="6">
        <v>403</v>
      </c>
      <c r="CE28" s="6">
        <v>413</v>
      </c>
      <c r="CF28" s="6">
        <v>423</v>
      </c>
      <c r="CG28" s="6">
        <v>433</v>
      </c>
      <c r="CH28" s="6">
        <v>443</v>
      </c>
      <c r="CI28" s="6">
        <v>453</v>
      </c>
    </row>
    <row r="29" spans="1:87" ht="15.6" thickTop="1" thickBot="1" x14ac:dyDescent="0.35">
      <c r="A29" s="4">
        <v>1</v>
      </c>
      <c r="B29" s="4" t="s">
        <v>2</v>
      </c>
      <c r="C29" s="4" t="s">
        <v>3</v>
      </c>
      <c r="D29" s="5">
        <v>16.042999999999999</v>
      </c>
      <c r="E29" s="5">
        <v>190.6</v>
      </c>
      <c r="F29" s="5">
        <v>0.28799999999999998</v>
      </c>
      <c r="G29" s="5">
        <v>111.7</v>
      </c>
      <c r="H29" s="1">
        <f>PRODUCT(I29,0.101325)</f>
        <v>4.600155</v>
      </c>
      <c r="I29" s="5">
        <v>45.4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</row>
    <row r="30" spans="1:87" ht="15.6" thickTop="1" thickBot="1" x14ac:dyDescent="0.35">
      <c r="A30" s="4">
        <v>2</v>
      </c>
      <c r="B30" s="4" t="s">
        <v>15</v>
      </c>
      <c r="C30" s="4" t="s">
        <v>4</v>
      </c>
      <c r="D30" s="5">
        <v>30.07</v>
      </c>
      <c r="E30" s="5">
        <v>305.39999999999998</v>
      </c>
      <c r="F30" s="5">
        <v>0.28499999999999998</v>
      </c>
      <c r="G30" s="5">
        <v>184.5</v>
      </c>
      <c r="H30" s="1">
        <f t="shared" ref="H30:H32" si="61">PRODUCT(I30,0.101325)</f>
        <v>4.8838650000000001</v>
      </c>
      <c r="I30" s="5">
        <v>48.2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</row>
    <row r="31" spans="1:87" ht="15.6" thickTop="1" thickBot="1" x14ac:dyDescent="0.35">
      <c r="A31" s="4">
        <v>3</v>
      </c>
      <c r="B31" s="4" t="s">
        <v>16</v>
      </c>
      <c r="C31" s="4" t="s">
        <v>6</v>
      </c>
      <c r="D31" s="5">
        <v>44.097000000000001</v>
      </c>
      <c r="E31" s="5">
        <v>369.8</v>
      </c>
      <c r="F31" s="5">
        <v>0.28100000000000003</v>
      </c>
      <c r="G31" s="5">
        <v>231.1</v>
      </c>
      <c r="H31" s="1">
        <f t="shared" si="61"/>
        <v>4.2455175000000001</v>
      </c>
      <c r="I31" s="5">
        <v>41.9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</row>
    <row r="32" spans="1:87" ht="15.6" thickTop="1" thickBot="1" x14ac:dyDescent="0.35">
      <c r="A32" s="4">
        <v>4</v>
      </c>
      <c r="B32" s="4" t="s">
        <v>17</v>
      </c>
      <c r="C32" s="4" t="s">
        <v>7</v>
      </c>
      <c r="D32" s="5">
        <v>58.124000000000002</v>
      </c>
      <c r="E32" s="5">
        <v>425.2</v>
      </c>
      <c r="F32" s="5">
        <v>0.27400000000000002</v>
      </c>
      <c r="G32" s="5">
        <v>272.7</v>
      </c>
      <c r="H32" s="1">
        <f t="shared" si="61"/>
        <v>3.7996875000000001</v>
      </c>
      <c r="I32" s="5">
        <v>37.5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</row>
    <row r="33" spans="1:87" ht="15.6" thickTop="1" thickBot="1" x14ac:dyDescent="0.35">
      <c r="A33" s="4">
        <v>5</v>
      </c>
      <c r="B33" s="4" t="s">
        <v>18</v>
      </c>
      <c r="C33" s="4" t="s">
        <v>8</v>
      </c>
      <c r="D33" s="5">
        <v>72.150999999999996</v>
      </c>
      <c r="E33" s="5">
        <v>469.6</v>
      </c>
      <c r="F33" s="5">
        <v>0.26200000000000001</v>
      </c>
      <c r="G33" s="5">
        <v>309.2</v>
      </c>
      <c r="H33" s="1">
        <f t="shared" ref="H33:H38" si="62">PRODUCT(I33,0.101325)</f>
        <v>3.3741224999999995</v>
      </c>
      <c r="I33" s="5">
        <v>33.299999999999997</v>
      </c>
      <c r="J33" s="10"/>
      <c r="K33" s="10"/>
      <c r="L33" s="10"/>
      <c r="M33" s="10"/>
      <c r="N33" s="10"/>
      <c r="O33" s="10"/>
      <c r="P33" s="10"/>
      <c r="Q33" s="24">
        <v>0.251</v>
      </c>
      <c r="R33" s="9">
        <v>0.219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24">
        <v>0.251</v>
      </c>
      <c r="AR33" s="9">
        <v>0.219</v>
      </c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24">
        <v>0.251</v>
      </c>
      <c r="BR33" s="9">
        <v>0.219</v>
      </c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</row>
    <row r="34" spans="1:87" ht="15.6" thickTop="1" thickBot="1" x14ac:dyDescent="0.35">
      <c r="A34" s="4">
        <v>6</v>
      </c>
      <c r="B34" s="4" t="s">
        <v>19</v>
      </c>
      <c r="C34" s="4" t="s">
        <v>9</v>
      </c>
      <c r="D34" s="5">
        <v>86.177999999999997</v>
      </c>
      <c r="E34" s="5">
        <v>507.4</v>
      </c>
      <c r="F34" s="5">
        <v>0.26</v>
      </c>
      <c r="G34" s="5">
        <v>341.9</v>
      </c>
      <c r="H34" s="1">
        <f t="shared" si="62"/>
        <v>2.9688224999999999</v>
      </c>
      <c r="I34" s="5">
        <v>29.3</v>
      </c>
      <c r="J34" s="10"/>
      <c r="K34" s="10"/>
      <c r="L34" s="10"/>
      <c r="M34" s="10"/>
      <c r="N34" s="10"/>
      <c r="O34" s="10"/>
      <c r="P34" s="10"/>
      <c r="Q34" s="10"/>
      <c r="R34" s="9">
        <v>0.30599999999999999</v>
      </c>
      <c r="S34" s="24">
        <v>0.29299999999999998</v>
      </c>
      <c r="T34" s="10"/>
      <c r="U34" s="24">
        <v>0.253</v>
      </c>
      <c r="V34" s="10"/>
      <c r="W34" s="24">
        <v>0.215</v>
      </c>
      <c r="X34" s="10"/>
      <c r="Y34" s="24">
        <v>0.183</v>
      </c>
      <c r="Z34" s="10"/>
      <c r="AA34" s="24">
        <v>0.153</v>
      </c>
      <c r="AB34" s="10"/>
      <c r="AC34" s="24">
        <v>0.13600000000000001</v>
      </c>
      <c r="AD34" s="10"/>
      <c r="AE34" s="24">
        <v>0.115</v>
      </c>
      <c r="AF34" s="10"/>
      <c r="AG34" s="24">
        <v>9.8000000000000004E-2</v>
      </c>
      <c r="AH34" s="10"/>
      <c r="AI34" s="24">
        <v>8.2000000000000003E-2</v>
      </c>
      <c r="AJ34" s="10"/>
      <c r="AK34" s="10"/>
      <c r="AL34" s="10"/>
      <c r="AM34" s="10"/>
      <c r="AN34" s="10"/>
      <c r="AO34" s="10"/>
      <c r="AP34" s="10"/>
      <c r="AQ34" s="10"/>
      <c r="AR34" s="9">
        <v>0.30599999999999999</v>
      </c>
      <c r="AS34" s="24">
        <v>0.29299999999999998</v>
      </c>
      <c r="AT34" s="10"/>
      <c r="AU34" s="24">
        <v>0.253</v>
      </c>
      <c r="AV34" s="10"/>
      <c r="AW34" s="24">
        <v>0.215</v>
      </c>
      <c r="AX34" s="10"/>
      <c r="AY34" s="24">
        <v>0.183</v>
      </c>
      <c r="AZ34" s="10"/>
      <c r="BA34" s="24">
        <v>0.153</v>
      </c>
      <c r="BB34" s="10"/>
      <c r="BC34" s="24">
        <v>0.13600000000000001</v>
      </c>
      <c r="BD34" s="10"/>
      <c r="BE34" s="24">
        <v>0.115</v>
      </c>
      <c r="BF34" s="10"/>
      <c r="BG34" s="24">
        <v>9.8000000000000004E-2</v>
      </c>
      <c r="BH34" s="10"/>
      <c r="BI34" s="24">
        <v>8.2000000000000003E-2</v>
      </c>
      <c r="BJ34" s="10"/>
      <c r="BK34" s="10"/>
      <c r="BL34" s="10"/>
      <c r="BM34" s="10"/>
      <c r="BN34" s="10"/>
      <c r="BO34" s="10"/>
      <c r="BP34" s="10"/>
      <c r="BQ34" s="10"/>
      <c r="BR34" s="9">
        <v>0.30599999999999999</v>
      </c>
      <c r="BS34" s="24">
        <v>0.29299999999999998</v>
      </c>
      <c r="BT34" s="10"/>
      <c r="BU34" s="24">
        <v>0.253</v>
      </c>
      <c r="BV34" s="10"/>
      <c r="BW34" s="24">
        <v>0.215</v>
      </c>
      <c r="BX34" s="10"/>
      <c r="BY34" s="24">
        <v>0.183</v>
      </c>
      <c r="BZ34" s="10"/>
      <c r="CA34" s="24">
        <v>0.153</v>
      </c>
      <c r="CB34" s="10"/>
      <c r="CC34" s="24">
        <v>0.13600000000000001</v>
      </c>
      <c r="CD34" s="10"/>
      <c r="CE34" s="24">
        <v>0.115</v>
      </c>
      <c r="CF34" s="10"/>
      <c r="CG34" s="24">
        <v>9.8000000000000004E-2</v>
      </c>
      <c r="CH34" s="10"/>
      <c r="CI34" s="24">
        <v>8.2000000000000003E-2</v>
      </c>
    </row>
    <row r="35" spans="1:87" ht="15.6" thickTop="1" thickBot="1" x14ac:dyDescent="0.35">
      <c r="A35" s="4">
        <v>7</v>
      </c>
      <c r="B35" s="4" t="s">
        <v>20</v>
      </c>
      <c r="C35" s="4" t="s">
        <v>5</v>
      </c>
      <c r="D35" s="5">
        <v>100.205</v>
      </c>
      <c r="E35" s="5">
        <v>540.20000000000005</v>
      </c>
      <c r="F35" s="5">
        <v>0.28000000000000003</v>
      </c>
      <c r="G35" s="5">
        <v>366.8</v>
      </c>
      <c r="H35" s="1">
        <f t="shared" si="62"/>
        <v>2.7357749999999998</v>
      </c>
      <c r="I35" s="5">
        <v>27</v>
      </c>
      <c r="J35" s="10"/>
      <c r="K35" s="10"/>
      <c r="L35" s="10"/>
      <c r="M35" s="10"/>
      <c r="N35" s="10"/>
      <c r="O35" s="10"/>
      <c r="P35" s="10"/>
      <c r="Q35" s="10"/>
      <c r="R35" s="9">
        <v>0.42</v>
      </c>
      <c r="S35" s="25">
        <v>0.39500000000000002</v>
      </c>
      <c r="T35" s="24">
        <v>0.39300000000000002</v>
      </c>
      <c r="U35" s="24">
        <v>0.35699999999999998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9">
        <v>0.42</v>
      </c>
      <c r="AS35" s="25">
        <v>0.39500000000000002</v>
      </c>
      <c r="AT35" s="24">
        <v>0.39300000000000002</v>
      </c>
      <c r="AU35" s="24">
        <v>0.35699999999999998</v>
      </c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9">
        <v>0.42</v>
      </c>
      <c r="BS35" s="25">
        <v>0.39500000000000002</v>
      </c>
      <c r="BT35" s="24">
        <v>0.39300000000000002</v>
      </c>
      <c r="BU35" s="24">
        <v>0.35699999999999998</v>
      </c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</row>
    <row r="36" spans="1:87" ht="15.6" thickTop="1" thickBot="1" x14ac:dyDescent="0.35">
      <c r="A36" s="4">
        <v>8</v>
      </c>
      <c r="B36" s="4" t="s">
        <v>21</v>
      </c>
      <c r="C36" s="4" t="s">
        <v>10</v>
      </c>
      <c r="D36" s="5">
        <v>114.232</v>
      </c>
      <c r="E36" s="5">
        <v>568.79999999999995</v>
      </c>
      <c r="F36" s="5">
        <v>0.25900000000000001</v>
      </c>
      <c r="G36" s="5">
        <v>398.8</v>
      </c>
      <c r="H36" s="1">
        <f t="shared" si="62"/>
        <v>2.4824625</v>
      </c>
      <c r="I36" s="5">
        <v>24.5</v>
      </c>
      <c r="J36" s="10"/>
      <c r="K36" s="24">
        <v>1.83</v>
      </c>
      <c r="L36" s="24">
        <v>1.43</v>
      </c>
      <c r="M36" s="24">
        <v>1.1599999999999999</v>
      </c>
      <c r="N36" s="24">
        <v>0.96699999999999997</v>
      </c>
      <c r="O36" s="24">
        <v>0.82899999999999996</v>
      </c>
      <c r="P36" s="24">
        <v>0.71399999999999997</v>
      </c>
      <c r="Q36" s="24">
        <v>0.622</v>
      </c>
      <c r="R36" s="9">
        <v>0.54500000000000004</v>
      </c>
      <c r="S36" s="10"/>
      <c r="T36" s="24">
        <v>0.48399999999999999</v>
      </c>
      <c r="U36" s="24">
        <v>0.433</v>
      </c>
      <c r="V36" s="24">
        <v>0.39100000000000001</v>
      </c>
      <c r="W36" s="24">
        <v>0.35199999999999998</v>
      </c>
      <c r="X36" s="24">
        <v>0.32300000000000001</v>
      </c>
      <c r="Y36" s="24">
        <v>0.29699999999999999</v>
      </c>
      <c r="Z36" s="24">
        <v>0.27400000000000002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24">
        <v>1.83</v>
      </c>
      <c r="AL36" s="24">
        <v>1.43</v>
      </c>
      <c r="AM36" s="24">
        <v>1.1599999999999999</v>
      </c>
      <c r="AN36" s="24">
        <v>0.96699999999999997</v>
      </c>
      <c r="AO36" s="24">
        <v>0.82899999999999996</v>
      </c>
      <c r="AP36" s="24">
        <v>0.71399999999999997</v>
      </c>
      <c r="AQ36" s="24">
        <v>0.622</v>
      </c>
      <c r="AR36" s="9">
        <v>0.54500000000000004</v>
      </c>
      <c r="AS36" s="10"/>
      <c r="AT36" s="24">
        <v>0.48399999999999999</v>
      </c>
      <c r="AU36" s="24">
        <v>0.433</v>
      </c>
      <c r="AV36" s="24">
        <v>0.39100000000000001</v>
      </c>
      <c r="AW36" s="24">
        <v>0.35199999999999998</v>
      </c>
      <c r="AX36" s="24">
        <v>0.32300000000000001</v>
      </c>
      <c r="AY36" s="24">
        <v>0.29699999999999999</v>
      </c>
      <c r="AZ36" s="24">
        <v>0.27400000000000002</v>
      </c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24">
        <v>1.83</v>
      </c>
      <c r="BL36" s="24">
        <v>1.43</v>
      </c>
      <c r="BM36" s="24">
        <v>1.1599999999999999</v>
      </c>
      <c r="BN36" s="24">
        <v>0.96699999999999997</v>
      </c>
      <c r="BO36" s="24">
        <v>0.82899999999999996</v>
      </c>
      <c r="BP36" s="24">
        <v>0.71399999999999997</v>
      </c>
      <c r="BQ36" s="24">
        <v>0.622</v>
      </c>
      <c r="BR36" s="9">
        <v>0.54500000000000004</v>
      </c>
      <c r="BS36" s="10"/>
      <c r="BT36" s="24">
        <v>0.48399999999999999</v>
      </c>
      <c r="BU36" s="24">
        <v>0.433</v>
      </c>
      <c r="BV36" s="24">
        <v>0.39100000000000001</v>
      </c>
      <c r="BW36" s="24">
        <v>0.35199999999999998</v>
      </c>
      <c r="BX36" s="24">
        <v>0.32300000000000001</v>
      </c>
      <c r="BY36" s="24">
        <v>0.29699999999999999</v>
      </c>
      <c r="BZ36" s="24">
        <v>0.27400000000000002</v>
      </c>
      <c r="CA36" s="10"/>
      <c r="CB36" s="10"/>
      <c r="CC36" s="10"/>
      <c r="CD36" s="10"/>
      <c r="CE36" s="10"/>
      <c r="CF36" s="10"/>
      <c r="CG36" s="10"/>
      <c r="CH36" s="10"/>
      <c r="CI36" s="10"/>
    </row>
    <row r="37" spans="1:87" ht="15.6" thickTop="1" thickBot="1" x14ac:dyDescent="0.35">
      <c r="A37" s="4">
        <v>9</v>
      </c>
      <c r="B37" s="4" t="s">
        <v>22</v>
      </c>
      <c r="C37" s="4" t="s">
        <v>11</v>
      </c>
      <c r="D37" s="5">
        <v>128.25899999999999</v>
      </c>
      <c r="E37" s="5">
        <v>594.6</v>
      </c>
      <c r="F37" s="5">
        <v>0.26</v>
      </c>
      <c r="G37" s="5">
        <v>424</v>
      </c>
      <c r="H37" s="1">
        <f t="shared" si="62"/>
        <v>2.3102100000000001</v>
      </c>
      <c r="I37" s="5">
        <v>22.8</v>
      </c>
      <c r="J37" s="10"/>
      <c r="K37" s="24">
        <v>3.3248000000000002</v>
      </c>
      <c r="L37" s="24">
        <v>2.4198</v>
      </c>
      <c r="M37" s="24">
        <v>1.8268</v>
      </c>
      <c r="N37" s="24">
        <v>1.415</v>
      </c>
      <c r="O37" s="24">
        <v>1.1525000000000001</v>
      </c>
      <c r="P37" s="24">
        <v>0.94879999999999998</v>
      </c>
      <c r="Q37" s="24">
        <v>0.80559999999999998</v>
      </c>
      <c r="R37" s="9">
        <v>0.69210000000000005</v>
      </c>
      <c r="S37" s="10"/>
      <c r="T37" s="24">
        <v>0.60440000000000005</v>
      </c>
      <c r="U37" s="24">
        <v>0.53359999999999996</v>
      </c>
      <c r="V37" s="24">
        <v>0.48599999999999999</v>
      </c>
      <c r="W37" s="24">
        <v>0.42680000000000001</v>
      </c>
      <c r="X37" s="24">
        <v>0.38719999999999999</v>
      </c>
      <c r="Y37" s="24">
        <v>0.35160000000000002</v>
      </c>
      <c r="Z37" s="24">
        <v>0.34499999999999997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24">
        <v>3.3248000000000002</v>
      </c>
      <c r="AL37" s="24">
        <v>2.4198</v>
      </c>
      <c r="AM37" s="24">
        <v>1.8268</v>
      </c>
      <c r="AN37" s="24">
        <v>1.415</v>
      </c>
      <c r="AO37" s="24">
        <v>1.1525000000000001</v>
      </c>
      <c r="AP37" s="24">
        <v>0.94879999999999998</v>
      </c>
      <c r="AQ37" s="24">
        <v>0.80559999999999998</v>
      </c>
      <c r="AR37" s="9">
        <v>0.69210000000000005</v>
      </c>
      <c r="AS37" s="10"/>
      <c r="AT37" s="24">
        <v>0.60440000000000005</v>
      </c>
      <c r="AU37" s="24">
        <v>0.53359999999999996</v>
      </c>
      <c r="AV37" s="24">
        <v>0.48599999999999999</v>
      </c>
      <c r="AW37" s="24">
        <v>0.42680000000000001</v>
      </c>
      <c r="AX37" s="24">
        <v>0.38719999999999999</v>
      </c>
      <c r="AY37" s="24">
        <v>0.35160000000000002</v>
      </c>
      <c r="AZ37" s="24">
        <v>0.34499999999999997</v>
      </c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24">
        <v>3.3248000000000002</v>
      </c>
      <c r="BL37" s="24">
        <v>2.4198</v>
      </c>
      <c r="BM37" s="24">
        <v>1.8268</v>
      </c>
      <c r="BN37" s="24">
        <v>1.415</v>
      </c>
      <c r="BO37" s="24">
        <v>1.1525000000000001</v>
      </c>
      <c r="BP37" s="24">
        <v>0.94879999999999998</v>
      </c>
      <c r="BQ37" s="24">
        <v>0.80559999999999998</v>
      </c>
      <c r="BR37" s="9">
        <v>0.69210000000000005</v>
      </c>
      <c r="BS37" s="10"/>
      <c r="BT37" s="24">
        <v>0.60440000000000005</v>
      </c>
      <c r="BU37" s="24">
        <v>0.53359999999999996</v>
      </c>
      <c r="BV37" s="24">
        <v>0.48599999999999999</v>
      </c>
      <c r="BW37" s="24">
        <v>0.42680000000000001</v>
      </c>
      <c r="BX37" s="24">
        <v>0.38719999999999999</v>
      </c>
      <c r="BY37" s="24">
        <v>0.35160000000000002</v>
      </c>
      <c r="BZ37" s="24">
        <v>0.34499999999999997</v>
      </c>
      <c r="CA37" s="10"/>
      <c r="CB37" s="10"/>
      <c r="CC37" s="10"/>
      <c r="CD37" s="10"/>
      <c r="CE37" s="10"/>
      <c r="CF37" s="10"/>
      <c r="CG37" s="10"/>
      <c r="CH37" s="10"/>
      <c r="CI37" s="10"/>
    </row>
    <row r="38" spans="1:87" ht="15.6" thickTop="1" thickBot="1" x14ac:dyDescent="0.35">
      <c r="A38" s="4">
        <v>10</v>
      </c>
      <c r="B38" s="4" t="s">
        <v>23</v>
      </c>
      <c r="C38" s="4" t="s">
        <v>12</v>
      </c>
      <c r="D38" s="5">
        <v>142.286</v>
      </c>
      <c r="E38" s="5">
        <v>617.6</v>
      </c>
      <c r="F38" s="5">
        <v>0.247</v>
      </c>
      <c r="G38" s="5">
        <v>447.3</v>
      </c>
      <c r="H38" s="1">
        <f t="shared" si="62"/>
        <v>2.1075599999999999</v>
      </c>
      <c r="I38" s="5">
        <v>20.8</v>
      </c>
      <c r="J38" s="10"/>
      <c r="K38" s="10"/>
      <c r="L38" s="10"/>
      <c r="M38" s="10"/>
      <c r="N38" s="10"/>
      <c r="O38" s="10"/>
      <c r="P38" s="10"/>
      <c r="Q38" s="10"/>
      <c r="R38" s="9">
        <v>0.80300000000000005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9">
        <v>0.80300000000000005</v>
      </c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9">
        <v>0.80300000000000005</v>
      </c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</row>
    <row r="39" spans="1:87" ht="15.6" thickTop="1" thickBot="1" x14ac:dyDescent="0.35">
      <c r="A39" s="4">
        <v>11</v>
      </c>
      <c r="B39" s="4" t="s">
        <v>24</v>
      </c>
      <c r="C39" s="4" t="s">
        <v>13</v>
      </c>
      <c r="D39" s="5">
        <v>156.31299999999999</v>
      </c>
      <c r="E39" s="5">
        <v>638.79999999999995</v>
      </c>
      <c r="F39" s="5">
        <v>0.24</v>
      </c>
      <c r="G39" s="5">
        <v>469.1</v>
      </c>
      <c r="H39" s="1">
        <f t="shared" ref="H39:H48" si="63">PRODUCT(I39,0.101325)</f>
        <v>1.9657049999999998</v>
      </c>
      <c r="I39" s="5">
        <v>19.399999999999999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</row>
    <row r="40" spans="1:87" ht="15.6" thickTop="1" thickBot="1" x14ac:dyDescent="0.35">
      <c r="A40" s="4">
        <v>12</v>
      </c>
      <c r="B40" s="4" t="s">
        <v>25</v>
      </c>
      <c r="C40" s="4" t="s">
        <v>14</v>
      </c>
      <c r="D40" s="5">
        <v>186.339</v>
      </c>
      <c r="E40" s="5">
        <v>658.3</v>
      </c>
      <c r="F40" s="5">
        <v>0.24</v>
      </c>
      <c r="G40" s="5">
        <v>489.5</v>
      </c>
      <c r="H40" s="1">
        <f t="shared" si="63"/>
        <v>1.9251749999999999</v>
      </c>
      <c r="I40" s="5">
        <v>19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</row>
    <row r="41" spans="1:87" ht="15.6" thickTop="1" thickBot="1" x14ac:dyDescent="0.35">
      <c r="A41" s="4">
        <v>13</v>
      </c>
      <c r="B41" s="4" t="s">
        <v>40</v>
      </c>
      <c r="C41" s="2" t="s">
        <v>47</v>
      </c>
      <c r="D41" s="5">
        <v>184.36699999999999</v>
      </c>
      <c r="E41" s="5">
        <v>657.8</v>
      </c>
      <c r="F41" s="5">
        <v>0.24</v>
      </c>
      <c r="G41" s="5">
        <v>508.6</v>
      </c>
      <c r="H41" s="1">
        <f t="shared" si="63"/>
        <v>1.7225250000000001</v>
      </c>
      <c r="I41" s="5">
        <v>17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</row>
    <row r="42" spans="1:87" ht="15.6" thickTop="1" thickBot="1" x14ac:dyDescent="0.35">
      <c r="A42" s="4">
        <v>14</v>
      </c>
      <c r="B42" s="4" t="s">
        <v>41</v>
      </c>
      <c r="C42" s="2" t="s">
        <v>48</v>
      </c>
      <c r="D42" s="5">
        <v>198.39400000000001</v>
      </c>
      <c r="E42" s="5">
        <v>694</v>
      </c>
      <c r="F42" s="5">
        <v>0.23</v>
      </c>
      <c r="G42" s="5">
        <v>526.70000000000005</v>
      </c>
      <c r="H42" s="1">
        <f t="shared" si="63"/>
        <v>1.6212</v>
      </c>
      <c r="I42" s="5">
        <v>16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</row>
    <row r="43" spans="1:87" ht="15.6" thickTop="1" thickBot="1" x14ac:dyDescent="0.35">
      <c r="A43" s="4">
        <v>15</v>
      </c>
      <c r="B43" s="4" t="s">
        <v>42</v>
      </c>
      <c r="C43" s="2" t="s">
        <v>49</v>
      </c>
      <c r="D43" s="5">
        <v>212.42099999999999</v>
      </c>
      <c r="E43" s="5">
        <v>707</v>
      </c>
      <c r="F43" s="5">
        <v>0.23</v>
      </c>
      <c r="G43" s="5">
        <v>543.79999999999995</v>
      </c>
      <c r="H43" s="1">
        <f t="shared" si="63"/>
        <v>1.5198749999999999</v>
      </c>
      <c r="I43" s="5">
        <v>15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</row>
    <row r="44" spans="1:87" ht="15.6" thickTop="1" thickBot="1" x14ac:dyDescent="0.35">
      <c r="A44" s="4">
        <v>16</v>
      </c>
      <c r="B44" s="4" t="s">
        <v>43</v>
      </c>
      <c r="C44" s="2" t="s">
        <v>53</v>
      </c>
      <c r="D44" s="5">
        <v>226.44800000000001</v>
      </c>
      <c r="E44" s="5">
        <v>717</v>
      </c>
      <c r="F44" s="5">
        <v>0.22</v>
      </c>
      <c r="G44" s="5">
        <v>560</v>
      </c>
      <c r="H44" s="1">
        <f t="shared" si="63"/>
        <v>1.41855</v>
      </c>
      <c r="I44" s="5">
        <v>14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</row>
    <row r="45" spans="1:87" ht="15.6" thickTop="1" thickBot="1" x14ac:dyDescent="0.35">
      <c r="A45" s="4">
        <v>17</v>
      </c>
      <c r="B45" s="4" t="s">
        <v>26</v>
      </c>
      <c r="C45" s="2" t="s">
        <v>52</v>
      </c>
      <c r="D45" s="5">
        <v>240.47499999999999</v>
      </c>
      <c r="E45" s="5">
        <v>733</v>
      </c>
      <c r="F45" s="5">
        <v>0.21</v>
      </c>
      <c r="G45" s="5">
        <v>575.20000000000005</v>
      </c>
      <c r="H45" s="1">
        <f t="shared" si="63"/>
        <v>1.3172250000000001</v>
      </c>
      <c r="I45" s="5">
        <v>13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</row>
    <row r="46" spans="1:87" ht="15.6" thickTop="1" thickBot="1" x14ac:dyDescent="0.35">
      <c r="A46" s="4">
        <v>18</v>
      </c>
      <c r="B46" s="4" t="s">
        <v>27</v>
      </c>
      <c r="C46" s="2" t="s">
        <v>51</v>
      </c>
      <c r="D46" s="5">
        <v>254.50200000000001</v>
      </c>
      <c r="E46" s="5">
        <v>745</v>
      </c>
      <c r="F46" s="5">
        <v>0.21</v>
      </c>
      <c r="G46" s="5">
        <v>589.5</v>
      </c>
      <c r="H46" s="1">
        <f t="shared" si="63"/>
        <v>1.2057675000000001</v>
      </c>
      <c r="I46" s="5">
        <v>11.9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</row>
    <row r="47" spans="1:87" ht="15.6" thickTop="1" thickBot="1" x14ac:dyDescent="0.35">
      <c r="A47" s="4">
        <v>19</v>
      </c>
      <c r="B47" s="4" t="s">
        <v>44</v>
      </c>
      <c r="C47" s="2" t="s">
        <v>54</v>
      </c>
      <c r="D47" s="5">
        <v>268.529</v>
      </c>
      <c r="E47" s="5">
        <v>756</v>
      </c>
      <c r="F47" s="5">
        <v>0.21</v>
      </c>
      <c r="G47" s="5">
        <v>603.1</v>
      </c>
      <c r="H47" s="1">
        <f t="shared" si="63"/>
        <v>1.1145749999999999</v>
      </c>
      <c r="I47" s="5">
        <v>11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</row>
    <row r="48" spans="1:87" ht="15.6" thickTop="1" thickBot="1" x14ac:dyDescent="0.35">
      <c r="A48" s="4">
        <v>20</v>
      </c>
      <c r="B48" s="4" t="s">
        <v>28</v>
      </c>
      <c r="C48" s="2" t="s">
        <v>50</v>
      </c>
      <c r="D48" s="5">
        <v>282.55599999999998</v>
      </c>
      <c r="E48" s="5">
        <v>767</v>
      </c>
      <c r="F48" s="5">
        <v>0.21</v>
      </c>
      <c r="G48" s="5">
        <v>617</v>
      </c>
      <c r="H48" s="1">
        <f t="shared" si="63"/>
        <v>1.1145749999999999</v>
      </c>
      <c r="I48" s="5">
        <v>11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</row>
    <row r="49" spans="1:7" ht="15" thickTop="1" x14ac:dyDescent="0.3">
      <c r="A49" s="16" t="s">
        <v>55</v>
      </c>
      <c r="B49" s="16"/>
      <c r="C49" s="16"/>
      <c r="D49" s="16"/>
      <c r="E49" s="16"/>
      <c r="F49" s="16"/>
      <c r="G49" s="16"/>
    </row>
    <row r="50" spans="1:7" ht="15" thickBot="1" x14ac:dyDescent="0.35">
      <c r="A50" s="15" t="s">
        <v>56</v>
      </c>
      <c r="B50" s="17" t="s">
        <v>57</v>
      </c>
      <c r="C50" s="17" t="s">
        <v>58</v>
      </c>
      <c r="D50" s="15" t="s">
        <v>59</v>
      </c>
      <c r="E50" s="15" t="s">
        <v>60</v>
      </c>
      <c r="F50" s="15" t="s">
        <v>61</v>
      </c>
      <c r="G50" s="15" t="s">
        <v>62</v>
      </c>
    </row>
    <row r="51" spans="1:7" ht="15.6" thickTop="1" thickBot="1" x14ac:dyDescent="0.35">
      <c r="A51" s="19">
        <f>((($B$2^0.5)/($F11^(2/3)*$E11^(1/6))*$D11^0.5*$B$4^(-1/3)*$H11^(2/3)*$A$59)+$B$59)*((1-R$28/$E11)/(1-$G11/$E11))^$C$59</f>
        <v>0.24968991853353883</v>
      </c>
      <c r="B51" s="13">
        <v>0.251</v>
      </c>
      <c r="C51" s="21">
        <f>(A51-B51)/B51</f>
        <v>-5.2194480735504624E-3</v>
      </c>
      <c r="D51" s="21">
        <f>ABS(C51)/6*100</f>
        <v>8.6990801225841047E-2</v>
      </c>
      <c r="E51" s="21">
        <f>(A51-B51)^2</f>
        <v>1.7163134487650392E-6</v>
      </c>
      <c r="F51" s="21">
        <f>E$57/5</f>
        <v>4.7921554653929875E-4</v>
      </c>
      <c r="G51" s="21">
        <f>F51^0.5</f>
        <v>2.189099236077019E-2</v>
      </c>
    </row>
    <row r="52" spans="1:7" ht="15.6" thickTop="1" thickBot="1" x14ac:dyDescent="0.35">
      <c r="A52" s="19">
        <f t="shared" ref="A52:A56" si="64">((($B$2^0.5)/($F12^(2/3)*$E12^(1/6))*$D12^0.5*$B$4^(-1/3)*$H12^(2/3)*$A$59)+$B$59)*((1-R$28/$E12)/(1-$G12/$E12))^$C$59</f>
        <v>0.34389023449089812</v>
      </c>
      <c r="B52" s="13">
        <v>0.31</v>
      </c>
      <c r="C52" s="21">
        <f t="shared" ref="C52:C56" si="65">(A52-B52)/B52</f>
        <v>0.10932333706741329</v>
      </c>
      <c r="D52" s="21">
        <f t="shared" ref="D52:D56" si="66">ABS(C52)/6*100</f>
        <v>1.8220556177902216</v>
      </c>
      <c r="E52" s="21">
        <f t="shared" ref="E52:E56" si="67">(A52-B52)^2</f>
        <v>1.1485479938480605E-3</v>
      </c>
      <c r="F52" s="18"/>
      <c r="G52" s="18"/>
    </row>
    <row r="53" spans="1:7" ht="15.6" thickTop="1" thickBot="1" x14ac:dyDescent="0.35">
      <c r="A53" s="19">
        <f t="shared" si="64"/>
        <v>0.39604544701146371</v>
      </c>
      <c r="B53" s="13">
        <v>0.39700000000000002</v>
      </c>
      <c r="C53" s="21">
        <f t="shared" si="65"/>
        <v>-2.4044155882526593E-3</v>
      </c>
      <c r="D53" s="21">
        <f t="shared" si="66"/>
        <v>4.0073593137544321E-2</v>
      </c>
      <c r="E53" s="21">
        <f t="shared" si="67"/>
        <v>9.1117140792359265E-7</v>
      </c>
      <c r="F53" s="18"/>
      <c r="G53" s="18"/>
    </row>
    <row r="54" spans="1:7" ht="15.6" thickTop="1" thickBot="1" x14ac:dyDescent="0.35">
      <c r="A54" s="19">
        <f t="shared" si="64"/>
        <v>0.54309659372561658</v>
      </c>
      <c r="B54" s="13">
        <v>0.54500000000000004</v>
      </c>
      <c r="C54" s="21">
        <f t="shared" si="65"/>
        <v>-3.4924885768503793E-3</v>
      </c>
      <c r="D54" s="21">
        <f t="shared" si="66"/>
        <v>5.8208142947506321E-2</v>
      </c>
      <c r="E54" s="21">
        <f t="shared" si="67"/>
        <v>3.6229554453623111E-6</v>
      </c>
      <c r="F54" s="18"/>
      <c r="G54" s="18"/>
    </row>
    <row r="55" spans="1:7" ht="15.6" thickTop="1" thickBot="1" x14ac:dyDescent="0.35">
      <c r="A55" s="19">
        <f t="shared" si="64"/>
        <v>0.64496299034648774</v>
      </c>
      <c r="B55" s="13">
        <v>0.64700000000000002</v>
      </c>
      <c r="C55" s="21">
        <f t="shared" si="65"/>
        <v>-3.1483920456140315E-3</v>
      </c>
      <c r="D55" s="21">
        <f t="shared" si="66"/>
        <v>5.2473200760233853E-2</v>
      </c>
      <c r="E55" s="21">
        <f t="shared" si="67"/>
        <v>4.1494083285022119E-6</v>
      </c>
      <c r="F55" s="18"/>
      <c r="G55" s="18"/>
    </row>
    <row r="56" spans="1:7" ht="15.6" thickTop="1" thickBot="1" x14ac:dyDescent="0.35">
      <c r="A56" s="19">
        <f t="shared" si="64"/>
        <v>0.76782714270608832</v>
      </c>
      <c r="B56" s="13">
        <v>0.80300000000000005</v>
      </c>
      <c r="C56" s="21">
        <f t="shared" si="65"/>
        <v>-4.3801814811845238E-2</v>
      </c>
      <c r="D56" s="21">
        <f t="shared" si="66"/>
        <v>0.73003024686408735</v>
      </c>
      <c r="E56" s="21">
        <f t="shared" si="67"/>
        <v>1.2371298902178797E-3</v>
      </c>
      <c r="F56" s="18"/>
      <c r="G56" s="18"/>
    </row>
    <row r="57" spans="1:7" ht="15" thickTop="1" x14ac:dyDescent="0.3">
      <c r="A57" s="21" t="s">
        <v>63</v>
      </c>
      <c r="B57" s="18"/>
      <c r="C57" s="18"/>
      <c r="D57" s="18"/>
      <c r="E57" s="21">
        <f>SUM(E51:E56)</f>
        <v>2.3960777326964937E-3</v>
      </c>
      <c r="F57" s="18"/>
      <c r="G57" s="18"/>
    </row>
    <row r="58" spans="1:7" x14ac:dyDescent="0.3">
      <c r="A58" s="20" t="s">
        <v>64</v>
      </c>
      <c r="B58" s="20" t="s">
        <v>65</v>
      </c>
      <c r="C58" s="20" t="s">
        <v>38</v>
      </c>
      <c r="D58" s="14"/>
      <c r="E58" s="14"/>
      <c r="F58" s="14"/>
      <c r="G58" s="14"/>
    </row>
    <row r="59" spans="1:7" x14ac:dyDescent="0.3">
      <c r="A59" s="22">
        <v>0.01</v>
      </c>
      <c r="B59" s="23">
        <v>-5.8999999999999997E-2</v>
      </c>
      <c r="C59" s="22">
        <v>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8"/>
  <sheetViews>
    <sheetView workbookViewId="0">
      <selection activeCell="O13" sqref="O13"/>
    </sheetView>
  </sheetViews>
  <sheetFormatPr defaultRowHeight="14.4" x14ac:dyDescent="0.3"/>
  <cols>
    <col min="2" max="2" width="13.6640625" customWidth="1"/>
    <col min="3" max="3" width="9.88671875" customWidth="1"/>
    <col min="12" max="12" width="10" bestFit="1" customWidth="1"/>
  </cols>
  <sheetData>
    <row r="1" spans="1:36" x14ac:dyDescent="0.3">
      <c r="A1" s="2" t="s">
        <v>36</v>
      </c>
      <c r="B1" s="2"/>
    </row>
    <row r="2" spans="1:36" x14ac:dyDescent="0.3">
      <c r="A2" s="2" t="s">
        <v>37</v>
      </c>
      <c r="B2" s="2">
        <v>8.3143999999999991</v>
      </c>
    </row>
    <row r="3" spans="1:36" x14ac:dyDescent="0.3">
      <c r="A3" s="2" t="s">
        <v>38</v>
      </c>
      <c r="B3" s="2">
        <v>7.9</v>
      </c>
    </row>
    <row r="4" spans="1:36" x14ac:dyDescent="0.3">
      <c r="A4" s="2" t="s">
        <v>39</v>
      </c>
      <c r="B4" s="3">
        <v>6.02</v>
      </c>
    </row>
    <row r="5" spans="1:36" ht="15" thickBot="1" x14ac:dyDescent="0.35">
      <c r="A5" s="8" t="s">
        <v>45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6" thickTop="1" thickBot="1" x14ac:dyDescent="0.35">
      <c r="A6" s="4" t="s">
        <v>29</v>
      </c>
      <c r="B6" s="4" t="s">
        <v>0</v>
      </c>
      <c r="C6" s="4" t="s">
        <v>1</v>
      </c>
      <c r="D6" s="2" t="s">
        <v>30</v>
      </c>
      <c r="E6" s="2" t="s">
        <v>31</v>
      </c>
      <c r="F6" s="2" t="s">
        <v>32</v>
      </c>
      <c r="G6" s="2" t="s">
        <v>33</v>
      </c>
      <c r="H6" s="2" t="s">
        <v>96</v>
      </c>
      <c r="I6" s="2" t="s">
        <v>34</v>
      </c>
      <c r="J6" s="2" t="s">
        <v>35</v>
      </c>
      <c r="K6" s="6">
        <v>213</v>
      </c>
      <c r="L6" s="6">
        <v>223</v>
      </c>
      <c r="M6" s="6">
        <v>233</v>
      </c>
      <c r="N6" s="6">
        <v>243</v>
      </c>
      <c r="O6" s="6">
        <v>253</v>
      </c>
      <c r="P6" s="6">
        <v>263</v>
      </c>
      <c r="Q6" s="6">
        <v>273</v>
      </c>
      <c r="R6" s="6">
        <v>283</v>
      </c>
      <c r="S6" s="6">
        <v>293.14999999999998</v>
      </c>
      <c r="T6" s="6">
        <v>298</v>
      </c>
      <c r="U6" s="6">
        <v>303</v>
      </c>
      <c r="V6" s="6">
        <v>313</v>
      </c>
      <c r="W6" s="6">
        <v>323</v>
      </c>
      <c r="X6" s="6">
        <v>333</v>
      </c>
      <c r="Y6" s="6">
        <v>343</v>
      </c>
      <c r="Z6" s="6">
        <v>353</v>
      </c>
      <c r="AA6" s="6">
        <v>363</v>
      </c>
      <c r="AB6" s="6">
        <v>373</v>
      </c>
      <c r="AC6" s="6">
        <v>383</v>
      </c>
      <c r="AD6" s="6">
        <v>393</v>
      </c>
      <c r="AE6" s="6">
        <v>403</v>
      </c>
      <c r="AF6" s="6">
        <v>413</v>
      </c>
      <c r="AG6" s="6">
        <v>423</v>
      </c>
      <c r="AH6" s="6">
        <v>433</v>
      </c>
      <c r="AI6" s="6">
        <v>443</v>
      </c>
      <c r="AJ6" s="6">
        <v>453</v>
      </c>
    </row>
    <row r="7" spans="1:36" ht="15" thickTop="1" x14ac:dyDescent="0.3">
      <c r="A7" s="4">
        <v>1</v>
      </c>
      <c r="B7" s="2" t="s">
        <v>66</v>
      </c>
      <c r="C7" s="2" t="s">
        <v>67</v>
      </c>
      <c r="D7" s="26">
        <v>32.042000000000002</v>
      </c>
      <c r="E7" s="26">
        <v>512.6</v>
      </c>
      <c r="F7" s="26">
        <v>0.224</v>
      </c>
      <c r="G7" s="26">
        <v>64.650000000000006</v>
      </c>
      <c r="H7" s="26">
        <f t="shared" ref="H7:H26" si="0">SUM(G7,273.15)</f>
        <v>337.79999999999995</v>
      </c>
      <c r="I7" s="1">
        <f>PRODUCT(J7,0.101325)</f>
        <v>8.0958675000000007</v>
      </c>
      <c r="J7" s="26">
        <v>79.900000000000006</v>
      </c>
      <c r="K7" s="12">
        <f>((($B$2^0.5*$D7^0.5*$J7)/($F7^(2/3)*$E7^(1/6))+1)/505-0.124)*((1-K$6/$E7)/(1-$H7/$E7))^$B$3</f>
        <v>166.04073089329862</v>
      </c>
      <c r="L7" s="12">
        <f t="shared" ref="L7:AJ17" si="1">((($B$2^0.5*$D7^0.5*$J7)/($F7^(2/3)*$E7^(1/6))+1)/505-0.124)*((1-L$6/$E7)/(1-$H7/$E7))^$B$3</f>
        <v>126.98222996678095</v>
      </c>
      <c r="M7" s="12">
        <f t="shared" si="1"/>
        <v>96.200640816840519</v>
      </c>
      <c r="N7" s="12">
        <f t="shared" si="1"/>
        <v>72.147528636965561</v>
      </c>
      <c r="O7" s="12">
        <f t="shared" si="1"/>
        <v>53.523115031847674</v>
      </c>
      <c r="P7" s="12">
        <f t="shared" si="1"/>
        <v>39.243391688079051</v>
      </c>
      <c r="Q7" s="12">
        <f t="shared" si="1"/>
        <v>28.410584812972253</v>
      </c>
      <c r="R7" s="12">
        <f t="shared" si="1"/>
        <v>20.286738287326987</v>
      </c>
      <c r="S7" s="12">
        <f t="shared" si="1"/>
        <v>14.193368160540439</v>
      </c>
      <c r="T7" s="12">
        <f t="shared" si="1"/>
        <v>11.896223486317412</v>
      </c>
      <c r="U7" s="12">
        <f t="shared" si="1"/>
        <v>9.8747348662196277</v>
      </c>
      <c r="V7" s="12">
        <f t="shared" si="1"/>
        <v>6.711237174695702</v>
      </c>
      <c r="W7" s="12">
        <f t="shared" si="1"/>
        <v>4.4715405740702385</v>
      </c>
      <c r="X7" s="12">
        <f t="shared" si="1"/>
        <v>2.9144349781150125</v>
      </c>
      <c r="Y7" s="12">
        <f t="shared" si="1"/>
        <v>1.8535254079964638</v>
      </c>
      <c r="Z7" s="12">
        <f t="shared" si="1"/>
        <v>1.1468170802257205</v>
      </c>
      <c r="AA7" s="12">
        <f t="shared" si="1"/>
        <v>0.68785030468324393</v>
      </c>
      <c r="AB7" s="12">
        <f t="shared" si="1"/>
        <v>0.39822557643138462</v>
      </c>
      <c r="AC7" s="12">
        <f t="shared" si="1"/>
        <v>0.22136749837889513</v>
      </c>
      <c r="AD7" s="12">
        <f t="shared" si="1"/>
        <v>0.11738447566012242</v>
      </c>
      <c r="AE7" s="12">
        <f t="shared" si="1"/>
        <v>5.8889480462433502E-2</v>
      </c>
      <c r="AF7" s="12">
        <f t="shared" si="1"/>
        <v>2.765560213629209E-2</v>
      </c>
      <c r="AG7" s="12">
        <f t="shared" si="1"/>
        <v>1.1988576570522611E-2</v>
      </c>
      <c r="AH7" s="12">
        <f t="shared" si="1"/>
        <v>4.7070366544305804E-3</v>
      </c>
      <c r="AI7" s="12">
        <f t="shared" si="1"/>
        <v>1.6298488787169375E-3</v>
      </c>
      <c r="AJ7" s="12">
        <f t="shared" si="1"/>
        <v>4.786078274517732E-4</v>
      </c>
    </row>
    <row r="8" spans="1:36" x14ac:dyDescent="0.3">
      <c r="A8" s="4">
        <v>2</v>
      </c>
      <c r="B8" s="2" t="s">
        <v>68</v>
      </c>
      <c r="C8" s="2" t="s">
        <v>69</v>
      </c>
      <c r="D8" s="26">
        <v>46.069000000000003</v>
      </c>
      <c r="E8" s="26">
        <v>516.20000000000005</v>
      </c>
      <c r="F8" s="26">
        <v>0.248</v>
      </c>
      <c r="G8" s="26">
        <v>78.349999999999994</v>
      </c>
      <c r="H8" s="26">
        <f t="shared" si="0"/>
        <v>351.5</v>
      </c>
      <c r="I8" s="1">
        <f t="shared" ref="I8:I26" si="2">PRODUCT(J8,0.101325)</f>
        <v>6.3834749999999998</v>
      </c>
      <c r="J8" s="26">
        <v>63</v>
      </c>
      <c r="K8" s="12">
        <f t="shared" ref="K8:Z26" si="3">((($B$2^0.5*$D8^0.5*$J8)/($F8^(2/3)*$E8^(1/6))+1)/505-0.124)*((1-K$6/$E8)/(1-$H8/$E8))^$B$3</f>
        <v>255.88415807190367</v>
      </c>
      <c r="L8" s="12">
        <f t="shared" si="1"/>
        <v>196.32611583680085</v>
      </c>
      <c r="M8" s="12">
        <f t="shared" si="1"/>
        <v>149.25174263353884</v>
      </c>
      <c r="N8" s="12">
        <f t="shared" si="1"/>
        <v>112.35185153636674</v>
      </c>
      <c r="O8" s="12">
        <f t="shared" si="1"/>
        <v>83.683769460050513</v>
      </c>
      <c r="P8" s="12">
        <f t="shared" si="1"/>
        <v>61.623446486418736</v>
      </c>
      <c r="Q8" s="12">
        <f t="shared" si="1"/>
        <v>44.8223839101463</v>
      </c>
      <c r="R8" s="12">
        <f t="shared" si="1"/>
        <v>32.169051606308557</v>
      </c>
      <c r="S8" s="12">
        <f t="shared" si="1"/>
        <v>22.633949427996129</v>
      </c>
      <c r="T8" s="12">
        <f t="shared" si="1"/>
        <v>19.02546318582862</v>
      </c>
      <c r="U8" s="12">
        <f t="shared" si="1"/>
        <v>15.841694217955867</v>
      </c>
      <c r="V8" s="12">
        <f t="shared" si="1"/>
        <v>10.838770031345916</v>
      </c>
      <c r="W8" s="12">
        <f t="shared" si="1"/>
        <v>7.2751006776650007</v>
      </c>
      <c r="X8" s="12">
        <f t="shared" si="1"/>
        <v>4.7807270739773671</v>
      </c>
      <c r="Y8" s="12">
        <f t="shared" si="1"/>
        <v>3.0683935136468685</v>
      </c>
      <c r="Z8" s="12">
        <f t="shared" si="1"/>
        <v>1.9181031706375424</v>
      </c>
      <c r="AA8" s="12">
        <f t="shared" si="1"/>
        <v>1.163930340384399</v>
      </c>
      <c r="AB8" s="12">
        <f t="shared" si="1"/>
        <v>0.68286143331548654</v>
      </c>
      <c r="AC8" s="12">
        <f t="shared" si="1"/>
        <v>0.38544828663351655</v>
      </c>
      <c r="AD8" s="12">
        <f t="shared" si="1"/>
        <v>0.20806897856350223</v>
      </c>
      <c r="AE8" s="12">
        <f t="shared" si="1"/>
        <v>0.10660302178961499</v>
      </c>
      <c r="AF8" s="12">
        <f t="shared" si="1"/>
        <v>5.1339584783303881E-2</v>
      </c>
      <c r="AG8" s="12">
        <f t="shared" si="1"/>
        <v>2.2949247564578619E-2</v>
      </c>
      <c r="AH8" s="12">
        <f t="shared" si="1"/>
        <v>9.3617496045389544E-3</v>
      </c>
      <c r="AI8" s="12">
        <f t="shared" si="1"/>
        <v>3.404240888086313E-3</v>
      </c>
      <c r="AJ8" s="12">
        <f t="shared" si="1"/>
        <v>1.0667131815137783E-3</v>
      </c>
    </row>
    <row r="9" spans="1:36" x14ac:dyDescent="0.3">
      <c r="A9" s="4">
        <v>3</v>
      </c>
      <c r="B9" s="2" t="s">
        <v>70</v>
      </c>
      <c r="C9" s="2" t="s">
        <v>71</v>
      </c>
      <c r="D9" s="26">
        <v>60.095999999999997</v>
      </c>
      <c r="E9" s="26">
        <v>536.70000000000005</v>
      </c>
      <c r="F9" s="26">
        <v>0.253</v>
      </c>
      <c r="G9" s="26">
        <v>97.25</v>
      </c>
      <c r="H9" s="26">
        <f t="shared" si="0"/>
        <v>370.4</v>
      </c>
      <c r="I9" s="1">
        <f t="shared" si="2"/>
        <v>5.1675750000000003</v>
      </c>
      <c r="J9" s="26">
        <v>51</v>
      </c>
      <c r="K9" s="12">
        <f t="shared" si="3"/>
        <v>358.1214798472904</v>
      </c>
      <c r="L9" s="12">
        <f t="shared" si="1"/>
        <v>279.4909454975965</v>
      </c>
      <c r="M9" s="12">
        <f t="shared" si="1"/>
        <v>216.37989280723676</v>
      </c>
      <c r="N9" s="12">
        <f t="shared" si="1"/>
        <v>166.09028208165071</v>
      </c>
      <c r="O9" s="12">
        <f t="shared" si="1"/>
        <v>126.32572457935916</v>
      </c>
      <c r="P9" s="12">
        <f t="shared" si="1"/>
        <v>95.142365440410046</v>
      </c>
      <c r="Q9" s="12">
        <f t="shared" si="1"/>
        <v>70.904381093112576</v>
      </c>
      <c r="R9" s="12">
        <f t="shared" si="1"/>
        <v>52.243797352482609</v>
      </c>
      <c r="S9" s="12">
        <f t="shared" si="1"/>
        <v>37.839841014478935</v>
      </c>
      <c r="T9" s="12">
        <f t="shared" si="1"/>
        <v>32.280269754810092</v>
      </c>
      <c r="U9" s="12">
        <f t="shared" si="1"/>
        <v>27.309067635528574</v>
      </c>
      <c r="V9" s="12">
        <f t="shared" si="1"/>
        <v>19.331445059625679</v>
      </c>
      <c r="W9" s="12">
        <f t="shared" si="1"/>
        <v>13.469726273598871</v>
      </c>
      <c r="X9" s="12">
        <f t="shared" si="1"/>
        <v>9.2242735623610699</v>
      </c>
      <c r="Y9" s="12">
        <f t="shared" si="1"/>
        <v>6.1976500308629889</v>
      </c>
      <c r="Z9" s="12">
        <f t="shared" si="1"/>
        <v>4.07723158575853</v>
      </c>
      <c r="AA9" s="12">
        <f t="shared" si="1"/>
        <v>2.6201225862181921</v>
      </c>
      <c r="AB9" s="12">
        <f t="shared" si="1"/>
        <v>1.6401652734273446</v>
      </c>
      <c r="AC9" s="12">
        <f t="shared" si="1"/>
        <v>0.99684262099952814</v>
      </c>
      <c r="AD9" s="12">
        <f t="shared" si="1"/>
        <v>0.58588383199755045</v>
      </c>
      <c r="AE9" s="12">
        <f t="shared" si="1"/>
        <v>0.33139134563568928</v>
      </c>
      <c r="AF9" s="12">
        <f t="shared" si="1"/>
        <v>0.17931791158010268</v>
      </c>
      <c r="AG9" s="12">
        <f t="shared" si="1"/>
        <v>9.2132046091562614E-2</v>
      </c>
      <c r="AH9" s="12">
        <f t="shared" si="1"/>
        <v>4.4520006659955605E-2</v>
      </c>
      <c r="AI9" s="12">
        <f t="shared" si="1"/>
        <v>1.9982315565458562E-2</v>
      </c>
      <c r="AJ9" s="12">
        <f t="shared" si="1"/>
        <v>8.1928341482884904E-3</v>
      </c>
    </row>
    <row r="10" spans="1:36" x14ac:dyDescent="0.3">
      <c r="A10" s="4">
        <v>4</v>
      </c>
      <c r="B10" s="2" t="s">
        <v>72</v>
      </c>
      <c r="C10" s="2" t="s">
        <v>73</v>
      </c>
      <c r="D10" s="26">
        <v>74.123000000000005</v>
      </c>
      <c r="E10" s="26">
        <v>562.9</v>
      </c>
      <c r="F10" s="26">
        <v>0.25900000000000001</v>
      </c>
      <c r="G10" s="26">
        <v>111.75</v>
      </c>
      <c r="H10" s="26">
        <f t="shared" si="0"/>
        <v>384.9</v>
      </c>
      <c r="I10" s="1">
        <f t="shared" si="2"/>
        <v>4.41777</v>
      </c>
      <c r="J10" s="26">
        <v>43.6</v>
      </c>
      <c r="K10" s="12">
        <f t="shared" si="3"/>
        <v>357.09478990286146</v>
      </c>
      <c r="L10" s="12">
        <f t="shared" si="1"/>
        <v>283.98837873186994</v>
      </c>
      <c r="M10" s="12">
        <f t="shared" si="1"/>
        <v>224.30898024246875</v>
      </c>
      <c r="N10" s="12">
        <f t="shared" si="1"/>
        <v>175.88907494827149</v>
      </c>
      <c r="O10" s="12">
        <f t="shared" si="1"/>
        <v>136.86008974806853</v>
      </c>
      <c r="P10" s="12">
        <f t="shared" si="1"/>
        <v>105.61861000820814</v>
      </c>
      <c r="Q10" s="12">
        <f t="shared" si="1"/>
        <v>80.795517964129431</v>
      </c>
      <c r="R10" s="12">
        <f t="shared" si="1"/>
        <v>61.227886159440338</v>
      </c>
      <c r="S10" s="12">
        <f t="shared" si="1"/>
        <v>45.732174258999457</v>
      </c>
      <c r="T10" s="12">
        <f t="shared" si="1"/>
        <v>39.625416374489618</v>
      </c>
      <c r="U10" s="12">
        <f t="shared" si="1"/>
        <v>34.087564775259793</v>
      </c>
      <c r="V10" s="12">
        <f t="shared" si="1"/>
        <v>25.002290192252314</v>
      </c>
      <c r="W10" s="12">
        <f t="shared" si="1"/>
        <v>18.107784907686799</v>
      </c>
      <c r="X10" s="12">
        <f t="shared" si="1"/>
        <v>12.935530407413875</v>
      </c>
      <c r="Y10" s="12">
        <f t="shared" si="1"/>
        <v>9.1034430594894893</v>
      </c>
      <c r="Z10" s="12">
        <f t="shared" si="1"/>
        <v>6.3026709341190115</v>
      </c>
      <c r="AA10" s="12">
        <f t="shared" si="1"/>
        <v>4.2859533697232326</v>
      </c>
      <c r="AB10" s="12">
        <f t="shared" si="1"/>
        <v>2.8574167722288122</v>
      </c>
      <c r="AC10" s="12">
        <f t="shared" si="1"/>
        <v>1.8636852094953897</v>
      </c>
      <c r="AD10" s="12">
        <f t="shared" si="1"/>
        <v>1.18618946131485</v>
      </c>
      <c r="AE10" s="12">
        <f t="shared" si="1"/>
        <v>0.73456330893280242</v>
      </c>
      <c r="AF10" s="12">
        <f t="shared" si="1"/>
        <v>0.4410209979705908</v>
      </c>
      <c r="AG10" s="12">
        <f t="shared" si="1"/>
        <v>0.25561498654913356</v>
      </c>
      <c r="AH10" s="12">
        <f t="shared" si="1"/>
        <v>0.14227829810890152</v>
      </c>
      <c r="AI10" s="12">
        <f t="shared" si="1"/>
        <v>7.5561037886641827E-2</v>
      </c>
      <c r="AJ10" s="12">
        <f t="shared" si="1"/>
        <v>3.7975905526773004E-2</v>
      </c>
    </row>
    <row r="11" spans="1:36" x14ac:dyDescent="0.3">
      <c r="A11" s="4">
        <v>5</v>
      </c>
      <c r="B11" s="2" t="s">
        <v>74</v>
      </c>
      <c r="C11" s="2" t="s">
        <v>75</v>
      </c>
      <c r="D11" s="26">
        <v>88.15</v>
      </c>
      <c r="E11" s="26">
        <v>586</v>
      </c>
      <c r="F11" s="26">
        <v>0.26</v>
      </c>
      <c r="G11" s="26">
        <v>137.85</v>
      </c>
      <c r="H11" s="26">
        <f t="shared" si="0"/>
        <v>411</v>
      </c>
      <c r="I11" s="1">
        <f t="shared" si="2"/>
        <v>3.8503499999999997</v>
      </c>
      <c r="J11" s="26">
        <v>38</v>
      </c>
      <c r="K11" s="12">
        <f t="shared" si="3"/>
        <v>634.49672040974747</v>
      </c>
      <c r="L11" s="12">
        <f t="shared" si="1"/>
        <v>511.90803710028979</v>
      </c>
      <c r="M11" s="12">
        <f t="shared" si="1"/>
        <v>410.53461648468959</v>
      </c>
      <c r="N11" s="12">
        <f t="shared" si="1"/>
        <v>327.15469609894285</v>
      </c>
      <c r="O11" s="12">
        <f t="shared" si="1"/>
        <v>258.96379752177307</v>
      </c>
      <c r="P11" s="12">
        <f t="shared" si="1"/>
        <v>203.53051746961268</v>
      </c>
      <c r="Q11" s="12">
        <f t="shared" si="1"/>
        <v>158.75590095359451</v>
      </c>
      <c r="R11" s="12">
        <f t="shared" si="1"/>
        <v>122.8362007560398</v>
      </c>
      <c r="S11" s="12">
        <f t="shared" si="1"/>
        <v>93.848408990973539</v>
      </c>
      <c r="T11" s="12">
        <f t="shared" si="1"/>
        <v>82.248931300160578</v>
      </c>
      <c r="U11" s="12">
        <f t="shared" si="1"/>
        <v>71.621341454250725</v>
      </c>
      <c r="V11" s="12">
        <f t="shared" si="1"/>
        <v>53.903196754071381</v>
      </c>
      <c r="W11" s="12">
        <f t="shared" si="1"/>
        <v>40.140245417196951</v>
      </c>
      <c r="X11" s="12">
        <f t="shared" si="1"/>
        <v>29.55164953505464</v>
      </c>
      <c r="Y11" s="12">
        <f t="shared" si="1"/>
        <v>21.489146754595708</v>
      </c>
      <c r="Z11" s="12">
        <f t="shared" si="1"/>
        <v>15.418473776330991</v>
      </c>
      <c r="AA11" s="12">
        <f t="shared" si="1"/>
        <v>10.902799571847908</v>
      </c>
      <c r="AB11" s="12">
        <f t="shared" si="1"/>
        <v>7.5880201856826277</v>
      </c>
      <c r="AC11" s="12">
        <f t="shared" si="1"/>
        <v>5.1897723738147112</v>
      </c>
      <c r="AD11" s="12">
        <f t="shared" si="1"/>
        <v>3.4820287411684205</v>
      </c>
      <c r="AE11" s="12">
        <f t="shared" si="1"/>
        <v>2.2871424744350271</v>
      </c>
      <c r="AF11" s="12">
        <f t="shared" si="1"/>
        <v>1.4672152254897697</v>
      </c>
      <c r="AG11" s="12">
        <f t="shared" si="1"/>
        <v>0.91666718599425778</v>
      </c>
      <c r="AH11" s="12">
        <f t="shared" si="1"/>
        <v>0.55589390692407759</v>
      </c>
      <c r="AI11" s="12">
        <f t="shared" si="1"/>
        <v>0.32589995938238964</v>
      </c>
      <c r="AJ11" s="12">
        <f t="shared" si="1"/>
        <v>0.18380510698857386</v>
      </c>
    </row>
    <row r="12" spans="1:36" x14ac:dyDescent="0.3">
      <c r="A12" s="4">
        <v>6</v>
      </c>
      <c r="B12" s="2" t="s">
        <v>76</v>
      </c>
      <c r="C12" s="2" t="s">
        <v>77</v>
      </c>
      <c r="D12" s="26">
        <v>102.17700000000001</v>
      </c>
      <c r="E12" s="26">
        <v>610</v>
      </c>
      <c r="F12" s="26">
        <v>0.3</v>
      </c>
      <c r="G12" s="26">
        <v>157.05000000000001</v>
      </c>
      <c r="H12" s="26">
        <f t="shared" si="0"/>
        <v>430.2</v>
      </c>
      <c r="I12" s="1">
        <f t="shared" si="2"/>
        <v>4.0529999999999999</v>
      </c>
      <c r="J12" s="26">
        <v>40</v>
      </c>
      <c r="K12" s="12">
        <f t="shared" si="3"/>
        <v>859.59054642756951</v>
      </c>
      <c r="L12" s="12">
        <f t="shared" si="1"/>
        <v>702.68915487535878</v>
      </c>
      <c r="M12" s="12">
        <f t="shared" si="1"/>
        <v>571.4040230589577</v>
      </c>
      <c r="N12" s="12">
        <f t="shared" si="1"/>
        <v>462.07081070849921</v>
      </c>
      <c r="O12" s="12">
        <f t="shared" si="1"/>
        <v>371.47152990275976</v>
      </c>
      <c r="P12" s="12">
        <f t="shared" si="1"/>
        <v>296.79014638124494</v>
      </c>
      <c r="Q12" s="12">
        <f t="shared" si="1"/>
        <v>235.57155246252393</v>
      </c>
      <c r="R12" s="12">
        <f t="shared" si="1"/>
        <v>185.68373921691398</v>
      </c>
      <c r="S12" s="12">
        <f t="shared" si="1"/>
        <v>144.74079300065767</v>
      </c>
      <c r="T12" s="12">
        <f t="shared" si="1"/>
        <v>128.13504327186476</v>
      </c>
      <c r="U12" s="12">
        <f t="shared" si="1"/>
        <v>112.78200041888998</v>
      </c>
      <c r="V12" s="12">
        <f t="shared" si="1"/>
        <v>86.820558802032224</v>
      </c>
      <c r="W12" s="12">
        <f t="shared" si="1"/>
        <v>66.238976206566576</v>
      </c>
      <c r="X12" s="12">
        <f t="shared" si="1"/>
        <v>50.053771047024469</v>
      </c>
      <c r="Y12" s="12">
        <f t="shared" si="1"/>
        <v>37.435668419764397</v>
      </c>
      <c r="Z12" s="12">
        <f t="shared" si="1"/>
        <v>27.689703251381669</v>
      </c>
      <c r="AA12" s="12">
        <f t="shared" si="1"/>
        <v>20.237299447269137</v>
      </c>
      <c r="AB12" s="12">
        <f t="shared" si="1"/>
        <v>14.600191785269109</v>
      </c>
      <c r="AC12" s="12">
        <f t="shared" si="1"/>
        <v>10.386061717106088</v>
      </c>
      <c r="AD12" s="12">
        <f t="shared" si="1"/>
        <v>7.275762674950168</v>
      </c>
      <c r="AE12" s="12">
        <f t="shared" si="1"/>
        <v>5.0120149327770847</v>
      </c>
      <c r="AF12" s="12">
        <f t="shared" si="1"/>
        <v>3.3894545429713707</v>
      </c>
      <c r="AG12" s="12">
        <f t="shared" si="1"/>
        <v>2.2459253587381984</v>
      </c>
      <c r="AH12" s="12">
        <f t="shared" si="1"/>
        <v>1.4549076633158085</v>
      </c>
      <c r="AI12" s="12">
        <f t="shared" si="1"/>
        <v>0.9189814587707833</v>
      </c>
      <c r="AJ12" s="12">
        <f t="shared" si="1"/>
        <v>0.56422702148479631</v>
      </c>
    </row>
    <row r="13" spans="1:36" x14ac:dyDescent="0.3">
      <c r="A13" s="4">
        <v>7</v>
      </c>
      <c r="B13" s="2" t="s">
        <v>78</v>
      </c>
      <c r="C13" s="2" t="s">
        <v>79</v>
      </c>
      <c r="D13" s="26">
        <v>116.20399999999999</v>
      </c>
      <c r="E13" s="26">
        <v>633</v>
      </c>
      <c r="F13" s="26">
        <v>0.25</v>
      </c>
      <c r="G13" s="26">
        <v>176.35</v>
      </c>
      <c r="H13" s="26">
        <f t="shared" si="0"/>
        <v>449.5</v>
      </c>
      <c r="I13" s="1">
        <f t="shared" si="2"/>
        <v>3.0397499999999997</v>
      </c>
      <c r="J13" s="26">
        <v>30</v>
      </c>
      <c r="K13" s="12">
        <f t="shared" si="3"/>
        <v>1016.3629282407118</v>
      </c>
      <c r="L13" s="12">
        <f t="shared" si="1"/>
        <v>840.17913051340861</v>
      </c>
      <c r="M13" s="12">
        <f t="shared" si="1"/>
        <v>691.27898293209898</v>
      </c>
      <c r="N13" s="12">
        <f t="shared" si="1"/>
        <v>565.96531600025946</v>
      </c>
      <c r="O13" s="12">
        <f t="shared" si="1"/>
        <v>460.96699892501101</v>
      </c>
      <c r="P13" s="12">
        <f t="shared" si="1"/>
        <v>373.39890651150017</v>
      </c>
      <c r="Q13" s="12">
        <f t="shared" si="1"/>
        <v>300.72475360798359</v>
      </c>
      <c r="R13" s="12">
        <f t="shared" si="1"/>
        <v>240.72265905460881</v>
      </c>
      <c r="S13" s="12">
        <f t="shared" si="1"/>
        <v>190.78704799014096</v>
      </c>
      <c r="T13" s="12">
        <f t="shared" si="1"/>
        <v>170.30735232412542</v>
      </c>
      <c r="U13" s="12">
        <f t="shared" si="1"/>
        <v>151.23055525291258</v>
      </c>
      <c r="V13" s="12">
        <f t="shared" si="1"/>
        <v>118.59441861419775</v>
      </c>
      <c r="W13" s="12">
        <f t="shared" si="1"/>
        <v>92.286208334475248</v>
      </c>
      <c r="X13" s="12">
        <f t="shared" si="1"/>
        <v>71.22579968295625</v>
      </c>
      <c r="Y13" s="12">
        <f t="shared" si="1"/>
        <v>54.490852832278669</v>
      </c>
      <c r="Z13" s="12">
        <f t="shared" si="1"/>
        <v>41.297890580667733</v>
      </c>
      <c r="AA13" s="12">
        <f t="shared" si="1"/>
        <v>30.985118293828556</v>
      </c>
      <c r="AB13" s="12">
        <f t="shared" si="1"/>
        <v>22.996877437363718</v>
      </c>
      <c r="AC13" s="12">
        <f t="shared" si="1"/>
        <v>16.869627390533278</v>
      </c>
      <c r="AD13" s="12">
        <f t="shared" si="1"/>
        <v>12.219353563886974</v>
      </c>
      <c r="AE13" s="12">
        <f t="shared" si="1"/>
        <v>8.7303031871527903</v>
      </c>
      <c r="AF13" s="12">
        <f t="shared" si="1"/>
        <v>6.1449534902843466</v>
      </c>
      <c r="AG13" s="12">
        <f t="shared" si="1"/>
        <v>4.2551203702893492</v>
      </c>
      <c r="AH13" s="12">
        <f t="shared" si="1"/>
        <v>2.8941190199832136</v>
      </c>
      <c r="AI13" s="12">
        <f t="shared" si="1"/>
        <v>1.9298913927844648</v>
      </c>
      <c r="AJ13" s="12">
        <f t="shared" si="1"/>
        <v>1.2590187908000099</v>
      </c>
    </row>
    <row r="14" spans="1:36" x14ac:dyDescent="0.3">
      <c r="A14" s="4">
        <v>8</v>
      </c>
      <c r="B14" s="2" t="s">
        <v>80</v>
      </c>
      <c r="C14" s="2" t="s">
        <v>81</v>
      </c>
      <c r="D14" s="26">
        <v>130.23099999999999</v>
      </c>
      <c r="E14" s="26">
        <v>658</v>
      </c>
      <c r="F14" s="26">
        <v>0.31</v>
      </c>
      <c r="G14" s="26">
        <v>195.25</v>
      </c>
      <c r="H14" s="26">
        <f t="shared" si="0"/>
        <v>468.4</v>
      </c>
      <c r="I14" s="1">
        <f t="shared" si="2"/>
        <v>3.4450500000000002</v>
      </c>
      <c r="J14" s="26">
        <v>34</v>
      </c>
      <c r="K14" s="12">
        <f t="shared" si="3"/>
        <v>1283.4883353137288</v>
      </c>
      <c r="L14" s="12">
        <f t="shared" si="1"/>
        <v>1072.5386941056663</v>
      </c>
      <c r="M14" s="12">
        <f t="shared" si="1"/>
        <v>892.52499375936031</v>
      </c>
      <c r="N14" s="12">
        <f t="shared" si="1"/>
        <v>739.48233403123413</v>
      </c>
      <c r="O14" s="12">
        <f t="shared" si="1"/>
        <v>609.87737545349012</v>
      </c>
      <c r="P14" s="12">
        <f t="shared" si="1"/>
        <v>500.57008838775698</v>
      </c>
      <c r="Q14" s="12">
        <f t="shared" si="1"/>
        <v>408.77808275713932</v>
      </c>
      <c r="R14" s="12">
        <f t="shared" si="1"/>
        <v>332.043401617928</v>
      </c>
      <c r="S14" s="12">
        <f t="shared" si="1"/>
        <v>267.33216093071348</v>
      </c>
      <c r="T14" s="12">
        <f t="shared" si="1"/>
        <v>240.51246829565716</v>
      </c>
      <c r="U14" s="12">
        <f t="shared" si="1"/>
        <v>215.35344742073207</v>
      </c>
      <c r="V14" s="12">
        <f t="shared" si="1"/>
        <v>171.83779465365035</v>
      </c>
      <c r="W14" s="12">
        <f t="shared" si="1"/>
        <v>136.20774873015355</v>
      </c>
      <c r="X14" s="12">
        <f t="shared" si="1"/>
        <v>107.20780173592169</v>
      </c>
      <c r="Y14" s="12">
        <f t="shared" si="1"/>
        <v>83.753162374972348</v>
      </c>
      <c r="Z14" s="12">
        <f t="shared" si="1"/>
        <v>64.910741479222409</v>
      </c>
      <c r="AA14" s="12">
        <f t="shared" si="1"/>
        <v>49.881759659953495</v>
      </c>
      <c r="AB14" s="12">
        <f t="shared" si="1"/>
        <v>37.985883622593647</v>
      </c>
      <c r="AC14" s="12">
        <f t="shared" si="1"/>
        <v>28.646800299614291</v>
      </c>
      <c r="AD14" s="12">
        <f t="shared" si="1"/>
        <v>21.379140598255226</v>
      </c>
      <c r="AE14" s="12">
        <f t="shared" si="1"/>
        <v>15.776667210527476</v>
      </c>
      <c r="AF14" s="12">
        <f t="shared" si="1"/>
        <v>11.501643592849499</v>
      </c>
      <c r="AG14" s="12">
        <f t="shared" si="1"/>
        <v>8.2753038921012756</v>
      </c>
      <c r="AH14" s="12">
        <f t="shared" si="1"/>
        <v>5.8693462742287883</v>
      </c>
      <c r="AI14" s="12">
        <f t="shared" si="1"/>
        <v>4.0983748012152255</v>
      </c>
      <c r="AJ14" s="12">
        <f t="shared" si="1"/>
        <v>2.8132177027149452</v>
      </c>
    </row>
    <row r="15" spans="1:36" x14ac:dyDescent="0.3">
      <c r="A15" s="4">
        <v>9</v>
      </c>
      <c r="B15" s="2" t="s">
        <v>82</v>
      </c>
      <c r="C15" s="2" t="s">
        <v>83</v>
      </c>
      <c r="D15" s="26">
        <v>144.25800000000001</v>
      </c>
      <c r="E15" s="26">
        <v>679</v>
      </c>
      <c r="F15" s="26"/>
      <c r="G15" s="26"/>
      <c r="H15" s="26"/>
      <c r="I15" s="1">
        <f t="shared" si="2"/>
        <v>0.101325</v>
      </c>
      <c r="J15" s="26"/>
      <c r="K15" s="12" t="e">
        <f t="shared" si="3"/>
        <v>#DIV/0!</v>
      </c>
      <c r="L15" s="12" t="e">
        <f t="shared" si="1"/>
        <v>#DIV/0!</v>
      </c>
      <c r="M15" s="12" t="e">
        <f t="shared" si="1"/>
        <v>#DIV/0!</v>
      </c>
      <c r="N15" s="12" t="e">
        <f t="shared" si="1"/>
        <v>#DIV/0!</v>
      </c>
      <c r="O15" s="12" t="e">
        <f t="shared" si="1"/>
        <v>#DIV/0!</v>
      </c>
      <c r="P15" s="12" t="e">
        <f t="shared" si="1"/>
        <v>#DIV/0!</v>
      </c>
      <c r="Q15" s="12" t="e">
        <f t="shared" si="1"/>
        <v>#DIV/0!</v>
      </c>
      <c r="R15" s="12" t="e">
        <f t="shared" si="1"/>
        <v>#DIV/0!</v>
      </c>
      <c r="S15" s="12" t="e">
        <f t="shared" si="1"/>
        <v>#DIV/0!</v>
      </c>
      <c r="T15" s="12" t="e">
        <f t="shared" si="1"/>
        <v>#DIV/0!</v>
      </c>
      <c r="U15" s="12" t="e">
        <f t="shared" si="1"/>
        <v>#DIV/0!</v>
      </c>
      <c r="V15" s="12" t="e">
        <f t="shared" si="1"/>
        <v>#DIV/0!</v>
      </c>
      <c r="W15" s="12" t="e">
        <f t="shared" si="1"/>
        <v>#DIV/0!</v>
      </c>
      <c r="X15" s="12" t="e">
        <f t="shared" si="1"/>
        <v>#DIV/0!</v>
      </c>
      <c r="Y15" s="12" t="e">
        <f t="shared" si="1"/>
        <v>#DIV/0!</v>
      </c>
      <c r="Z15" s="12" t="e">
        <f t="shared" si="1"/>
        <v>#DIV/0!</v>
      </c>
      <c r="AA15" s="12" t="e">
        <f t="shared" si="1"/>
        <v>#DIV/0!</v>
      </c>
      <c r="AB15" s="12" t="e">
        <f t="shared" si="1"/>
        <v>#DIV/0!</v>
      </c>
      <c r="AC15" s="12" t="e">
        <f t="shared" si="1"/>
        <v>#DIV/0!</v>
      </c>
      <c r="AD15" s="12" t="e">
        <f t="shared" si="1"/>
        <v>#DIV/0!</v>
      </c>
      <c r="AE15" s="12" t="e">
        <f t="shared" si="1"/>
        <v>#DIV/0!</v>
      </c>
      <c r="AF15" s="12" t="e">
        <f t="shared" si="1"/>
        <v>#DIV/0!</v>
      </c>
      <c r="AG15" s="12" t="e">
        <f t="shared" si="1"/>
        <v>#DIV/0!</v>
      </c>
      <c r="AH15" s="12" t="e">
        <f t="shared" si="1"/>
        <v>#DIV/0!</v>
      </c>
      <c r="AI15" s="12" t="e">
        <f t="shared" si="1"/>
        <v>#DIV/0!</v>
      </c>
      <c r="AJ15" s="12" t="e">
        <f t="shared" si="1"/>
        <v>#DIV/0!</v>
      </c>
    </row>
    <row r="16" spans="1:36" x14ac:dyDescent="0.3">
      <c r="A16" s="4">
        <v>10</v>
      </c>
      <c r="B16" s="2" t="s">
        <v>84</v>
      </c>
      <c r="C16" s="2" t="s">
        <v>85</v>
      </c>
      <c r="D16" s="26">
        <v>158.285</v>
      </c>
      <c r="E16" s="26">
        <v>700</v>
      </c>
      <c r="F16" s="26">
        <v>0.23</v>
      </c>
      <c r="G16" s="26">
        <v>230.25</v>
      </c>
      <c r="H16" s="26">
        <f t="shared" si="0"/>
        <v>503.4</v>
      </c>
      <c r="I16" s="1">
        <f t="shared" si="2"/>
        <v>2.2291499999999997</v>
      </c>
      <c r="J16" s="26">
        <v>22</v>
      </c>
      <c r="K16" s="12">
        <f t="shared" si="3"/>
        <v>1671.2473428829321</v>
      </c>
      <c r="L16" s="12">
        <f t="shared" si="1"/>
        <v>1418.5907726247624</v>
      </c>
      <c r="M16" s="12">
        <f t="shared" si="1"/>
        <v>1199.9559199767514</v>
      </c>
      <c r="N16" s="12">
        <f t="shared" si="1"/>
        <v>1011.3463624127169</v>
      </c>
      <c r="O16" s="12">
        <f t="shared" si="1"/>
        <v>849.16359878829712</v>
      </c>
      <c r="P16" s="12">
        <f t="shared" si="1"/>
        <v>710.174850069218</v>
      </c>
      <c r="Q16" s="12">
        <f t="shared" si="1"/>
        <v>591.48283920855965</v>
      </c>
      <c r="R16" s="12">
        <f t="shared" si="1"/>
        <v>490.49746871728144</v>
      </c>
      <c r="S16" s="12">
        <f t="shared" si="1"/>
        <v>403.73190112271715</v>
      </c>
      <c r="T16" s="12">
        <f t="shared" si="1"/>
        <v>367.23812009560413</v>
      </c>
      <c r="U16" s="12">
        <f t="shared" si="1"/>
        <v>332.66486892417737</v>
      </c>
      <c r="V16" s="12">
        <f t="shared" si="1"/>
        <v>271.9434230315249</v>
      </c>
      <c r="W16" s="12">
        <f t="shared" si="1"/>
        <v>221.13556881662674</v>
      </c>
      <c r="X16" s="12">
        <f t="shared" si="1"/>
        <v>178.82319241046144</v>
      </c>
      <c r="Y16" s="12">
        <f t="shared" si="1"/>
        <v>143.76092003075297</v>
      </c>
      <c r="Z16" s="12">
        <f t="shared" si="1"/>
        <v>114.85893551788062</v>
      </c>
      <c r="AA16" s="12">
        <f t="shared" si="1"/>
        <v>91.167102695461779</v>
      </c>
      <c r="AB16" s="12">
        <f t="shared" si="1"/>
        <v>71.860325854747742</v>
      </c>
      <c r="AC16" s="12">
        <f t="shared" si="1"/>
        <v>56.225083322674962</v>
      </c>
      <c r="AD16" s="12">
        <f t="shared" si="1"/>
        <v>43.647070738833392</v>
      </c>
      <c r="AE16" s="12">
        <f t="shared" si="1"/>
        <v>33.599892336921478</v>
      </c>
      <c r="AF16" s="12">
        <f t="shared" si="1"/>
        <v>25.634740201608167</v>
      </c>
      <c r="AG16" s="12">
        <f t="shared" si="1"/>
        <v>19.371003152280707</v>
      </c>
      <c r="AH16" s="12">
        <f t="shared" si="1"/>
        <v>14.48774859112441</v>
      </c>
      <c r="AI16" s="12">
        <f t="shared" si="1"/>
        <v>10.716022344536578</v>
      </c>
      <c r="AJ16" s="12">
        <f t="shared" si="1"/>
        <v>7.8319132242485416</v>
      </c>
    </row>
    <row r="17" spans="1:36" x14ac:dyDescent="0.3">
      <c r="A17" s="4">
        <v>11</v>
      </c>
      <c r="B17" s="2" t="s">
        <v>86</v>
      </c>
      <c r="C17" s="2" t="s">
        <v>97</v>
      </c>
      <c r="D17" s="26">
        <v>172.31200000000001</v>
      </c>
      <c r="E17" s="26"/>
      <c r="F17" s="26"/>
      <c r="G17" s="26"/>
      <c r="H17" s="26"/>
      <c r="I17" s="1">
        <f t="shared" si="2"/>
        <v>0.101325</v>
      </c>
      <c r="J17" s="26"/>
      <c r="K17" s="12" t="e">
        <f t="shared" si="3"/>
        <v>#DIV/0!</v>
      </c>
      <c r="L17" s="12" t="e">
        <f t="shared" si="1"/>
        <v>#DIV/0!</v>
      </c>
      <c r="M17" s="12" t="e">
        <f t="shared" si="1"/>
        <v>#DIV/0!</v>
      </c>
      <c r="N17" s="12" t="e">
        <f t="shared" si="1"/>
        <v>#DIV/0!</v>
      </c>
      <c r="O17" s="12" t="e">
        <f t="shared" si="1"/>
        <v>#DIV/0!</v>
      </c>
      <c r="P17" s="12" t="e">
        <f t="shared" si="1"/>
        <v>#DIV/0!</v>
      </c>
      <c r="Q17" s="12" t="e">
        <f t="shared" ref="Q17:AF26" si="4">((($B$2^0.5*$D17^0.5*$J17)/($F17^(2/3)*$E17^(1/6))+1)/505-0.124)*((1-Q$6/$E17)/(1-$H17/$E17))^$B$3</f>
        <v>#DIV/0!</v>
      </c>
      <c r="R17" s="12" t="e">
        <f t="shared" si="4"/>
        <v>#DIV/0!</v>
      </c>
      <c r="S17" s="12" t="e">
        <f t="shared" si="4"/>
        <v>#DIV/0!</v>
      </c>
      <c r="T17" s="12" t="e">
        <f t="shared" si="4"/>
        <v>#DIV/0!</v>
      </c>
      <c r="U17" s="12" t="e">
        <f t="shared" si="4"/>
        <v>#DIV/0!</v>
      </c>
      <c r="V17" s="12" t="e">
        <f t="shared" si="4"/>
        <v>#DIV/0!</v>
      </c>
      <c r="W17" s="12" t="e">
        <f t="shared" si="4"/>
        <v>#DIV/0!</v>
      </c>
      <c r="X17" s="12" t="e">
        <f t="shared" si="4"/>
        <v>#DIV/0!</v>
      </c>
      <c r="Y17" s="12" t="e">
        <f t="shared" si="4"/>
        <v>#DIV/0!</v>
      </c>
      <c r="Z17" s="12" t="e">
        <f t="shared" si="4"/>
        <v>#DIV/0!</v>
      </c>
      <c r="AA17" s="12" t="e">
        <f t="shared" si="4"/>
        <v>#DIV/0!</v>
      </c>
      <c r="AB17" s="12" t="e">
        <f t="shared" si="4"/>
        <v>#DIV/0!</v>
      </c>
      <c r="AC17" s="12" t="e">
        <f t="shared" si="4"/>
        <v>#DIV/0!</v>
      </c>
      <c r="AD17" s="12" t="e">
        <f t="shared" si="4"/>
        <v>#DIV/0!</v>
      </c>
      <c r="AE17" s="12" t="e">
        <f t="shared" si="4"/>
        <v>#DIV/0!</v>
      </c>
      <c r="AF17" s="12" t="e">
        <f t="shared" si="4"/>
        <v>#DIV/0!</v>
      </c>
      <c r="AG17" s="12" t="e">
        <f t="shared" ref="AG17:AJ26" si="5">((($B$2^0.5*$D17^0.5*$J17)/($F17^(2/3)*$E17^(1/6))+1)/505-0.124)*((1-AG$6/$E17)/(1-$H17/$E17))^$B$3</f>
        <v>#DIV/0!</v>
      </c>
      <c r="AH17" s="12" t="e">
        <f t="shared" si="5"/>
        <v>#DIV/0!</v>
      </c>
      <c r="AI17" s="12" t="e">
        <f t="shared" si="5"/>
        <v>#DIV/0!</v>
      </c>
      <c r="AJ17" s="12" t="e">
        <f t="shared" si="5"/>
        <v>#DIV/0!</v>
      </c>
    </row>
    <row r="18" spans="1:36" x14ac:dyDescent="0.3">
      <c r="A18" s="4">
        <v>12</v>
      </c>
      <c r="B18" s="2" t="s">
        <v>87</v>
      </c>
      <c r="C18" s="2" t="s">
        <v>88</v>
      </c>
      <c r="D18" s="26">
        <v>186.339</v>
      </c>
      <c r="E18" s="26">
        <v>679</v>
      </c>
      <c r="F18" s="26">
        <v>0.24</v>
      </c>
      <c r="G18" s="26">
        <v>259.95</v>
      </c>
      <c r="H18" s="26">
        <f t="shared" si="0"/>
        <v>533.09999999999991</v>
      </c>
      <c r="I18" s="1">
        <f t="shared" si="2"/>
        <v>1.9251749999999999</v>
      </c>
      <c r="J18" s="26">
        <v>19</v>
      </c>
      <c r="K18" s="12">
        <f t="shared" si="3"/>
        <v>11295.926664874045</v>
      </c>
      <c r="L18" s="12">
        <f t="shared" si="3"/>
        <v>9516.897227218029</v>
      </c>
      <c r="M18" s="12">
        <f t="shared" si="3"/>
        <v>7987.6404235595483</v>
      </c>
      <c r="N18" s="12">
        <f t="shared" si="3"/>
        <v>6677.5382986462982</v>
      </c>
      <c r="O18" s="12">
        <f t="shared" si="3"/>
        <v>5559.1572027469165</v>
      </c>
      <c r="P18" s="12">
        <f t="shared" si="3"/>
        <v>4607.978396250629</v>
      </c>
      <c r="Q18" s="12">
        <f t="shared" si="3"/>
        <v>3802.1459836052841</v>
      </c>
      <c r="R18" s="12">
        <f t="shared" si="3"/>
        <v>3122.2314293939667</v>
      </c>
      <c r="S18" s="12">
        <f t="shared" si="3"/>
        <v>2543.1929358370066</v>
      </c>
      <c r="T18" s="12">
        <f t="shared" si="3"/>
        <v>2301.3381141117679</v>
      </c>
      <c r="U18" s="12">
        <f t="shared" si="3"/>
        <v>2073.27588973822</v>
      </c>
      <c r="V18" s="12">
        <f t="shared" si="3"/>
        <v>1675.6129068362607</v>
      </c>
      <c r="W18" s="12">
        <f t="shared" si="3"/>
        <v>1346.2574087673781</v>
      </c>
      <c r="X18" s="12">
        <f t="shared" si="3"/>
        <v>1074.9154442355564</v>
      </c>
      <c r="Y18" s="12">
        <f t="shared" si="3"/>
        <v>852.61587331340911</v>
      </c>
      <c r="Z18" s="12">
        <f t="shared" si="3"/>
        <v>671.57135390293979</v>
      </c>
      <c r="AA18" s="12">
        <f t="shared" si="4"/>
        <v>525.05049836283479</v>
      </c>
      <c r="AB18" s="12">
        <f t="shared" si="4"/>
        <v>407.2605951248014</v>
      </c>
      <c r="AC18" s="12">
        <f t="shared" si="4"/>
        <v>313.24030611845973</v>
      </c>
      <c r="AD18" s="12">
        <f t="shared" si="4"/>
        <v>238.76176686956919</v>
      </c>
      <c r="AE18" s="12">
        <f t="shared" si="4"/>
        <v>180.2415322319051</v>
      </c>
      <c r="AF18" s="12">
        <f t="shared" si="4"/>
        <v>134.65982686039411</v>
      </c>
      <c r="AG18" s="12">
        <f t="shared" si="5"/>
        <v>99.487575734258002</v>
      </c>
      <c r="AH18" s="12">
        <f t="shared" si="5"/>
        <v>72.620706295864849</v>
      </c>
      <c r="AI18" s="12">
        <f t="shared" si="5"/>
        <v>52.321230085937152</v>
      </c>
      <c r="AJ18" s="12">
        <f t="shared" si="5"/>
        <v>37.164628131133576</v>
      </c>
    </row>
    <row r="19" spans="1:36" x14ac:dyDescent="0.3">
      <c r="A19" s="4">
        <v>13</v>
      </c>
      <c r="B19" s="2" t="s">
        <v>103</v>
      </c>
      <c r="C19" s="2" t="s">
        <v>98</v>
      </c>
      <c r="D19" s="26">
        <v>200.36600000000001</v>
      </c>
      <c r="E19" s="26"/>
      <c r="F19" s="26"/>
      <c r="G19" s="26"/>
      <c r="H19" s="26"/>
      <c r="I19" s="1">
        <f t="shared" si="2"/>
        <v>0.101325</v>
      </c>
      <c r="J19" s="26"/>
      <c r="K19" s="12" t="e">
        <f t="shared" si="3"/>
        <v>#DIV/0!</v>
      </c>
      <c r="L19" s="12" t="e">
        <f t="shared" si="3"/>
        <v>#DIV/0!</v>
      </c>
      <c r="M19" s="12" t="e">
        <f t="shared" si="3"/>
        <v>#DIV/0!</v>
      </c>
      <c r="N19" s="12" t="e">
        <f t="shared" si="3"/>
        <v>#DIV/0!</v>
      </c>
      <c r="O19" s="12" t="e">
        <f t="shared" si="3"/>
        <v>#DIV/0!</v>
      </c>
      <c r="P19" s="12" t="e">
        <f t="shared" si="3"/>
        <v>#DIV/0!</v>
      </c>
      <c r="Q19" s="12" t="e">
        <f t="shared" si="3"/>
        <v>#DIV/0!</v>
      </c>
      <c r="R19" s="12" t="e">
        <f t="shared" si="3"/>
        <v>#DIV/0!</v>
      </c>
      <c r="S19" s="12" t="e">
        <f t="shared" si="3"/>
        <v>#DIV/0!</v>
      </c>
      <c r="T19" s="12" t="e">
        <f t="shared" si="3"/>
        <v>#DIV/0!</v>
      </c>
      <c r="U19" s="12" t="e">
        <f t="shared" si="3"/>
        <v>#DIV/0!</v>
      </c>
      <c r="V19" s="12" t="e">
        <f t="shared" si="3"/>
        <v>#DIV/0!</v>
      </c>
      <c r="W19" s="12" t="e">
        <f t="shared" si="3"/>
        <v>#DIV/0!</v>
      </c>
      <c r="X19" s="12" t="e">
        <f t="shared" si="3"/>
        <v>#DIV/0!</v>
      </c>
      <c r="Y19" s="12" t="e">
        <f t="shared" si="3"/>
        <v>#DIV/0!</v>
      </c>
      <c r="Z19" s="12" t="e">
        <f t="shared" si="3"/>
        <v>#DIV/0!</v>
      </c>
      <c r="AA19" s="12" t="e">
        <f t="shared" si="4"/>
        <v>#DIV/0!</v>
      </c>
      <c r="AB19" s="12" t="e">
        <f t="shared" si="4"/>
        <v>#DIV/0!</v>
      </c>
      <c r="AC19" s="12" t="e">
        <f t="shared" si="4"/>
        <v>#DIV/0!</v>
      </c>
      <c r="AD19" s="12" t="e">
        <f t="shared" si="4"/>
        <v>#DIV/0!</v>
      </c>
      <c r="AE19" s="12" t="e">
        <f t="shared" si="4"/>
        <v>#DIV/0!</v>
      </c>
      <c r="AF19" s="12" t="e">
        <f t="shared" si="4"/>
        <v>#DIV/0!</v>
      </c>
      <c r="AG19" s="12" t="e">
        <f t="shared" si="5"/>
        <v>#DIV/0!</v>
      </c>
      <c r="AH19" s="12" t="e">
        <f t="shared" si="5"/>
        <v>#DIV/0!</v>
      </c>
      <c r="AI19" s="12" t="e">
        <f t="shared" si="5"/>
        <v>#DIV/0!</v>
      </c>
      <c r="AJ19" s="12" t="e">
        <f t="shared" si="5"/>
        <v>#DIV/0!</v>
      </c>
    </row>
    <row r="20" spans="1:36" x14ac:dyDescent="0.3">
      <c r="A20" s="4">
        <v>14</v>
      </c>
      <c r="B20" s="2" t="s">
        <v>104</v>
      </c>
      <c r="C20" s="2" t="s">
        <v>99</v>
      </c>
      <c r="D20" s="26">
        <v>214.393</v>
      </c>
      <c r="E20" s="26"/>
      <c r="F20" s="26"/>
      <c r="G20" s="26"/>
      <c r="H20" s="26"/>
      <c r="I20" s="1">
        <f t="shared" si="2"/>
        <v>0.101325</v>
      </c>
      <c r="J20" s="26"/>
      <c r="K20" s="12" t="e">
        <f t="shared" si="3"/>
        <v>#DIV/0!</v>
      </c>
      <c r="L20" s="12" t="e">
        <f t="shared" si="3"/>
        <v>#DIV/0!</v>
      </c>
      <c r="M20" s="12" t="e">
        <f t="shared" si="3"/>
        <v>#DIV/0!</v>
      </c>
      <c r="N20" s="12" t="e">
        <f t="shared" si="3"/>
        <v>#DIV/0!</v>
      </c>
      <c r="O20" s="12" t="e">
        <f t="shared" si="3"/>
        <v>#DIV/0!</v>
      </c>
      <c r="P20" s="12" t="e">
        <f t="shared" si="3"/>
        <v>#DIV/0!</v>
      </c>
      <c r="Q20" s="12" t="e">
        <f t="shared" si="3"/>
        <v>#DIV/0!</v>
      </c>
      <c r="R20" s="12" t="e">
        <f t="shared" si="3"/>
        <v>#DIV/0!</v>
      </c>
      <c r="S20" s="12" t="e">
        <f t="shared" si="3"/>
        <v>#DIV/0!</v>
      </c>
      <c r="T20" s="12" t="e">
        <f t="shared" si="3"/>
        <v>#DIV/0!</v>
      </c>
      <c r="U20" s="12" t="e">
        <f t="shared" si="3"/>
        <v>#DIV/0!</v>
      </c>
      <c r="V20" s="12" t="e">
        <f t="shared" si="3"/>
        <v>#DIV/0!</v>
      </c>
      <c r="W20" s="12" t="e">
        <f t="shared" si="3"/>
        <v>#DIV/0!</v>
      </c>
      <c r="X20" s="12" t="e">
        <f t="shared" si="3"/>
        <v>#DIV/0!</v>
      </c>
      <c r="Y20" s="12" t="e">
        <f t="shared" si="3"/>
        <v>#DIV/0!</v>
      </c>
      <c r="Z20" s="12" t="e">
        <f t="shared" si="3"/>
        <v>#DIV/0!</v>
      </c>
      <c r="AA20" s="12" t="e">
        <f t="shared" si="4"/>
        <v>#DIV/0!</v>
      </c>
      <c r="AB20" s="12" t="e">
        <f t="shared" si="4"/>
        <v>#DIV/0!</v>
      </c>
      <c r="AC20" s="12" t="e">
        <f t="shared" si="4"/>
        <v>#DIV/0!</v>
      </c>
      <c r="AD20" s="12" t="e">
        <f t="shared" si="4"/>
        <v>#DIV/0!</v>
      </c>
      <c r="AE20" s="12" t="e">
        <f t="shared" si="4"/>
        <v>#DIV/0!</v>
      </c>
      <c r="AF20" s="12" t="e">
        <f t="shared" si="4"/>
        <v>#DIV/0!</v>
      </c>
      <c r="AG20" s="12" t="e">
        <f t="shared" si="5"/>
        <v>#DIV/0!</v>
      </c>
      <c r="AH20" s="12" t="e">
        <f t="shared" si="5"/>
        <v>#DIV/0!</v>
      </c>
      <c r="AI20" s="12" t="e">
        <f t="shared" si="5"/>
        <v>#DIV/0!</v>
      </c>
      <c r="AJ20" s="12" t="e">
        <f t="shared" si="5"/>
        <v>#DIV/0!</v>
      </c>
    </row>
    <row r="21" spans="1:36" x14ac:dyDescent="0.3">
      <c r="A21" s="4">
        <v>15</v>
      </c>
      <c r="B21" s="2" t="s">
        <v>105</v>
      </c>
      <c r="C21" s="2" t="s">
        <v>101</v>
      </c>
      <c r="D21" s="26">
        <v>228.42</v>
      </c>
      <c r="E21" s="26"/>
      <c r="F21" s="26"/>
      <c r="G21" s="26"/>
      <c r="H21" s="26"/>
      <c r="I21" s="1">
        <f t="shared" si="2"/>
        <v>0.101325</v>
      </c>
      <c r="J21" s="26"/>
      <c r="K21" s="12" t="e">
        <f t="shared" si="3"/>
        <v>#DIV/0!</v>
      </c>
      <c r="L21" s="12" t="e">
        <f t="shared" si="3"/>
        <v>#DIV/0!</v>
      </c>
      <c r="M21" s="12" t="e">
        <f t="shared" si="3"/>
        <v>#DIV/0!</v>
      </c>
      <c r="N21" s="12" t="e">
        <f t="shared" si="3"/>
        <v>#DIV/0!</v>
      </c>
      <c r="O21" s="12" t="e">
        <f t="shared" si="3"/>
        <v>#DIV/0!</v>
      </c>
      <c r="P21" s="12" t="e">
        <f t="shared" si="3"/>
        <v>#DIV/0!</v>
      </c>
      <c r="Q21" s="12" t="e">
        <f t="shared" si="3"/>
        <v>#DIV/0!</v>
      </c>
      <c r="R21" s="12" t="e">
        <f t="shared" si="3"/>
        <v>#DIV/0!</v>
      </c>
      <c r="S21" s="12" t="e">
        <f t="shared" si="3"/>
        <v>#DIV/0!</v>
      </c>
      <c r="T21" s="12" t="e">
        <f t="shared" si="3"/>
        <v>#DIV/0!</v>
      </c>
      <c r="U21" s="12" t="e">
        <f t="shared" si="3"/>
        <v>#DIV/0!</v>
      </c>
      <c r="V21" s="12" t="e">
        <f t="shared" si="3"/>
        <v>#DIV/0!</v>
      </c>
      <c r="W21" s="12" t="e">
        <f t="shared" si="3"/>
        <v>#DIV/0!</v>
      </c>
      <c r="X21" s="12" t="e">
        <f t="shared" si="3"/>
        <v>#DIV/0!</v>
      </c>
      <c r="Y21" s="12" t="e">
        <f t="shared" si="3"/>
        <v>#DIV/0!</v>
      </c>
      <c r="Z21" s="12" t="e">
        <f t="shared" si="3"/>
        <v>#DIV/0!</v>
      </c>
      <c r="AA21" s="12" t="e">
        <f t="shared" si="4"/>
        <v>#DIV/0!</v>
      </c>
      <c r="AB21" s="12" t="e">
        <f t="shared" si="4"/>
        <v>#DIV/0!</v>
      </c>
      <c r="AC21" s="12" t="e">
        <f t="shared" si="4"/>
        <v>#DIV/0!</v>
      </c>
      <c r="AD21" s="12" t="e">
        <f t="shared" si="4"/>
        <v>#DIV/0!</v>
      </c>
      <c r="AE21" s="12" t="e">
        <f t="shared" si="4"/>
        <v>#DIV/0!</v>
      </c>
      <c r="AF21" s="12" t="e">
        <f t="shared" si="4"/>
        <v>#DIV/0!</v>
      </c>
      <c r="AG21" s="12" t="e">
        <f t="shared" si="5"/>
        <v>#DIV/0!</v>
      </c>
      <c r="AH21" s="12" t="e">
        <f t="shared" si="5"/>
        <v>#DIV/0!</v>
      </c>
      <c r="AI21" s="12" t="e">
        <f t="shared" si="5"/>
        <v>#DIV/0!</v>
      </c>
      <c r="AJ21" s="12" t="e">
        <f t="shared" si="5"/>
        <v>#DIV/0!</v>
      </c>
    </row>
    <row r="22" spans="1:36" x14ac:dyDescent="0.3">
      <c r="A22" s="4">
        <v>16</v>
      </c>
      <c r="B22" s="2" t="s">
        <v>106</v>
      </c>
      <c r="C22" s="2" t="s">
        <v>100</v>
      </c>
      <c r="D22" s="26">
        <v>242.447</v>
      </c>
      <c r="E22" s="26"/>
      <c r="F22" s="26"/>
      <c r="G22" s="26"/>
      <c r="H22" s="26"/>
      <c r="I22" s="1">
        <f>PRODUCT(J22,0.101325)</f>
        <v>0.101325</v>
      </c>
      <c r="J22" s="26"/>
      <c r="K22" s="12" t="e">
        <f t="shared" si="3"/>
        <v>#DIV/0!</v>
      </c>
      <c r="L22" s="12" t="e">
        <f t="shared" si="3"/>
        <v>#DIV/0!</v>
      </c>
      <c r="M22" s="12" t="e">
        <f t="shared" si="3"/>
        <v>#DIV/0!</v>
      </c>
      <c r="N22" s="12" t="e">
        <f t="shared" si="3"/>
        <v>#DIV/0!</v>
      </c>
      <c r="O22" s="12" t="e">
        <f t="shared" si="3"/>
        <v>#DIV/0!</v>
      </c>
      <c r="P22" s="12" t="e">
        <f t="shared" si="3"/>
        <v>#DIV/0!</v>
      </c>
      <c r="Q22" s="12" t="e">
        <f t="shared" si="3"/>
        <v>#DIV/0!</v>
      </c>
      <c r="R22" s="12" t="e">
        <f t="shared" si="3"/>
        <v>#DIV/0!</v>
      </c>
      <c r="S22" s="12" t="e">
        <f t="shared" si="3"/>
        <v>#DIV/0!</v>
      </c>
      <c r="T22" s="12" t="e">
        <f t="shared" si="3"/>
        <v>#DIV/0!</v>
      </c>
      <c r="U22" s="12" t="e">
        <f t="shared" si="3"/>
        <v>#DIV/0!</v>
      </c>
      <c r="V22" s="12" t="e">
        <f t="shared" si="3"/>
        <v>#DIV/0!</v>
      </c>
      <c r="W22" s="12" t="e">
        <f t="shared" si="3"/>
        <v>#DIV/0!</v>
      </c>
      <c r="X22" s="12" t="e">
        <f t="shared" si="3"/>
        <v>#DIV/0!</v>
      </c>
      <c r="Y22" s="12" t="e">
        <f t="shared" si="3"/>
        <v>#DIV/0!</v>
      </c>
      <c r="Z22" s="12" t="e">
        <f t="shared" si="3"/>
        <v>#DIV/0!</v>
      </c>
      <c r="AA22" s="12" t="e">
        <f t="shared" si="4"/>
        <v>#DIV/0!</v>
      </c>
      <c r="AB22" s="12" t="e">
        <f t="shared" si="4"/>
        <v>#DIV/0!</v>
      </c>
      <c r="AC22" s="12" t="e">
        <f t="shared" si="4"/>
        <v>#DIV/0!</v>
      </c>
      <c r="AD22" s="12" t="e">
        <f t="shared" si="4"/>
        <v>#DIV/0!</v>
      </c>
      <c r="AE22" s="12" t="e">
        <f t="shared" si="4"/>
        <v>#DIV/0!</v>
      </c>
      <c r="AF22" s="12" t="e">
        <f t="shared" si="4"/>
        <v>#DIV/0!</v>
      </c>
      <c r="AG22" s="12" t="e">
        <f t="shared" si="5"/>
        <v>#DIV/0!</v>
      </c>
      <c r="AH22" s="12" t="e">
        <f t="shared" si="5"/>
        <v>#DIV/0!</v>
      </c>
      <c r="AI22" s="12" t="e">
        <f t="shared" si="5"/>
        <v>#DIV/0!</v>
      </c>
      <c r="AJ22" s="12" t="e">
        <f t="shared" si="5"/>
        <v>#DIV/0!</v>
      </c>
    </row>
    <row r="23" spans="1:36" x14ac:dyDescent="0.3">
      <c r="A23" s="4">
        <v>17</v>
      </c>
      <c r="B23" s="2" t="s">
        <v>89</v>
      </c>
      <c r="C23" s="2" t="s">
        <v>90</v>
      </c>
      <c r="D23" s="26">
        <v>256.47399999999999</v>
      </c>
      <c r="E23" s="26">
        <v>736</v>
      </c>
      <c r="F23" s="26"/>
      <c r="G23" s="26">
        <v>323.85000000000002</v>
      </c>
      <c r="H23" s="26">
        <f t="shared" si="0"/>
        <v>597</v>
      </c>
      <c r="I23" s="1">
        <f t="shared" si="2"/>
        <v>1.3172250000000001</v>
      </c>
      <c r="J23" s="26">
        <v>13</v>
      </c>
      <c r="K23" s="12" t="e">
        <f t="shared" si="3"/>
        <v>#DIV/0!</v>
      </c>
      <c r="L23" s="12" t="e">
        <f t="shared" si="3"/>
        <v>#DIV/0!</v>
      </c>
      <c r="M23" s="12" t="e">
        <f t="shared" si="3"/>
        <v>#DIV/0!</v>
      </c>
      <c r="N23" s="12" t="e">
        <f t="shared" si="3"/>
        <v>#DIV/0!</v>
      </c>
      <c r="O23" s="12" t="e">
        <f t="shared" si="3"/>
        <v>#DIV/0!</v>
      </c>
      <c r="P23" s="12" t="e">
        <f t="shared" si="3"/>
        <v>#DIV/0!</v>
      </c>
      <c r="Q23" s="12" t="e">
        <f t="shared" si="3"/>
        <v>#DIV/0!</v>
      </c>
      <c r="R23" s="12" t="e">
        <f t="shared" si="3"/>
        <v>#DIV/0!</v>
      </c>
      <c r="S23" s="12" t="e">
        <f t="shared" si="3"/>
        <v>#DIV/0!</v>
      </c>
      <c r="T23" s="12" t="e">
        <f t="shared" si="3"/>
        <v>#DIV/0!</v>
      </c>
      <c r="U23" s="12" t="e">
        <f t="shared" si="3"/>
        <v>#DIV/0!</v>
      </c>
      <c r="V23" s="12" t="e">
        <f t="shared" si="3"/>
        <v>#DIV/0!</v>
      </c>
      <c r="W23" s="12" t="e">
        <f t="shared" si="3"/>
        <v>#DIV/0!</v>
      </c>
      <c r="X23" s="12" t="e">
        <f t="shared" si="3"/>
        <v>#DIV/0!</v>
      </c>
      <c r="Y23" s="12" t="e">
        <f t="shared" si="3"/>
        <v>#DIV/0!</v>
      </c>
      <c r="Z23" s="12" t="e">
        <f t="shared" si="3"/>
        <v>#DIV/0!</v>
      </c>
      <c r="AA23" s="12" t="e">
        <f t="shared" si="4"/>
        <v>#DIV/0!</v>
      </c>
      <c r="AB23" s="12" t="e">
        <f t="shared" si="4"/>
        <v>#DIV/0!</v>
      </c>
      <c r="AC23" s="12" t="e">
        <f t="shared" si="4"/>
        <v>#DIV/0!</v>
      </c>
      <c r="AD23" s="12" t="e">
        <f t="shared" si="4"/>
        <v>#DIV/0!</v>
      </c>
      <c r="AE23" s="12" t="e">
        <f t="shared" si="4"/>
        <v>#DIV/0!</v>
      </c>
      <c r="AF23" s="12" t="e">
        <f t="shared" si="4"/>
        <v>#DIV/0!</v>
      </c>
      <c r="AG23" s="12" t="e">
        <f t="shared" si="5"/>
        <v>#DIV/0!</v>
      </c>
      <c r="AH23" s="12" t="e">
        <f t="shared" si="5"/>
        <v>#DIV/0!</v>
      </c>
      <c r="AI23" s="12" t="e">
        <f t="shared" si="5"/>
        <v>#DIV/0!</v>
      </c>
      <c r="AJ23" s="12" t="e">
        <f t="shared" si="5"/>
        <v>#DIV/0!</v>
      </c>
    </row>
    <row r="24" spans="1:36" x14ac:dyDescent="0.3">
      <c r="A24" s="4">
        <v>18</v>
      </c>
      <c r="B24" s="2" t="s">
        <v>91</v>
      </c>
      <c r="C24" s="2" t="s">
        <v>92</v>
      </c>
      <c r="D24" s="26">
        <v>270.50099999999998</v>
      </c>
      <c r="E24" s="26">
        <v>747</v>
      </c>
      <c r="F24" s="26"/>
      <c r="G24" s="26">
        <v>334.85</v>
      </c>
      <c r="H24" s="26">
        <f>SUM(G24,273.15)</f>
        <v>608</v>
      </c>
      <c r="I24" s="1">
        <f t="shared" si="2"/>
        <v>1.41855</v>
      </c>
      <c r="J24" s="26">
        <v>14</v>
      </c>
      <c r="K24" s="12" t="e">
        <f t="shared" si="3"/>
        <v>#DIV/0!</v>
      </c>
      <c r="L24" s="12" t="e">
        <f t="shared" si="3"/>
        <v>#DIV/0!</v>
      </c>
      <c r="M24" s="12" t="e">
        <f t="shared" si="3"/>
        <v>#DIV/0!</v>
      </c>
      <c r="N24" s="12" t="e">
        <f t="shared" si="3"/>
        <v>#DIV/0!</v>
      </c>
      <c r="O24" s="12" t="e">
        <f t="shared" si="3"/>
        <v>#DIV/0!</v>
      </c>
      <c r="P24" s="12" t="e">
        <f t="shared" si="3"/>
        <v>#DIV/0!</v>
      </c>
      <c r="Q24" s="12" t="e">
        <f t="shared" si="3"/>
        <v>#DIV/0!</v>
      </c>
      <c r="R24" s="12" t="e">
        <f t="shared" si="3"/>
        <v>#DIV/0!</v>
      </c>
      <c r="S24" s="12" t="e">
        <f t="shared" si="3"/>
        <v>#DIV/0!</v>
      </c>
      <c r="T24" s="12" t="e">
        <f t="shared" si="3"/>
        <v>#DIV/0!</v>
      </c>
      <c r="U24" s="12" t="e">
        <f t="shared" si="3"/>
        <v>#DIV/0!</v>
      </c>
      <c r="V24" s="12" t="e">
        <f t="shared" si="3"/>
        <v>#DIV/0!</v>
      </c>
      <c r="W24" s="12" t="e">
        <f t="shared" si="3"/>
        <v>#DIV/0!</v>
      </c>
      <c r="X24" s="12" t="e">
        <f t="shared" si="3"/>
        <v>#DIV/0!</v>
      </c>
      <c r="Y24" s="12" t="e">
        <f t="shared" si="3"/>
        <v>#DIV/0!</v>
      </c>
      <c r="Z24" s="12" t="e">
        <f t="shared" si="3"/>
        <v>#DIV/0!</v>
      </c>
      <c r="AA24" s="12" t="e">
        <f t="shared" si="4"/>
        <v>#DIV/0!</v>
      </c>
      <c r="AB24" s="12" t="e">
        <f t="shared" si="4"/>
        <v>#DIV/0!</v>
      </c>
      <c r="AC24" s="12" t="e">
        <f t="shared" si="4"/>
        <v>#DIV/0!</v>
      </c>
      <c r="AD24" s="12" t="e">
        <f t="shared" si="4"/>
        <v>#DIV/0!</v>
      </c>
      <c r="AE24" s="12" t="e">
        <f t="shared" si="4"/>
        <v>#DIV/0!</v>
      </c>
      <c r="AF24" s="12" t="e">
        <f t="shared" si="4"/>
        <v>#DIV/0!</v>
      </c>
      <c r="AG24" s="12" t="e">
        <f t="shared" si="5"/>
        <v>#DIV/0!</v>
      </c>
      <c r="AH24" s="12" t="e">
        <f t="shared" si="5"/>
        <v>#DIV/0!</v>
      </c>
      <c r="AI24" s="12" t="e">
        <f t="shared" si="5"/>
        <v>#DIV/0!</v>
      </c>
      <c r="AJ24" s="12" t="e">
        <f t="shared" si="5"/>
        <v>#DIV/0!</v>
      </c>
    </row>
    <row r="25" spans="1:36" x14ac:dyDescent="0.3">
      <c r="A25" s="4">
        <v>19</v>
      </c>
      <c r="B25" s="2" t="s">
        <v>107</v>
      </c>
      <c r="C25" s="2" t="s">
        <v>102</v>
      </c>
      <c r="D25" s="26">
        <v>284.52800000000002</v>
      </c>
      <c r="E25" s="26"/>
      <c r="F25" s="26"/>
      <c r="G25" s="26"/>
      <c r="H25" s="26"/>
      <c r="I25" s="1">
        <f t="shared" si="2"/>
        <v>0.101325</v>
      </c>
      <c r="J25" s="26"/>
      <c r="K25" s="12" t="e">
        <f t="shared" si="3"/>
        <v>#DIV/0!</v>
      </c>
      <c r="L25" s="12" t="e">
        <f t="shared" si="3"/>
        <v>#DIV/0!</v>
      </c>
      <c r="M25" s="12" t="e">
        <f t="shared" si="3"/>
        <v>#DIV/0!</v>
      </c>
      <c r="N25" s="12" t="e">
        <f t="shared" si="3"/>
        <v>#DIV/0!</v>
      </c>
      <c r="O25" s="12" t="e">
        <f t="shared" si="3"/>
        <v>#DIV/0!</v>
      </c>
      <c r="P25" s="12" t="e">
        <f t="shared" si="3"/>
        <v>#DIV/0!</v>
      </c>
      <c r="Q25" s="12" t="e">
        <f t="shared" si="3"/>
        <v>#DIV/0!</v>
      </c>
      <c r="R25" s="12" t="e">
        <f t="shared" si="3"/>
        <v>#DIV/0!</v>
      </c>
      <c r="S25" s="12" t="e">
        <f t="shared" si="3"/>
        <v>#DIV/0!</v>
      </c>
      <c r="T25" s="12" t="e">
        <f t="shared" si="3"/>
        <v>#DIV/0!</v>
      </c>
      <c r="U25" s="12" t="e">
        <f t="shared" si="3"/>
        <v>#DIV/0!</v>
      </c>
      <c r="V25" s="12" t="e">
        <f t="shared" si="3"/>
        <v>#DIV/0!</v>
      </c>
      <c r="W25" s="12" t="e">
        <f t="shared" si="3"/>
        <v>#DIV/0!</v>
      </c>
      <c r="X25" s="12" t="e">
        <f t="shared" si="3"/>
        <v>#DIV/0!</v>
      </c>
      <c r="Y25" s="12" t="e">
        <f t="shared" si="3"/>
        <v>#DIV/0!</v>
      </c>
      <c r="Z25" s="12" t="e">
        <f t="shared" si="3"/>
        <v>#DIV/0!</v>
      </c>
      <c r="AA25" s="12" t="e">
        <f t="shared" si="4"/>
        <v>#DIV/0!</v>
      </c>
      <c r="AB25" s="12" t="e">
        <f t="shared" si="4"/>
        <v>#DIV/0!</v>
      </c>
      <c r="AC25" s="12" t="e">
        <f t="shared" si="4"/>
        <v>#DIV/0!</v>
      </c>
      <c r="AD25" s="12" t="e">
        <f t="shared" si="4"/>
        <v>#DIV/0!</v>
      </c>
      <c r="AE25" s="12" t="e">
        <f t="shared" si="4"/>
        <v>#DIV/0!</v>
      </c>
      <c r="AF25" s="12" t="e">
        <f t="shared" si="4"/>
        <v>#DIV/0!</v>
      </c>
      <c r="AG25" s="12" t="e">
        <f t="shared" si="5"/>
        <v>#DIV/0!</v>
      </c>
      <c r="AH25" s="12" t="e">
        <f t="shared" si="5"/>
        <v>#DIV/0!</v>
      </c>
      <c r="AI25" s="12" t="e">
        <f t="shared" si="5"/>
        <v>#DIV/0!</v>
      </c>
      <c r="AJ25" s="12" t="e">
        <f t="shared" si="5"/>
        <v>#DIV/0!</v>
      </c>
    </row>
    <row r="26" spans="1:36" x14ac:dyDescent="0.3">
      <c r="A26" s="4">
        <v>20</v>
      </c>
      <c r="B26" s="2" t="s">
        <v>93</v>
      </c>
      <c r="C26" s="2" t="s">
        <v>94</v>
      </c>
      <c r="D26" s="26">
        <v>298.55500000000001</v>
      </c>
      <c r="E26" s="26">
        <v>770</v>
      </c>
      <c r="F26" s="26"/>
      <c r="G26" s="26">
        <v>355.85</v>
      </c>
      <c r="H26" s="26">
        <f>SUM(G26,273.15)</f>
        <v>629</v>
      </c>
      <c r="I26" s="1">
        <f t="shared" si="2"/>
        <v>0.101325</v>
      </c>
      <c r="J26" s="26"/>
      <c r="K26" s="12" t="e">
        <f t="shared" si="3"/>
        <v>#DIV/0!</v>
      </c>
      <c r="L26" s="12" t="e">
        <f t="shared" si="3"/>
        <v>#DIV/0!</v>
      </c>
      <c r="M26" s="12" t="e">
        <f t="shared" si="3"/>
        <v>#DIV/0!</v>
      </c>
      <c r="N26" s="12" t="e">
        <f t="shared" si="3"/>
        <v>#DIV/0!</v>
      </c>
      <c r="O26" s="12" t="e">
        <f t="shared" si="3"/>
        <v>#DIV/0!</v>
      </c>
      <c r="P26" s="12" t="e">
        <f t="shared" si="3"/>
        <v>#DIV/0!</v>
      </c>
      <c r="Q26" s="12" t="e">
        <f t="shared" si="3"/>
        <v>#DIV/0!</v>
      </c>
      <c r="R26" s="12" t="e">
        <f t="shared" si="3"/>
        <v>#DIV/0!</v>
      </c>
      <c r="S26" s="12" t="e">
        <f t="shared" si="3"/>
        <v>#DIV/0!</v>
      </c>
      <c r="T26" s="12" t="e">
        <f t="shared" si="3"/>
        <v>#DIV/0!</v>
      </c>
      <c r="U26" s="12" t="e">
        <f t="shared" si="3"/>
        <v>#DIV/0!</v>
      </c>
      <c r="V26" s="12" t="e">
        <f t="shared" si="3"/>
        <v>#DIV/0!</v>
      </c>
      <c r="W26" s="12" t="e">
        <f t="shared" si="3"/>
        <v>#DIV/0!</v>
      </c>
      <c r="X26" s="12" t="e">
        <f t="shared" si="3"/>
        <v>#DIV/0!</v>
      </c>
      <c r="Y26" s="12" t="e">
        <f t="shared" si="3"/>
        <v>#DIV/0!</v>
      </c>
      <c r="Z26" s="12" t="e">
        <f t="shared" si="3"/>
        <v>#DIV/0!</v>
      </c>
      <c r="AA26" s="12" t="e">
        <f t="shared" si="4"/>
        <v>#DIV/0!</v>
      </c>
      <c r="AB26" s="12" t="e">
        <f t="shared" si="4"/>
        <v>#DIV/0!</v>
      </c>
      <c r="AC26" s="12" t="e">
        <f t="shared" si="4"/>
        <v>#DIV/0!</v>
      </c>
      <c r="AD26" s="12" t="e">
        <f t="shared" si="4"/>
        <v>#DIV/0!</v>
      </c>
      <c r="AE26" s="12" t="e">
        <f t="shared" si="4"/>
        <v>#DIV/0!</v>
      </c>
      <c r="AF26" s="12" t="e">
        <f t="shared" si="4"/>
        <v>#DIV/0!</v>
      </c>
      <c r="AG26" s="12" t="e">
        <f t="shared" si="5"/>
        <v>#DIV/0!</v>
      </c>
      <c r="AH26" s="12" t="e">
        <f t="shared" si="5"/>
        <v>#DIV/0!</v>
      </c>
      <c r="AI26" s="12" t="e">
        <f t="shared" si="5"/>
        <v>#DIV/0!</v>
      </c>
      <c r="AJ26" s="12" t="e">
        <f t="shared" si="5"/>
        <v>#DIV/0!</v>
      </c>
    </row>
    <row r="27" spans="1:36" ht="15" thickBot="1" x14ac:dyDescent="0.35">
      <c r="A27" s="8" t="s">
        <v>95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5.6" thickTop="1" thickBot="1" x14ac:dyDescent="0.35">
      <c r="A28" s="4" t="s">
        <v>29</v>
      </c>
      <c r="B28" s="4" t="s">
        <v>0</v>
      </c>
      <c r="C28" s="4" t="s">
        <v>1</v>
      </c>
      <c r="D28" s="2" t="s">
        <v>30</v>
      </c>
      <c r="E28" s="2" t="s">
        <v>31</v>
      </c>
      <c r="F28" s="2" t="s">
        <v>32</v>
      </c>
      <c r="G28" s="2" t="s">
        <v>33</v>
      </c>
      <c r="H28" s="2" t="s">
        <v>96</v>
      </c>
      <c r="I28" s="2" t="s">
        <v>34</v>
      </c>
      <c r="J28" s="2" t="s">
        <v>35</v>
      </c>
      <c r="K28" s="6">
        <v>213</v>
      </c>
      <c r="L28" s="6">
        <v>223</v>
      </c>
      <c r="M28" s="6">
        <v>233</v>
      </c>
      <c r="N28" s="6">
        <v>243</v>
      </c>
      <c r="O28" s="6">
        <v>253</v>
      </c>
      <c r="P28" s="6">
        <v>263</v>
      </c>
      <c r="Q28" s="6">
        <v>273</v>
      </c>
      <c r="R28" s="6">
        <v>283</v>
      </c>
      <c r="S28" s="6">
        <v>293.14999999999998</v>
      </c>
      <c r="T28" s="6">
        <v>298</v>
      </c>
      <c r="U28" s="6">
        <v>303</v>
      </c>
      <c r="V28" s="6">
        <v>313</v>
      </c>
      <c r="W28" s="6">
        <v>323</v>
      </c>
      <c r="X28" s="6">
        <v>333</v>
      </c>
      <c r="Y28" s="6">
        <v>343</v>
      </c>
      <c r="Z28" s="6">
        <v>353</v>
      </c>
      <c r="AA28" s="6">
        <v>363</v>
      </c>
      <c r="AB28" s="6">
        <v>373</v>
      </c>
      <c r="AC28" s="6">
        <v>383</v>
      </c>
      <c r="AD28" s="6">
        <v>393</v>
      </c>
      <c r="AE28" s="6">
        <v>403</v>
      </c>
      <c r="AF28" s="6">
        <v>413</v>
      </c>
      <c r="AG28" s="6">
        <v>423</v>
      </c>
      <c r="AH28" s="6">
        <v>433</v>
      </c>
      <c r="AI28" s="6">
        <v>443</v>
      </c>
      <c r="AJ28" s="6">
        <v>453</v>
      </c>
    </row>
    <row r="29" spans="1:36" ht="15" thickTop="1" x14ac:dyDescent="0.3">
      <c r="A29" s="4">
        <v>1</v>
      </c>
      <c r="B29" s="2" t="s">
        <v>66</v>
      </c>
      <c r="C29" s="2" t="s">
        <v>67</v>
      </c>
      <c r="D29" s="26">
        <v>32.042000000000002</v>
      </c>
      <c r="E29" s="26">
        <v>512.6</v>
      </c>
      <c r="F29" s="26">
        <v>0.224</v>
      </c>
      <c r="G29" s="26">
        <v>64.650000000000006</v>
      </c>
      <c r="H29" s="26">
        <f t="shared" ref="H29:H48" si="6">SUM(G29,273.15)</f>
        <v>337.79999999999995</v>
      </c>
      <c r="I29" s="1">
        <f>PRODUCT(J29,0.101325)</f>
        <v>8.0958675000000007</v>
      </c>
      <c r="J29" s="26">
        <v>79.900000000000006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x14ac:dyDescent="0.3">
      <c r="A30" s="4">
        <v>2</v>
      </c>
      <c r="B30" s="2" t="s">
        <v>68</v>
      </c>
      <c r="C30" s="2" t="s">
        <v>69</v>
      </c>
      <c r="D30" s="26">
        <v>46.069000000000003</v>
      </c>
      <c r="E30" s="26">
        <v>516.20000000000005</v>
      </c>
      <c r="F30" s="26">
        <v>0.248</v>
      </c>
      <c r="G30" s="26">
        <v>78.349999999999994</v>
      </c>
      <c r="H30" s="26">
        <f t="shared" si="6"/>
        <v>351.5</v>
      </c>
      <c r="I30" s="1">
        <f t="shared" ref="I30:I48" si="7">PRODUCT(J30,0.101325)</f>
        <v>6.3834749999999998</v>
      </c>
      <c r="J30" s="26">
        <v>63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6" x14ac:dyDescent="0.3">
      <c r="A31" s="4">
        <v>3</v>
      </c>
      <c r="B31" s="2" t="s">
        <v>70</v>
      </c>
      <c r="C31" s="2" t="s">
        <v>71</v>
      </c>
      <c r="D31" s="26">
        <v>60.095999999999997</v>
      </c>
      <c r="E31" s="26">
        <v>536.70000000000005</v>
      </c>
      <c r="F31" s="26">
        <v>0.253</v>
      </c>
      <c r="G31" s="26">
        <v>97.25</v>
      </c>
      <c r="H31" s="26">
        <f t="shared" si="6"/>
        <v>370.4</v>
      </c>
      <c r="I31" s="1">
        <f t="shared" si="7"/>
        <v>5.1675750000000003</v>
      </c>
      <c r="J31" s="26">
        <v>51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spans="1:36" x14ac:dyDescent="0.3">
      <c r="A32" s="4">
        <v>4</v>
      </c>
      <c r="B32" s="2" t="s">
        <v>72</v>
      </c>
      <c r="C32" s="2" t="s">
        <v>73</v>
      </c>
      <c r="D32" s="26">
        <v>74.123000000000005</v>
      </c>
      <c r="E32" s="26">
        <v>562.9</v>
      </c>
      <c r="F32" s="26">
        <v>0.25900000000000001</v>
      </c>
      <c r="G32" s="26">
        <v>111.75</v>
      </c>
      <c r="H32" s="26">
        <f t="shared" si="6"/>
        <v>384.9</v>
      </c>
      <c r="I32" s="1">
        <f t="shared" si="7"/>
        <v>4.41777</v>
      </c>
      <c r="J32" s="26">
        <v>43.6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1:36" x14ac:dyDescent="0.3">
      <c r="A33" s="4">
        <v>5</v>
      </c>
      <c r="B33" s="2" t="s">
        <v>74</v>
      </c>
      <c r="C33" s="2" t="s">
        <v>75</v>
      </c>
      <c r="D33" s="26">
        <v>88.15</v>
      </c>
      <c r="E33" s="26">
        <v>586</v>
      </c>
      <c r="F33" s="26">
        <v>0.26</v>
      </c>
      <c r="G33" s="26">
        <v>137.85</v>
      </c>
      <c r="H33" s="26">
        <f t="shared" si="6"/>
        <v>411</v>
      </c>
      <c r="I33" s="1">
        <f t="shared" si="7"/>
        <v>3.8503499999999997</v>
      </c>
      <c r="J33" s="26">
        <v>38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 x14ac:dyDescent="0.3">
      <c r="A34" s="4">
        <v>6</v>
      </c>
      <c r="B34" s="2" t="s">
        <v>76</v>
      </c>
      <c r="C34" s="2" t="s">
        <v>77</v>
      </c>
      <c r="D34" s="26">
        <v>102.17700000000001</v>
      </c>
      <c r="E34" s="26">
        <v>610</v>
      </c>
      <c r="F34" s="26">
        <v>0.3</v>
      </c>
      <c r="G34" s="26">
        <v>157.05000000000001</v>
      </c>
      <c r="H34" s="26">
        <f t="shared" si="6"/>
        <v>430.2</v>
      </c>
      <c r="I34" s="1">
        <f t="shared" si="7"/>
        <v>4.0529999999999999</v>
      </c>
      <c r="J34" s="26">
        <v>40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 x14ac:dyDescent="0.3">
      <c r="A35" s="4">
        <v>7</v>
      </c>
      <c r="B35" s="2" t="s">
        <v>78</v>
      </c>
      <c r="C35" s="2" t="s">
        <v>79</v>
      </c>
      <c r="D35" s="26">
        <v>116.20399999999999</v>
      </c>
      <c r="E35" s="26">
        <v>633</v>
      </c>
      <c r="F35" s="26">
        <v>0.25</v>
      </c>
      <c r="G35" s="26">
        <v>176.35</v>
      </c>
      <c r="H35" s="26">
        <f t="shared" si="6"/>
        <v>449.5</v>
      </c>
      <c r="I35" s="1">
        <f t="shared" si="7"/>
        <v>3.0397499999999997</v>
      </c>
      <c r="J35" s="26">
        <v>30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x14ac:dyDescent="0.3">
      <c r="A36" s="4">
        <v>8</v>
      </c>
      <c r="B36" s="2" t="s">
        <v>80</v>
      </c>
      <c r="C36" s="2" t="s">
        <v>81</v>
      </c>
      <c r="D36" s="26">
        <v>130.23099999999999</v>
      </c>
      <c r="E36" s="26">
        <v>658</v>
      </c>
      <c r="F36" s="26">
        <v>0.31</v>
      </c>
      <c r="G36" s="26">
        <v>195.25</v>
      </c>
      <c r="H36" s="26">
        <f t="shared" si="6"/>
        <v>468.4</v>
      </c>
      <c r="I36" s="1">
        <f t="shared" si="7"/>
        <v>3.4450500000000002</v>
      </c>
      <c r="J36" s="26">
        <v>34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x14ac:dyDescent="0.3">
      <c r="A37" s="4">
        <v>9</v>
      </c>
      <c r="B37" s="2" t="s">
        <v>82</v>
      </c>
      <c r="C37" s="2" t="s">
        <v>83</v>
      </c>
      <c r="D37" s="26">
        <v>144.25800000000001</v>
      </c>
      <c r="E37" s="26">
        <v>679</v>
      </c>
      <c r="F37" s="26"/>
      <c r="G37" s="26"/>
      <c r="H37" s="26"/>
      <c r="I37" s="1">
        <f t="shared" si="7"/>
        <v>0.101325</v>
      </c>
      <c r="J37" s="26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 x14ac:dyDescent="0.3">
      <c r="A38" s="4">
        <v>10</v>
      </c>
      <c r="B38" s="2" t="s">
        <v>84</v>
      </c>
      <c r="C38" s="2" t="s">
        <v>85</v>
      </c>
      <c r="D38" s="26">
        <v>158.285</v>
      </c>
      <c r="E38" s="26">
        <v>700</v>
      </c>
      <c r="F38" s="26">
        <v>0.23</v>
      </c>
      <c r="G38" s="26">
        <v>230.25</v>
      </c>
      <c r="H38" s="26">
        <f t="shared" ref="H38:H48" si="8">SUM(G38,273.15)</f>
        <v>503.4</v>
      </c>
      <c r="I38" s="1">
        <f t="shared" si="7"/>
        <v>2.2291499999999997</v>
      </c>
      <c r="J38" s="26">
        <v>22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x14ac:dyDescent="0.3">
      <c r="A39" s="4">
        <v>11</v>
      </c>
      <c r="B39" s="2" t="s">
        <v>86</v>
      </c>
      <c r="C39" s="2" t="s">
        <v>97</v>
      </c>
      <c r="D39" s="26">
        <v>172.31200000000001</v>
      </c>
      <c r="E39" s="26"/>
      <c r="F39" s="26"/>
      <c r="G39" s="26"/>
      <c r="H39" s="26"/>
      <c r="I39" s="1">
        <f t="shared" si="7"/>
        <v>0.101325</v>
      </c>
      <c r="J39" s="26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x14ac:dyDescent="0.3">
      <c r="A40" s="4">
        <v>12</v>
      </c>
      <c r="B40" s="2" t="s">
        <v>87</v>
      </c>
      <c r="C40" s="2" t="s">
        <v>88</v>
      </c>
      <c r="D40" s="26">
        <v>186.339</v>
      </c>
      <c r="E40" s="26">
        <v>679</v>
      </c>
      <c r="F40" s="26">
        <v>0.24</v>
      </c>
      <c r="G40" s="26">
        <v>259.95</v>
      </c>
      <c r="H40" s="26">
        <f t="shared" ref="H40:H48" si="9">SUM(G40,273.15)</f>
        <v>533.09999999999991</v>
      </c>
      <c r="I40" s="1">
        <f t="shared" si="7"/>
        <v>1.9251749999999999</v>
      </c>
      <c r="J40" s="26">
        <v>19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 x14ac:dyDescent="0.3">
      <c r="A41" s="4">
        <v>13</v>
      </c>
      <c r="B41" s="2" t="s">
        <v>103</v>
      </c>
      <c r="C41" s="2" t="s">
        <v>98</v>
      </c>
      <c r="D41" s="26">
        <v>200.36600000000001</v>
      </c>
      <c r="E41" s="26"/>
      <c r="F41" s="26"/>
      <c r="G41" s="26"/>
      <c r="H41" s="26"/>
      <c r="I41" s="1">
        <f t="shared" si="7"/>
        <v>0.101325</v>
      </c>
      <c r="J41" s="26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 x14ac:dyDescent="0.3">
      <c r="A42" s="4">
        <v>14</v>
      </c>
      <c r="B42" s="2" t="s">
        <v>104</v>
      </c>
      <c r="C42" s="2" t="s">
        <v>99</v>
      </c>
      <c r="D42" s="26">
        <v>214.393</v>
      </c>
      <c r="E42" s="26"/>
      <c r="F42" s="26"/>
      <c r="G42" s="26"/>
      <c r="H42" s="26"/>
      <c r="I42" s="1">
        <f t="shared" si="7"/>
        <v>0.101325</v>
      </c>
      <c r="J42" s="26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 x14ac:dyDescent="0.3">
      <c r="A43" s="4">
        <v>15</v>
      </c>
      <c r="B43" s="2" t="s">
        <v>105</v>
      </c>
      <c r="C43" s="2" t="s">
        <v>101</v>
      </c>
      <c r="D43" s="26">
        <v>228.42</v>
      </c>
      <c r="E43" s="26"/>
      <c r="F43" s="26"/>
      <c r="G43" s="26"/>
      <c r="H43" s="26"/>
      <c r="I43" s="1">
        <f t="shared" si="7"/>
        <v>0.101325</v>
      </c>
      <c r="J43" s="26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x14ac:dyDescent="0.3">
      <c r="A44" s="4">
        <v>16</v>
      </c>
      <c r="B44" s="2" t="s">
        <v>106</v>
      </c>
      <c r="C44" s="2" t="s">
        <v>100</v>
      </c>
      <c r="D44" s="26">
        <v>242.447</v>
      </c>
      <c r="E44" s="26"/>
      <c r="F44" s="26"/>
      <c r="G44" s="26"/>
      <c r="H44" s="26"/>
      <c r="I44" s="1">
        <f>PRODUCT(J44,0.101325)</f>
        <v>0.101325</v>
      </c>
      <c r="J44" s="26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 x14ac:dyDescent="0.3">
      <c r="A45" s="4">
        <v>17</v>
      </c>
      <c r="B45" s="2" t="s">
        <v>89</v>
      </c>
      <c r="C45" s="2" t="s">
        <v>90</v>
      </c>
      <c r="D45" s="26">
        <v>256.47399999999999</v>
      </c>
      <c r="E45" s="26">
        <v>736</v>
      </c>
      <c r="F45" s="26"/>
      <c r="G45" s="26">
        <v>323.85000000000002</v>
      </c>
      <c r="H45" s="26">
        <f t="shared" ref="H45:H48" si="10">SUM(G45,273.15)</f>
        <v>597</v>
      </c>
      <c r="I45" s="1">
        <f t="shared" ref="I45:I48" si="11">PRODUCT(J45,0.101325)</f>
        <v>1.3172250000000001</v>
      </c>
      <c r="J45" s="26">
        <v>13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spans="1:36" x14ac:dyDescent="0.3">
      <c r="A46" s="4">
        <v>18</v>
      </c>
      <c r="B46" s="2" t="s">
        <v>91</v>
      </c>
      <c r="C46" s="2" t="s">
        <v>92</v>
      </c>
      <c r="D46" s="26">
        <v>270.50099999999998</v>
      </c>
      <c r="E46" s="26">
        <v>747</v>
      </c>
      <c r="F46" s="26"/>
      <c r="G46" s="26">
        <v>334.85</v>
      </c>
      <c r="H46" s="26">
        <f>SUM(G46,273.15)</f>
        <v>608</v>
      </c>
      <c r="I46" s="1">
        <f t="shared" si="11"/>
        <v>1.41855</v>
      </c>
      <c r="J46" s="26">
        <v>14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 x14ac:dyDescent="0.3">
      <c r="A47" s="4">
        <v>19</v>
      </c>
      <c r="B47" s="2" t="s">
        <v>107</v>
      </c>
      <c r="C47" s="2" t="s">
        <v>102</v>
      </c>
      <c r="D47" s="26">
        <v>284.52800000000002</v>
      </c>
      <c r="E47" s="26"/>
      <c r="F47" s="26"/>
      <c r="G47" s="26"/>
      <c r="H47" s="26"/>
      <c r="I47" s="1">
        <f t="shared" si="11"/>
        <v>0.101325</v>
      </c>
      <c r="J47" s="26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 spans="1:36" x14ac:dyDescent="0.3">
      <c r="A48" s="4">
        <v>20</v>
      </c>
      <c r="B48" s="2" t="s">
        <v>93</v>
      </c>
      <c r="C48" s="2" t="s">
        <v>94</v>
      </c>
      <c r="D48" s="26">
        <v>298.55500000000001</v>
      </c>
      <c r="E48" s="26">
        <v>770</v>
      </c>
      <c r="F48" s="26"/>
      <c r="G48" s="26">
        <v>355.85</v>
      </c>
      <c r="H48" s="26">
        <f>SUM(G48,273.15)</f>
        <v>629</v>
      </c>
      <c r="I48" s="1">
        <f t="shared" si="11"/>
        <v>0.101325</v>
      </c>
      <c r="J48" s="26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Алканы</vt:lpstr>
      <vt:lpstr>Спирты</vt:lpstr>
      <vt:lpstr>Спирты-2</vt:lpstr>
      <vt:lpstr>Карбоновые кислоты</vt:lpstr>
      <vt:lpstr>Альдегиды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Didenko</dc:creator>
  <cp:lastModifiedBy>Andrey Didenko</cp:lastModifiedBy>
  <dcterms:created xsi:type="dcterms:W3CDTF">2016-03-10T16:49:27Z</dcterms:created>
  <dcterms:modified xsi:type="dcterms:W3CDTF">2016-05-12T02:28:03Z</dcterms:modified>
</cp:coreProperties>
</file>