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C:\Users\329058\Desktop\Datenbank\Arbeit\Projekt\"/>
    </mc:Choice>
  </mc:AlternateContent>
  <xr:revisionPtr revIDLastSave="0" documentId="13_ncr:1_{42DABC08-AE10-4B0C-A575-A839A8403F8F}" xr6:coauthVersionLast="46" xr6:coauthVersionMax="47" xr10:uidLastSave="{00000000-0000-0000-0000-000000000000}"/>
  <bookViews>
    <workbookView xWindow="60" yWindow="90" windowWidth="14355" windowHeight="9795" xr2:uid="{00000000-000D-0000-FFFF-FFFF00000000}"/>
  </bookViews>
  <sheets>
    <sheet name="一般建築及設備計畫" sheetId="20686" r:id="rId1"/>
    <sheet name="廠號" sheetId="20685" state="hidden" r:id="rId2"/>
  </sheets>
  <externalReferences>
    <externalReference r:id="rId3"/>
    <externalReference r:id="rId4"/>
  </externalReferences>
  <definedNames>
    <definedName name="_xlnm._FilterDatabase" localSheetId="0" hidden="1">一般建築及設備計畫!$A$4:$Z$122</definedName>
    <definedName name="fgplprtbtbsptbrtdkdk">#REF!</definedName>
    <definedName name="_xlnm.Print_Area" localSheetId="0">一般建築及設備計畫!$A$1:$Z$121</definedName>
    <definedName name="print_tital" localSheetId="0">一般建築及設備計畫!$B$1:$Z$3</definedName>
    <definedName name="print_tital">#REF!</definedName>
    <definedName name="_xlnm.Print_Titles" localSheetId="0">一般建築及設備計畫!$1:$3</definedName>
    <definedName name="土地" localSheetId="1">'[1]173-XXX'!$D$15</definedName>
    <definedName name="土地">#REF!</definedName>
    <definedName name="土地改良物" localSheetId="1">'[1]173-XXX'!$D$16</definedName>
    <definedName name="土地改良物">#REF!</definedName>
    <definedName name="什項設備" localSheetId="1">'[1]173-XXX'!$D$20</definedName>
    <definedName name="什項設備">#REF!</definedName>
    <definedName name="交通及運輸設備" localSheetId="1">'[1]173-XXX'!$D$19</definedName>
    <definedName name="交通及運輸設備">#REF!</definedName>
    <definedName name="房屋及建築" localSheetId="1">'[1]173-XXX'!$D$17</definedName>
    <definedName name="房屋及建築">#REF!</definedName>
    <definedName name="非計畫型_171支出數" localSheetId="1">[2]底稿!#REF!</definedName>
    <definedName name="非計畫型_171支出數">#REF!</definedName>
    <definedName name="非計畫型_173支出數" localSheetId="1">[2]底稿!#REF!</definedName>
    <definedName name="非計畫型_173支出數">#REF!</definedName>
    <definedName name="非計畫型合計_本年預算數" localSheetId="0">一般建築及設備計畫!#REF!</definedName>
    <definedName name="非計畫型合計_本年預算數">#REF!</definedName>
    <definedName name="計畫型_171支出數" localSheetId="1">[2]底稿!#REF!</definedName>
    <definedName name="計畫型_171支出數">#REF!</definedName>
    <definedName name="計畫型_173支出數" localSheetId="1">[2]底稿!#REF!</definedName>
    <definedName name="計畫型_173支出數">#REF!</definedName>
    <definedName name="租賃資產" localSheetId="1">'[1]173-XXX'!$D$21</definedName>
    <definedName name="租賃資產">#REF!</definedName>
    <definedName name="租賃權益改良" localSheetId="1">'[1]173-XXX'!$D$22</definedName>
    <definedName name="租賃權益改良">#REF!</definedName>
    <definedName name="機械及設備" localSheetId="1">'[1]173-XXX'!$D$18</definedName>
    <definedName name="機械及設備">#REF!</definedName>
    <definedName name="繼續計畫保留數合計" localSheetId="0">一般建築及設備計畫!#REF!</definedName>
    <definedName name="繼續計畫保留數合計">#REF!</definedName>
    <definedName name="繼續計畫預算合計" localSheetId="0">一般建築及設備計畫!#REF!</definedName>
    <definedName name="繼續計畫預算合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6" i="20686" l="1"/>
  <c r="V26" i="20686" s="1"/>
  <c r="U27" i="20686"/>
  <c r="V27" i="20686" s="1"/>
  <c r="U28" i="20686"/>
  <c r="U25" i="20686"/>
  <c r="U24" i="20686"/>
  <c r="V5" i="20686"/>
  <c r="V42" i="20686"/>
  <c r="N42" i="20686"/>
  <c r="J42" i="20686"/>
  <c r="O42" i="20686"/>
  <c r="F77" i="20686"/>
  <c r="J77" i="20686" s="1"/>
  <c r="G60" i="20686"/>
  <c r="G44" i="20686"/>
  <c r="V43" i="20686"/>
  <c r="V45" i="20686"/>
  <c r="V47" i="20686"/>
  <c r="V49" i="20686"/>
  <c r="V51" i="20686"/>
  <c r="V52" i="20686"/>
  <c r="V54" i="20686"/>
  <c r="V55" i="20686"/>
  <c r="V56" i="20686"/>
  <c r="V57" i="20686"/>
  <c r="V58" i="20686"/>
  <c r="V59" i="20686"/>
  <c r="W59" i="20686" s="1"/>
  <c r="V61" i="20686"/>
  <c r="V63" i="20686"/>
  <c r="V64" i="20686"/>
  <c r="W64" i="20686" s="1"/>
  <c r="V65" i="20686"/>
  <c r="V66" i="20686"/>
  <c r="V67" i="20686"/>
  <c r="V68" i="20686"/>
  <c r="V69" i="20686"/>
  <c r="V71" i="20686"/>
  <c r="V73" i="20686"/>
  <c r="V74" i="20686"/>
  <c r="V76" i="20686"/>
  <c r="V77" i="20686"/>
  <c r="W77" i="20686" s="1"/>
  <c r="V78" i="20686"/>
  <c r="W78" i="20686" s="1"/>
  <c r="V79" i="20686"/>
  <c r="V80" i="20686"/>
  <c r="V82" i="20686"/>
  <c r="V84" i="20686"/>
  <c r="V85" i="20686"/>
  <c r="V86" i="20686"/>
  <c r="V87" i="20686"/>
  <c r="V88" i="20686"/>
  <c r="V90" i="20686"/>
  <c r="W90" i="20686" s="1"/>
  <c r="V91" i="20686"/>
  <c r="W91" i="20686" s="1"/>
  <c r="V92" i="20686"/>
  <c r="V93" i="20686"/>
  <c r="W93" i="20686" s="1"/>
  <c r="V95" i="20686"/>
  <c r="V96" i="20686"/>
  <c r="V97" i="20686"/>
  <c r="V99" i="20686"/>
  <c r="V101" i="20686"/>
  <c r="V102" i="20686"/>
  <c r="V103" i="20686"/>
  <c r="V104" i="20686"/>
  <c r="V106" i="20686"/>
  <c r="W106" i="20686" s="1"/>
  <c r="V107" i="20686"/>
  <c r="W107" i="20686" s="1"/>
  <c r="V108" i="20686"/>
  <c r="V109" i="20686"/>
  <c r="W109" i="20686" s="1"/>
  <c r="V111" i="20686"/>
  <c r="V112" i="20686"/>
  <c r="V113" i="20686"/>
  <c r="V114" i="20686"/>
  <c r="V116" i="20686"/>
  <c r="V117" i="20686"/>
  <c r="W117" i="20686" s="1"/>
  <c r="V118" i="20686"/>
  <c r="W118" i="20686" s="1"/>
  <c r="V119" i="20686"/>
  <c r="W119" i="20686" s="1"/>
  <c r="V120" i="20686"/>
  <c r="W120" i="20686" s="1"/>
  <c r="V6" i="20686"/>
  <c r="W6" i="20686" s="1"/>
  <c r="V7" i="20686"/>
  <c r="V8" i="20686"/>
  <c r="W8" i="20686" s="1"/>
  <c r="V9" i="20686"/>
  <c r="V10" i="20686"/>
  <c r="V11" i="20686"/>
  <c r="V13" i="20686"/>
  <c r="V14" i="20686"/>
  <c r="V15" i="20686"/>
  <c r="V16" i="20686"/>
  <c r="V17" i="20686"/>
  <c r="V18" i="20686"/>
  <c r="V19" i="20686"/>
  <c r="W19" i="20686" s="1"/>
  <c r="V21" i="20686"/>
  <c r="V23" i="20686"/>
  <c r="W23" i="20686" s="1"/>
  <c r="V25" i="20686"/>
  <c r="V28" i="20686"/>
  <c r="V29" i="20686"/>
  <c r="W29" i="20686" s="1"/>
  <c r="V31" i="20686"/>
  <c r="V32" i="20686"/>
  <c r="W32" i="20686" s="1"/>
  <c r="V33" i="20686"/>
  <c r="W33" i="20686" s="1"/>
  <c r="V35" i="20686"/>
  <c r="W35" i="20686" s="1"/>
  <c r="V36" i="20686"/>
  <c r="V38" i="20686"/>
  <c r="V39" i="20686"/>
  <c r="V40" i="20686"/>
  <c r="L100" i="20686"/>
  <c r="L37" i="20686"/>
  <c r="L48" i="20686"/>
  <c r="L83" i="20686"/>
  <c r="M44" i="20686"/>
  <c r="V44" i="20686"/>
  <c r="L44" i="20686"/>
  <c r="N44" i="20686"/>
  <c r="G12" i="20686"/>
  <c r="G20" i="20686"/>
  <c r="G22" i="20686"/>
  <c r="G30" i="20686"/>
  <c r="G34" i="20686"/>
  <c r="G37" i="20686"/>
  <c r="G41" i="20686"/>
  <c r="G46" i="20686"/>
  <c r="G48" i="20686"/>
  <c r="G50" i="20686"/>
  <c r="G53" i="20686"/>
  <c r="G62" i="20686"/>
  <c r="G70" i="20686"/>
  <c r="G72" i="20686"/>
  <c r="G75" i="20686"/>
  <c r="G81" i="20686"/>
  <c r="G83" i="20686"/>
  <c r="G89" i="20686"/>
  <c r="G94" i="20686"/>
  <c r="G98" i="20686"/>
  <c r="G100" i="20686"/>
  <c r="G105" i="20686"/>
  <c r="G110" i="20686"/>
  <c r="G115" i="20686"/>
  <c r="G121" i="20686"/>
  <c r="J121" i="20686"/>
  <c r="Y121" i="20686" s="1"/>
  <c r="L12" i="20686"/>
  <c r="M12" i="20686"/>
  <c r="L20" i="20686"/>
  <c r="M20" i="20686"/>
  <c r="V20" i="20686" s="1"/>
  <c r="L22" i="20686"/>
  <c r="M22" i="20686"/>
  <c r="N22" i="20686" s="1"/>
  <c r="V22" i="20686"/>
  <c r="L30" i="20686"/>
  <c r="M30" i="20686"/>
  <c r="N30" i="20686" s="1"/>
  <c r="L34" i="20686"/>
  <c r="M34" i="20686"/>
  <c r="V34" i="20686" s="1"/>
  <c r="M37" i="20686"/>
  <c r="N37" i="20686" s="1"/>
  <c r="L41" i="20686"/>
  <c r="M41" i="20686"/>
  <c r="L46" i="20686"/>
  <c r="M46" i="20686"/>
  <c r="N46" i="20686" s="1"/>
  <c r="V46" i="20686"/>
  <c r="M48" i="20686"/>
  <c r="V48" i="20686" s="1"/>
  <c r="L50" i="20686"/>
  <c r="M50" i="20686"/>
  <c r="V50" i="20686" s="1"/>
  <c r="L53" i="20686"/>
  <c r="N53" i="20686"/>
  <c r="M53" i="20686"/>
  <c r="V53" i="20686" s="1"/>
  <c r="L60" i="20686"/>
  <c r="M60" i="20686"/>
  <c r="L62" i="20686"/>
  <c r="M62" i="20686"/>
  <c r="V62" i="20686" s="1"/>
  <c r="L70" i="20686"/>
  <c r="M70" i="20686"/>
  <c r="N70" i="20686"/>
  <c r="L72" i="20686"/>
  <c r="M72" i="20686"/>
  <c r="V72" i="20686" s="1"/>
  <c r="L75" i="20686"/>
  <c r="M75" i="20686"/>
  <c r="V75" i="20686" s="1"/>
  <c r="L81" i="20686"/>
  <c r="M81" i="20686"/>
  <c r="M83" i="20686"/>
  <c r="V83" i="20686" s="1"/>
  <c r="W83" i="20686" s="1"/>
  <c r="L89" i="20686"/>
  <c r="M89" i="20686"/>
  <c r="V89" i="20686" s="1"/>
  <c r="W89" i="20686" s="1"/>
  <c r="L94" i="20686"/>
  <c r="M94" i="20686"/>
  <c r="V94" i="20686" s="1"/>
  <c r="L98" i="20686"/>
  <c r="M98" i="20686"/>
  <c r="N98" i="20686" s="1"/>
  <c r="M100" i="20686"/>
  <c r="N100" i="20686" s="1"/>
  <c r="L105" i="20686"/>
  <c r="N105" i="20686" s="1"/>
  <c r="M105" i="20686"/>
  <c r="L110" i="20686"/>
  <c r="M110" i="20686"/>
  <c r="V110" i="20686" s="1"/>
  <c r="L115" i="20686"/>
  <c r="M115" i="20686"/>
  <c r="N115" i="20686" s="1"/>
  <c r="L121" i="20686"/>
  <c r="M121" i="20686"/>
  <c r="N121" i="20686" s="1"/>
  <c r="J116" i="20686"/>
  <c r="Y116" i="20686" s="1"/>
  <c r="N77" i="20686"/>
  <c r="N116" i="20686"/>
  <c r="N117" i="20686"/>
  <c r="N118" i="20686"/>
  <c r="N119" i="20686"/>
  <c r="N120" i="20686"/>
  <c r="N107" i="20686"/>
  <c r="N108" i="20686"/>
  <c r="N109" i="20686"/>
  <c r="N111" i="20686"/>
  <c r="N112" i="20686"/>
  <c r="N113" i="20686"/>
  <c r="N114" i="20686"/>
  <c r="N106" i="20686"/>
  <c r="N84" i="20686"/>
  <c r="N5" i="20686"/>
  <c r="N6" i="20686"/>
  <c r="J117" i="20686"/>
  <c r="O117" i="20686" s="1"/>
  <c r="J118" i="20686"/>
  <c r="J119" i="20686"/>
  <c r="O119" i="20686"/>
  <c r="J120" i="20686"/>
  <c r="O120" i="20686" s="1"/>
  <c r="Y120" i="20686"/>
  <c r="N8" i="20686"/>
  <c r="F54" i="20686"/>
  <c r="J54" i="20686"/>
  <c r="Y54" i="20686" s="1"/>
  <c r="N54" i="20686"/>
  <c r="N36" i="20686"/>
  <c r="F36" i="20686"/>
  <c r="J36" i="20686" s="1"/>
  <c r="D89" i="20686"/>
  <c r="F89" i="20686" s="1"/>
  <c r="J89" i="20686" s="1"/>
  <c r="E89" i="20686"/>
  <c r="F84" i="20686"/>
  <c r="J84" i="20686" s="1"/>
  <c r="E53" i="20686"/>
  <c r="E98" i="20686"/>
  <c r="N97" i="20686"/>
  <c r="F97" i="20686"/>
  <c r="J97" i="20686" s="1"/>
  <c r="N56" i="20686"/>
  <c r="F56" i="20686"/>
  <c r="J56" i="20686" s="1"/>
  <c r="F52" i="20686"/>
  <c r="J52" i="20686" s="1"/>
  <c r="N52" i="20686"/>
  <c r="F45" i="20686"/>
  <c r="E46" i="20686"/>
  <c r="F46" i="20686" s="1"/>
  <c r="J46" i="20686" s="1"/>
  <c r="N45" i="20686"/>
  <c r="E115" i="20686"/>
  <c r="D115" i="20686"/>
  <c r="F115" i="20686" s="1"/>
  <c r="F114" i="20686"/>
  <c r="J114" i="20686"/>
  <c r="O114" i="20686" s="1"/>
  <c r="F108" i="20686"/>
  <c r="J108" i="20686" s="1"/>
  <c r="E110" i="20686"/>
  <c r="D110" i="20686"/>
  <c r="F106" i="20686"/>
  <c r="J106" i="20686" s="1"/>
  <c r="E94" i="20686"/>
  <c r="D94" i="20686"/>
  <c r="N90" i="20686"/>
  <c r="F90" i="20686"/>
  <c r="J90" i="20686" s="1"/>
  <c r="D81" i="20686"/>
  <c r="F81" i="20686"/>
  <c r="J81" i="20686" s="1"/>
  <c r="E62" i="20686"/>
  <c r="D62" i="20686"/>
  <c r="F62" i="20686" s="1"/>
  <c r="J62" i="20686" s="1"/>
  <c r="N61" i="20686"/>
  <c r="F61" i="20686"/>
  <c r="J61" i="20686" s="1"/>
  <c r="F112" i="20686"/>
  <c r="J112" i="20686" s="1"/>
  <c r="E83" i="20686"/>
  <c r="D83" i="20686"/>
  <c r="N82" i="20686"/>
  <c r="F82" i="20686"/>
  <c r="J82" i="20686"/>
  <c r="E81" i="20686"/>
  <c r="N76" i="20686"/>
  <c r="F76" i="20686"/>
  <c r="J76" i="20686" s="1"/>
  <c r="E60" i="20686"/>
  <c r="F60" i="20686" s="1"/>
  <c r="J60" i="20686" s="1"/>
  <c r="N55" i="20686"/>
  <c r="F55" i="20686"/>
  <c r="J55" i="20686" s="1"/>
  <c r="N7" i="20686"/>
  <c r="N9" i="20686"/>
  <c r="N10" i="20686"/>
  <c r="N11" i="20686"/>
  <c r="N13" i="20686"/>
  <c r="N14" i="20686"/>
  <c r="N15" i="20686"/>
  <c r="N16" i="20686"/>
  <c r="N17" i="20686"/>
  <c r="N18" i="20686"/>
  <c r="N19" i="20686"/>
  <c r="N21" i="20686"/>
  <c r="N23" i="20686"/>
  <c r="N24" i="20686"/>
  <c r="N25" i="20686"/>
  <c r="N26" i="20686"/>
  <c r="N27" i="20686"/>
  <c r="N28" i="20686"/>
  <c r="N29" i="20686"/>
  <c r="N31" i="20686"/>
  <c r="N32" i="20686"/>
  <c r="N33" i="20686"/>
  <c r="N35" i="20686"/>
  <c r="N38" i="20686"/>
  <c r="N39" i="20686"/>
  <c r="N40" i="20686"/>
  <c r="N43" i="20686"/>
  <c r="N47" i="20686"/>
  <c r="N49" i="20686"/>
  <c r="N51" i="20686"/>
  <c r="N57" i="20686"/>
  <c r="N58" i="20686"/>
  <c r="N59" i="20686"/>
  <c r="N63" i="20686"/>
  <c r="N64" i="20686"/>
  <c r="N65" i="20686"/>
  <c r="N66" i="20686"/>
  <c r="N67" i="20686"/>
  <c r="N68" i="20686"/>
  <c r="N69" i="20686"/>
  <c r="N71" i="20686"/>
  <c r="N73" i="20686"/>
  <c r="N74" i="20686"/>
  <c r="N78" i="20686"/>
  <c r="N79" i="20686"/>
  <c r="N80" i="20686"/>
  <c r="N85" i="20686"/>
  <c r="N86" i="20686"/>
  <c r="N87" i="20686"/>
  <c r="N88" i="20686"/>
  <c r="N91" i="20686"/>
  <c r="N92" i="20686"/>
  <c r="N93" i="20686"/>
  <c r="N95" i="20686"/>
  <c r="N96" i="20686"/>
  <c r="N99" i="20686"/>
  <c r="N101" i="20686"/>
  <c r="N102" i="20686"/>
  <c r="N103" i="20686"/>
  <c r="N104" i="20686"/>
  <c r="F6" i="20686"/>
  <c r="J6" i="20686" s="1"/>
  <c r="F7" i="20686"/>
  <c r="J7" i="20686" s="1"/>
  <c r="F8" i="20686"/>
  <c r="F9" i="20686"/>
  <c r="J9" i="20686" s="1"/>
  <c r="F10" i="20686"/>
  <c r="J10" i="20686"/>
  <c r="Y10" i="20686" s="1"/>
  <c r="F11" i="20686"/>
  <c r="J11" i="20686"/>
  <c r="O11" i="20686" s="1"/>
  <c r="F13" i="20686"/>
  <c r="F14" i="20686"/>
  <c r="J14" i="20686" s="1"/>
  <c r="F15" i="20686"/>
  <c r="J15" i="20686" s="1"/>
  <c r="Y15" i="20686" s="1"/>
  <c r="F16" i="20686"/>
  <c r="F17" i="20686"/>
  <c r="J17" i="20686" s="1"/>
  <c r="F18" i="20686"/>
  <c r="J18" i="20686" s="1"/>
  <c r="F19" i="20686"/>
  <c r="J19" i="20686"/>
  <c r="F21" i="20686"/>
  <c r="J21" i="20686" s="1"/>
  <c r="F23" i="20686"/>
  <c r="J23" i="20686" s="1"/>
  <c r="F24" i="20686"/>
  <c r="J24" i="20686" s="1"/>
  <c r="F25" i="20686"/>
  <c r="J25" i="20686" s="1"/>
  <c r="F26" i="20686"/>
  <c r="J26" i="20686"/>
  <c r="O26" i="20686" s="1"/>
  <c r="F27" i="20686"/>
  <c r="J27" i="20686" s="1"/>
  <c r="F28" i="20686"/>
  <c r="J28" i="20686" s="1"/>
  <c r="F29" i="20686"/>
  <c r="F31" i="20686"/>
  <c r="J31" i="20686" s="1"/>
  <c r="F32" i="20686"/>
  <c r="J32" i="20686"/>
  <c r="F33" i="20686"/>
  <c r="J33" i="20686" s="1"/>
  <c r="F35" i="20686"/>
  <c r="J35" i="20686"/>
  <c r="Y35" i="20686"/>
  <c r="O35" i="20686"/>
  <c r="F38" i="20686"/>
  <c r="J38" i="20686" s="1"/>
  <c r="F39" i="20686"/>
  <c r="J39" i="20686" s="1"/>
  <c r="Y39" i="20686" s="1"/>
  <c r="F40" i="20686"/>
  <c r="F43" i="20686"/>
  <c r="J43" i="20686" s="1"/>
  <c r="F47" i="20686"/>
  <c r="J47" i="20686"/>
  <c r="O47" i="20686" s="1"/>
  <c r="F49" i="20686"/>
  <c r="J49" i="20686" s="1"/>
  <c r="O49" i="20686" s="1"/>
  <c r="F51" i="20686"/>
  <c r="J51" i="20686"/>
  <c r="O51" i="20686" s="1"/>
  <c r="F57" i="20686"/>
  <c r="J57" i="20686" s="1"/>
  <c r="F58" i="20686"/>
  <c r="J58" i="20686" s="1"/>
  <c r="F59" i="20686"/>
  <c r="J59" i="20686" s="1"/>
  <c r="F63" i="20686"/>
  <c r="J63" i="20686" s="1"/>
  <c r="F64" i="20686"/>
  <c r="F65" i="20686"/>
  <c r="J65" i="20686" s="1"/>
  <c r="F66" i="20686"/>
  <c r="J66" i="20686"/>
  <c r="O66" i="20686"/>
  <c r="F67" i="20686"/>
  <c r="J67" i="20686" s="1"/>
  <c r="F68" i="20686"/>
  <c r="J68" i="20686"/>
  <c r="O68" i="20686" s="1"/>
  <c r="F69" i="20686"/>
  <c r="J69" i="20686" s="1"/>
  <c r="F71" i="20686"/>
  <c r="J71" i="20686" s="1"/>
  <c r="F73" i="20686"/>
  <c r="J73" i="20686" s="1"/>
  <c r="F74" i="20686"/>
  <c r="J74" i="20686" s="1"/>
  <c r="F78" i="20686"/>
  <c r="J78" i="20686" s="1"/>
  <c r="F79" i="20686"/>
  <c r="J79" i="20686" s="1"/>
  <c r="F80" i="20686"/>
  <c r="J80" i="20686" s="1"/>
  <c r="F85" i="20686"/>
  <c r="J85" i="20686"/>
  <c r="Y85" i="20686" s="1"/>
  <c r="F86" i="20686"/>
  <c r="J86" i="20686" s="1"/>
  <c r="F87" i="20686"/>
  <c r="J87" i="20686" s="1"/>
  <c r="F88" i="20686"/>
  <c r="J88" i="20686" s="1"/>
  <c r="F91" i="20686"/>
  <c r="J91" i="20686"/>
  <c r="Y91" i="20686" s="1"/>
  <c r="O91" i="20686"/>
  <c r="F92" i="20686"/>
  <c r="J92" i="20686" s="1"/>
  <c r="F93" i="20686"/>
  <c r="J93" i="20686"/>
  <c r="Y93" i="20686" s="1"/>
  <c r="O93" i="20686"/>
  <c r="F95" i="20686"/>
  <c r="J95" i="20686" s="1"/>
  <c r="F96" i="20686"/>
  <c r="J96" i="20686" s="1"/>
  <c r="O96" i="20686" s="1"/>
  <c r="F99" i="20686"/>
  <c r="J99" i="20686"/>
  <c r="Y99" i="20686" s="1"/>
  <c r="F101" i="20686"/>
  <c r="J101" i="20686"/>
  <c r="Y101" i="20686" s="1"/>
  <c r="O101" i="20686"/>
  <c r="F102" i="20686"/>
  <c r="J102" i="20686"/>
  <c r="O102" i="20686" s="1"/>
  <c r="F103" i="20686"/>
  <c r="J103" i="20686" s="1"/>
  <c r="Y103" i="20686" s="1"/>
  <c r="F104" i="20686"/>
  <c r="J104" i="20686" s="1"/>
  <c r="F107" i="20686"/>
  <c r="J107" i="20686"/>
  <c r="O107" i="20686" s="1"/>
  <c r="F109" i="20686"/>
  <c r="J109" i="20686"/>
  <c r="O109" i="20686" s="1"/>
  <c r="F111" i="20686"/>
  <c r="J111" i="20686" s="1"/>
  <c r="F113" i="20686"/>
  <c r="J113" i="20686" s="1"/>
  <c r="E105" i="20686"/>
  <c r="F105" i="20686" s="1"/>
  <c r="J105" i="20686" s="1"/>
  <c r="Y105" i="20686" s="1"/>
  <c r="E100" i="20686"/>
  <c r="F100" i="20686"/>
  <c r="J100" i="20686" s="1"/>
  <c r="D98" i="20686"/>
  <c r="D75" i="20686"/>
  <c r="E75" i="20686"/>
  <c r="F75" i="20686" s="1"/>
  <c r="J75" i="20686" s="1"/>
  <c r="O75" i="20686" s="1"/>
  <c r="E72" i="20686"/>
  <c r="D72" i="20686"/>
  <c r="E70" i="20686"/>
  <c r="D70" i="20686"/>
  <c r="F70" i="20686" s="1"/>
  <c r="J70" i="20686" s="1"/>
  <c r="D60" i="20686"/>
  <c r="D53" i="20686"/>
  <c r="F53" i="20686" s="1"/>
  <c r="E50" i="20686"/>
  <c r="D50" i="20686"/>
  <c r="E48" i="20686"/>
  <c r="D48" i="20686"/>
  <c r="F48" i="20686" s="1"/>
  <c r="J48" i="20686" s="1"/>
  <c r="E44" i="20686"/>
  <c r="D44" i="20686"/>
  <c r="F44" i="20686" s="1"/>
  <c r="E41" i="20686"/>
  <c r="D41" i="20686"/>
  <c r="D34" i="20686"/>
  <c r="F34" i="20686" s="1"/>
  <c r="J34" i="20686" s="1"/>
  <c r="E34" i="20686"/>
  <c r="E37" i="20686"/>
  <c r="D37" i="20686"/>
  <c r="E30" i="20686"/>
  <c r="D30" i="20686"/>
  <c r="E22" i="20686"/>
  <c r="D22" i="20686"/>
  <c r="E20" i="20686"/>
  <c r="D20" i="20686"/>
  <c r="F20" i="20686" s="1"/>
  <c r="J20" i="20686" s="1"/>
  <c r="E12" i="20686"/>
  <c r="D12" i="20686"/>
  <c r="F12" i="20686"/>
  <c r="F5" i="20686"/>
  <c r="J5" i="20686"/>
  <c r="O5" i="20686" s="1"/>
  <c r="V121" i="20686"/>
  <c r="Y42" i="20686"/>
  <c r="N75" i="20686"/>
  <c r="F83" i="20686"/>
  <c r="Y114" i="20686"/>
  <c r="F98" i="20686"/>
  <c r="J98" i="20686"/>
  <c r="N20" i="20686"/>
  <c r="V81" i="20686"/>
  <c r="W81" i="20686" s="1"/>
  <c r="Y68" i="20686"/>
  <c r="O118" i="20686"/>
  <c r="J8" i="20686"/>
  <c r="J45" i="20686"/>
  <c r="O45" i="20686" s="1"/>
  <c r="Y45" i="20686"/>
  <c r="J64" i="20686"/>
  <c r="O64" i="20686" s="1"/>
  <c r="V37" i="20686"/>
  <c r="J40" i="20686"/>
  <c r="Y40" i="20686" s="1"/>
  <c r="J29" i="20686"/>
  <c r="O29" i="20686" s="1"/>
  <c r="O40" i="20686"/>
  <c r="Y64" i="20686"/>
  <c r="O82" i="20686"/>
  <c r="V105" i="20686"/>
  <c r="V70" i="20686"/>
  <c r="Y11" i="20686"/>
  <c r="O19" i="20686"/>
  <c r="J83" i="20686"/>
  <c r="Y83" i="20686" s="1"/>
  <c r="J16" i="20686"/>
  <c r="O16" i="20686" s="1"/>
  <c r="J13" i="20686"/>
  <c r="Y13" i="20686" s="1"/>
  <c r="N62" i="20686"/>
  <c r="O113" i="20686" l="1"/>
  <c r="Y113" i="20686"/>
  <c r="O24" i="20686"/>
  <c r="O87" i="20686"/>
  <c r="Y87" i="20686"/>
  <c r="Y86" i="20686"/>
  <c r="O86" i="20686"/>
  <c r="O105" i="20686"/>
  <c r="O71" i="20686"/>
  <c r="Y71" i="20686"/>
  <c r="O57" i="20686"/>
  <c r="Y57" i="20686"/>
  <c r="Y111" i="20686"/>
  <c r="O111" i="20686"/>
  <c r="O18" i="20686"/>
  <c r="Y18" i="20686"/>
  <c r="Y58" i="20686"/>
  <c r="O58" i="20686"/>
  <c r="Y95" i="20686"/>
  <c r="O95" i="20686"/>
  <c r="Y55" i="20686"/>
  <c r="O55" i="20686"/>
  <c r="O69" i="20686"/>
  <c r="Y69" i="20686"/>
  <c r="O104" i="20686"/>
  <c r="Y104" i="20686"/>
  <c r="Y38" i="20686"/>
  <c r="O38" i="20686"/>
  <c r="O92" i="20686"/>
  <c r="Y92" i="20686"/>
  <c r="O63" i="20686"/>
  <c r="Y63" i="20686"/>
  <c r="Y100" i="20686"/>
  <c r="Y73" i="20686"/>
  <c r="O73" i="20686"/>
  <c r="W45" i="20686"/>
  <c r="O100" i="20686"/>
  <c r="Y8" i="20686"/>
  <c r="W104" i="20686"/>
  <c r="N48" i="20686"/>
  <c r="Y102" i="20686"/>
  <c r="O116" i="20686"/>
  <c r="Y32" i="20686"/>
  <c r="W15" i="20686"/>
  <c r="W102" i="20686"/>
  <c r="W86" i="20686"/>
  <c r="Y29" i="20686"/>
  <c r="O121" i="20686"/>
  <c r="Y118" i="20686"/>
  <c r="W116" i="20686"/>
  <c r="W101" i="20686"/>
  <c r="W85" i="20686"/>
  <c r="W68" i="20686"/>
  <c r="W54" i="20686"/>
  <c r="W38" i="20686"/>
  <c r="Y109" i="20686"/>
  <c r="W92" i="20686"/>
  <c r="Y26" i="20686"/>
  <c r="W50" i="20686"/>
  <c r="F30" i="20686"/>
  <c r="J30" i="20686" s="1"/>
  <c r="N34" i="20686"/>
  <c r="W71" i="20686"/>
  <c r="V30" i="20686"/>
  <c r="O99" i="20686"/>
  <c r="Y19" i="20686"/>
  <c r="W55" i="20686"/>
  <c r="W105" i="20686"/>
  <c r="Y117" i="20686"/>
  <c r="N83" i="20686"/>
  <c r="N60" i="20686"/>
  <c r="N41" i="20686"/>
  <c r="W13" i="20686"/>
  <c r="W114" i="20686"/>
  <c r="W99" i="20686"/>
  <c r="W42" i="20686"/>
  <c r="W63" i="20686"/>
  <c r="F22" i="20686"/>
  <c r="J22" i="20686" s="1"/>
  <c r="Y16" i="20686"/>
  <c r="W121" i="20686"/>
  <c r="W58" i="20686"/>
  <c r="Y107" i="20686"/>
  <c r="N94" i="20686"/>
  <c r="F37" i="20686"/>
  <c r="J37" i="20686" s="1"/>
  <c r="W103" i="20686"/>
  <c r="W87" i="20686"/>
  <c r="J12" i="20686"/>
  <c r="W69" i="20686"/>
  <c r="V100" i="20686"/>
  <c r="W100" i="20686" s="1"/>
  <c r="F41" i="20686"/>
  <c r="J41" i="20686" s="1"/>
  <c r="N81" i="20686"/>
  <c r="W26" i="20686"/>
  <c r="W11" i="20686"/>
  <c r="W113" i="20686"/>
  <c r="Y82" i="20686"/>
  <c r="Y66" i="20686"/>
  <c r="W51" i="20686"/>
  <c r="W34" i="20686"/>
  <c r="W18" i="20686"/>
  <c r="O83" i="20686"/>
  <c r="F50" i="20686"/>
  <c r="J50" i="20686" s="1"/>
  <c r="O50" i="20686" s="1"/>
  <c r="W73" i="20686"/>
  <c r="O98" i="20686"/>
  <c r="Y5" i="20686"/>
  <c r="O13" i="20686"/>
  <c r="N50" i="20686"/>
  <c r="F72" i="20686"/>
  <c r="J72" i="20686" s="1"/>
  <c r="Y72" i="20686" s="1"/>
  <c r="N12" i="20686"/>
  <c r="W40" i="20686"/>
  <c r="W10" i="20686"/>
  <c r="W96" i="20686"/>
  <c r="W49" i="20686"/>
  <c r="W37" i="20686"/>
  <c r="J115" i="20686"/>
  <c r="W57" i="20686"/>
  <c r="J53" i="20686"/>
  <c r="O53" i="20686" s="1"/>
  <c r="O8" i="20686"/>
  <c r="Y119" i="20686"/>
  <c r="F110" i="20686"/>
  <c r="J110" i="20686" s="1"/>
  <c r="O110" i="20686" s="1"/>
  <c r="W75" i="20686"/>
  <c r="W39" i="20686"/>
  <c r="W111" i="20686"/>
  <c r="W95" i="20686"/>
  <c r="W47" i="20686"/>
  <c r="Y61" i="20686"/>
  <c r="O61" i="20686"/>
  <c r="Y56" i="20686"/>
  <c r="O56" i="20686"/>
  <c r="O22" i="20686"/>
  <c r="Y22" i="20686"/>
  <c r="Y48" i="20686"/>
  <c r="O48" i="20686"/>
  <c r="O14" i="20686"/>
  <c r="Y14" i="20686"/>
  <c r="O108" i="20686"/>
  <c r="Y108" i="20686"/>
  <c r="W36" i="20686"/>
  <c r="W21" i="20686"/>
  <c r="W7" i="20686"/>
  <c r="W108" i="20686"/>
  <c r="W61" i="20686"/>
  <c r="O60" i="20686"/>
  <c r="O79" i="20686"/>
  <c r="Y79" i="20686"/>
  <c r="W76" i="20686"/>
  <c r="Y76" i="20686"/>
  <c r="O76" i="20686"/>
  <c r="W74" i="20686"/>
  <c r="O67" i="20686"/>
  <c r="W67" i="20686"/>
  <c r="Y67" i="20686"/>
  <c r="W70" i="20686"/>
  <c r="Y78" i="20686"/>
  <c r="O78" i="20686"/>
  <c r="O23" i="20686"/>
  <c r="Y23" i="20686"/>
  <c r="O81" i="20686"/>
  <c r="Y81" i="20686"/>
  <c r="O115" i="20686"/>
  <c r="W48" i="20686"/>
  <c r="W22" i="20686"/>
  <c r="W44" i="20686"/>
  <c r="W17" i="20686"/>
  <c r="O77" i="20686"/>
  <c r="Y77" i="20686"/>
  <c r="O74" i="20686"/>
  <c r="Y74" i="20686"/>
  <c r="O33" i="20686"/>
  <c r="Y33" i="20686"/>
  <c r="W46" i="20686"/>
  <c r="W31" i="20686"/>
  <c r="W56" i="20686"/>
  <c r="Y30" i="20686"/>
  <c r="O30" i="20686"/>
  <c r="O37" i="20686"/>
  <c r="Y37" i="20686"/>
  <c r="O21" i="20686"/>
  <c r="Y21" i="20686"/>
  <c r="W30" i="20686"/>
  <c r="O12" i="20686"/>
  <c r="Y90" i="20686"/>
  <c r="O90" i="20686"/>
  <c r="O84" i="20686"/>
  <c r="Y84" i="20686"/>
  <c r="O34" i="20686"/>
  <c r="Y34" i="20686"/>
  <c r="O70" i="20686"/>
  <c r="Y70" i="20686"/>
  <c r="W88" i="20686"/>
  <c r="O88" i="20686"/>
  <c r="Y88" i="20686"/>
  <c r="O65" i="20686"/>
  <c r="Y65" i="20686"/>
  <c r="J44" i="20686"/>
  <c r="W43" i="20686"/>
  <c r="O43" i="20686"/>
  <c r="Y43" i="20686"/>
  <c r="Y9" i="20686"/>
  <c r="O9" i="20686"/>
  <c r="O46" i="20686"/>
  <c r="Y46" i="20686"/>
  <c r="W14" i="20686"/>
  <c r="O25" i="20686"/>
  <c r="Y25" i="20686"/>
  <c r="Y31" i="20686"/>
  <c r="O31" i="20686"/>
  <c r="Y89" i="20686"/>
  <c r="W20" i="20686"/>
  <c r="W27" i="20686"/>
  <c r="W84" i="20686"/>
  <c r="Y7" i="20686"/>
  <c r="O7" i="20686"/>
  <c r="Y36" i="20686"/>
  <c r="O36" i="20686"/>
  <c r="W97" i="20686"/>
  <c r="O62" i="20686"/>
  <c r="Y62" i="20686"/>
  <c r="O20" i="20686"/>
  <c r="Y20" i="20686"/>
  <c r="Y28" i="20686"/>
  <c r="O28" i="20686"/>
  <c r="W28" i="20686"/>
  <c r="O17" i="20686"/>
  <c r="Y17" i="20686"/>
  <c r="Y6" i="20686"/>
  <c r="O6" i="20686"/>
  <c r="O106" i="20686"/>
  <c r="Y106" i="20686"/>
  <c r="W53" i="20686"/>
  <c r="W25" i="20686"/>
  <c r="W112" i="20686"/>
  <c r="W80" i="20686"/>
  <c r="W65" i="20686"/>
  <c r="Y80" i="20686"/>
  <c r="O80" i="20686"/>
  <c r="O97" i="20686"/>
  <c r="Y97" i="20686"/>
  <c r="W62" i="20686"/>
  <c r="O41" i="20686"/>
  <c r="Y59" i="20686"/>
  <c r="O59" i="20686"/>
  <c r="O27" i="20686"/>
  <c r="Y27" i="20686"/>
  <c r="O112" i="20686"/>
  <c r="Y112" i="20686"/>
  <c r="Y52" i="20686"/>
  <c r="O52" i="20686"/>
  <c r="W52" i="20686"/>
  <c r="W9" i="20686"/>
  <c r="W79" i="20686"/>
  <c r="W16" i="20686"/>
  <c r="Y75" i="20686"/>
  <c r="N89" i="20686"/>
  <c r="N72" i="20686"/>
  <c r="V41" i="20686"/>
  <c r="W41" i="20686" s="1"/>
  <c r="Y49" i="20686"/>
  <c r="W5" i="20686"/>
  <c r="N110" i="20686"/>
  <c r="Y47" i="20686"/>
  <c r="O103" i="20686"/>
  <c r="O54" i="20686"/>
  <c r="O39" i="20686"/>
  <c r="V98" i="20686"/>
  <c r="W98" i="20686" s="1"/>
  <c r="W82" i="20686"/>
  <c r="Y96" i="20686"/>
  <c r="F94" i="20686"/>
  <c r="J94" i="20686" s="1"/>
  <c r="W94" i="20686" s="1"/>
  <c r="O89" i="20686"/>
  <c r="O85" i="20686"/>
  <c r="O10" i="20686"/>
  <c r="V12" i="20686"/>
  <c r="W12" i="20686" s="1"/>
  <c r="Y51" i="20686"/>
  <c r="V115" i="20686"/>
  <c r="W115" i="20686" s="1"/>
  <c r="V60" i="20686"/>
  <c r="W60" i="20686" s="1"/>
  <c r="O15" i="20686"/>
  <c r="O32" i="20686"/>
  <c r="W66" i="20686"/>
  <c r="W72" i="20686" l="1"/>
  <c r="W110" i="20686"/>
  <c r="Y53" i="20686"/>
  <c r="O72" i="20686"/>
  <c r="Y110" i="20686"/>
  <c r="Y50" i="20686"/>
  <c r="Y60" i="20686"/>
  <c r="Y44" i="20686"/>
  <c r="O44" i="20686"/>
  <c r="Y41" i="20686"/>
  <c r="Y12" i="20686"/>
  <c r="Y115" i="20686"/>
  <c r="O94" i="20686"/>
  <c r="Y94" i="20686"/>
  <c r="Y98" i="20686"/>
  <c r="V24" i="20686" l="1"/>
  <c r="Y24" i="20686" s="1"/>
  <c r="W24" i="20686"/>
</calcChain>
</file>

<file path=xl/sharedStrings.xml><?xml version="1.0" encoding="utf-8"?>
<sst xmlns="http://schemas.openxmlformats.org/spreadsheetml/2006/main" count="415" uniqueCount="235">
  <si>
    <t>07</t>
  </si>
  <si>
    <t>05</t>
  </si>
  <si>
    <t>19</t>
  </si>
  <si>
    <t>08</t>
  </si>
  <si>
    <t>01</t>
  </si>
  <si>
    <t>02</t>
  </si>
  <si>
    <t>04</t>
  </si>
  <si>
    <t>06</t>
  </si>
  <si>
    <t>09</t>
  </si>
  <si>
    <t>10</t>
  </si>
  <si>
    <t>12</t>
  </si>
  <si>
    <t>21</t>
  </si>
  <si>
    <t>23</t>
  </si>
  <si>
    <t>30</t>
  </si>
  <si>
    <t>31</t>
  </si>
  <si>
    <t>32</t>
  </si>
  <si>
    <t>33</t>
  </si>
  <si>
    <t>34</t>
  </si>
  <si>
    <t>41</t>
  </si>
  <si>
    <t>44</t>
  </si>
  <si>
    <t>45</t>
  </si>
  <si>
    <t>53</t>
  </si>
  <si>
    <t>61</t>
  </si>
  <si>
    <t>62</t>
  </si>
  <si>
    <t>63</t>
  </si>
  <si>
    <t>71</t>
  </si>
  <si>
    <t>72</t>
  </si>
  <si>
    <t>73</t>
  </si>
  <si>
    <t>74</t>
  </si>
  <si>
    <t>81</t>
  </si>
  <si>
    <t>82</t>
  </si>
  <si>
    <t>86</t>
  </si>
  <si>
    <t>87</t>
  </si>
  <si>
    <t>88</t>
  </si>
  <si>
    <t>91</t>
  </si>
  <si>
    <t>92</t>
  </si>
  <si>
    <t>93</t>
  </si>
  <si>
    <t>94</t>
  </si>
  <si>
    <t>98</t>
  </si>
  <si>
    <t>廠號</t>
  </si>
  <si>
    <t>廠名</t>
  </si>
  <si>
    <t>公司本部</t>
  </si>
  <si>
    <t>台糖研究所</t>
  </si>
  <si>
    <t>高雄營運處</t>
  </si>
  <si>
    <t>訓練中心</t>
  </si>
  <si>
    <t>台南營業所</t>
  </si>
  <si>
    <t>台北營業所</t>
  </si>
  <si>
    <t>畜殖處屏東肉品部門</t>
  </si>
  <si>
    <t>台中營業所</t>
  </si>
  <si>
    <t>生產技術服務處</t>
  </si>
  <si>
    <t>月眉廠</t>
  </si>
  <si>
    <t>溪湖糖廠</t>
  </si>
  <si>
    <t>虎尾總廠</t>
  </si>
  <si>
    <t>北港糖廠</t>
  </si>
  <si>
    <t>台越農產分公司</t>
  </si>
  <si>
    <t>哥斯大黎加分公司</t>
  </si>
  <si>
    <t>加拿大卑詩分公司</t>
  </si>
  <si>
    <t>加拿大亞伯達分公司</t>
  </si>
  <si>
    <t>美國加州分公司</t>
  </si>
  <si>
    <t>南靖糖廠</t>
  </si>
  <si>
    <t>蒜頭糖廠</t>
  </si>
  <si>
    <t>善化糖廠</t>
  </si>
  <si>
    <t>高雄廠</t>
  </si>
  <si>
    <t>仁德糖廠</t>
  </si>
  <si>
    <t>小港廠</t>
  </si>
  <si>
    <t>屏東廠</t>
  </si>
  <si>
    <t>旗山糖廠</t>
  </si>
  <si>
    <t>南州糖廠</t>
  </si>
  <si>
    <t>花蓮糖廠</t>
  </si>
  <si>
    <t>台東廠</t>
  </si>
  <si>
    <t>產品開發處埔里食品部</t>
  </si>
  <si>
    <t>新營副產加工廠</t>
  </si>
  <si>
    <t>量販事業部</t>
  </si>
  <si>
    <t>嘉義營業所</t>
  </si>
  <si>
    <t>新竹營業所</t>
  </si>
  <si>
    <t>屏東營業所</t>
  </si>
  <si>
    <t>海外分公司</t>
  </si>
  <si>
    <t>14</t>
    <phoneticPr fontId="2" type="noConversion"/>
  </si>
  <si>
    <t>15</t>
    <phoneticPr fontId="2" type="noConversion"/>
  </si>
  <si>
    <t>楠梓量販店</t>
    <phoneticPr fontId="2" type="noConversion"/>
  </si>
  <si>
    <t>17</t>
    <phoneticPr fontId="2" type="noConversion"/>
  </si>
  <si>
    <t>北港量販店</t>
    <phoneticPr fontId="2" type="noConversion"/>
  </si>
  <si>
    <t>18</t>
    <phoneticPr fontId="2" type="noConversion"/>
  </si>
  <si>
    <t>屏東量販店</t>
    <phoneticPr fontId="2" type="noConversion"/>
  </si>
  <si>
    <t>24</t>
    <phoneticPr fontId="2" type="noConversion"/>
  </si>
  <si>
    <t>大林生科廠</t>
    <phoneticPr fontId="2" type="noConversion"/>
  </si>
  <si>
    <t>25</t>
    <phoneticPr fontId="2" type="noConversion"/>
  </si>
  <si>
    <t>工商綜合區</t>
    <phoneticPr fontId="2" type="noConversion"/>
  </si>
  <si>
    <t>26</t>
    <phoneticPr fontId="2" type="noConversion"/>
  </si>
  <si>
    <t>長榮酒店</t>
    <phoneticPr fontId="2" type="noConversion"/>
  </si>
  <si>
    <t>新營廠</t>
    <phoneticPr fontId="2" type="noConversion"/>
  </si>
  <si>
    <t>高雄分公司</t>
    <phoneticPr fontId="2" type="noConversion"/>
  </si>
  <si>
    <t>營業處蜜鄰營業所</t>
    <phoneticPr fontId="2" type="noConversion"/>
  </si>
  <si>
    <t>虎尾量販店</t>
    <phoneticPr fontId="2" type="noConversion"/>
  </si>
  <si>
    <t>+</t>
    <phoneticPr fontId="2" type="noConversion"/>
  </si>
  <si>
    <r>
      <rPr>
        <sz val="12"/>
        <color rgb="FF000000"/>
        <rFont val="標楷體"/>
        <family val="4"/>
        <charset val="136"/>
      </rPr>
      <t>項次</t>
    </r>
  </si>
  <si>
    <r>
      <rPr>
        <sz val="12"/>
        <color rgb="FF000000"/>
        <rFont val="標楷體"/>
        <family val="4"/>
        <charset val="136"/>
      </rPr>
      <t>單位名稱</t>
    </r>
  </si>
  <si>
    <r>
      <rPr>
        <sz val="12"/>
        <color rgb="FF000000"/>
        <rFont val="標楷體"/>
        <family val="4"/>
        <charset val="136"/>
      </rPr>
      <t>預算項目</t>
    </r>
  </si>
  <si>
    <r>
      <rPr>
        <sz val="12"/>
        <color rgb="FF000000"/>
        <rFont val="標楷體"/>
        <family val="4"/>
        <charset val="136"/>
      </rPr>
      <t>截至本月底已繳回會計處</t>
    </r>
    <r>
      <rPr>
        <sz val="12"/>
        <color rgb="FF000000"/>
        <rFont val="Times New Roman"/>
        <family val="1"/>
      </rPr>
      <t>/</t>
    </r>
    <r>
      <rPr>
        <sz val="12"/>
        <color rgb="FF000000"/>
        <rFont val="標楷體"/>
        <family val="4"/>
        <charset val="136"/>
      </rPr>
      <t>向會計處增撥金額項目與說明</t>
    </r>
  </si>
  <si>
    <r>
      <rPr>
        <sz val="12"/>
        <color rgb="FF000000"/>
        <rFont val="標楷體"/>
        <family val="4"/>
        <charset val="136"/>
      </rPr>
      <t>本年度主要工作項目</t>
    </r>
    <r>
      <rPr>
        <sz val="12"/>
        <color rgb="FF000000"/>
        <rFont val="Times New Roman"/>
        <family val="1"/>
      </rPr>
      <t>(</t>
    </r>
    <r>
      <rPr>
        <sz val="12"/>
        <color rgb="FF000000"/>
        <rFont val="標楷體"/>
        <family val="4"/>
        <charset val="136"/>
      </rPr>
      <t>含預算金額</t>
    </r>
    <r>
      <rPr>
        <sz val="12"/>
        <color rgb="FF000000"/>
        <rFont val="Times New Roman"/>
        <family val="1"/>
      </rPr>
      <t>)</t>
    </r>
    <r>
      <rPr>
        <sz val="12"/>
        <color rgb="FF000000"/>
        <rFont val="標楷體"/>
        <family val="4"/>
        <charset val="136"/>
      </rPr>
      <t>及執行進度說明</t>
    </r>
  </si>
  <si>
    <r>
      <rPr>
        <sz val="12"/>
        <color rgb="FF000000"/>
        <rFont val="標楷體"/>
        <family val="4"/>
        <charset val="136"/>
      </rPr>
      <t>預算執行率</t>
    </r>
    <r>
      <rPr>
        <sz val="12"/>
        <color rgb="FF000000"/>
        <rFont val="Times New Roman"/>
        <family val="1"/>
      </rPr>
      <t>(H</t>
    </r>
    <r>
      <rPr>
        <sz val="12"/>
        <color rgb="FF000000"/>
        <rFont val="標楷體"/>
        <family val="4"/>
        <charset val="136"/>
      </rPr>
      <t>欄</t>
    </r>
    <r>
      <rPr>
        <sz val="12"/>
        <color rgb="FF000000"/>
        <rFont val="Times New Roman"/>
        <family val="1"/>
      </rPr>
      <t>)</t>
    </r>
    <r>
      <rPr>
        <sz val="12"/>
        <color rgb="FF000000"/>
        <rFont val="標楷體"/>
        <family val="4"/>
        <charset val="136"/>
      </rPr>
      <t>未達</t>
    </r>
    <r>
      <rPr>
        <sz val="12"/>
        <color rgb="FF000000"/>
        <rFont val="Times New Roman"/>
        <family val="1"/>
      </rPr>
      <t>100%</t>
    </r>
    <r>
      <rPr>
        <sz val="12"/>
        <color rgb="FF000000"/>
        <rFont val="標楷體"/>
        <family val="4"/>
        <charset val="136"/>
      </rPr>
      <t>或超出</t>
    </r>
    <r>
      <rPr>
        <sz val="12"/>
        <color rgb="FF000000"/>
        <rFont val="Times New Roman"/>
        <family val="1"/>
      </rPr>
      <t>120%</t>
    </r>
    <r>
      <rPr>
        <sz val="12"/>
        <color rgb="FF000000"/>
        <rFont val="標楷體"/>
        <family val="4"/>
        <charset val="136"/>
      </rPr>
      <t>說明</t>
    </r>
  </si>
  <si>
    <r>
      <rPr>
        <sz val="12"/>
        <color rgb="FF000000"/>
        <rFont val="標楷體"/>
        <family val="4"/>
        <charset val="136"/>
      </rPr>
      <t>預計全年達成率</t>
    </r>
    <r>
      <rPr>
        <sz val="12"/>
        <color rgb="FF000000"/>
        <rFont val="Times New Roman"/>
        <family val="1"/>
      </rPr>
      <t>(%)
Q=P/E</t>
    </r>
  </si>
  <si>
    <r>
      <rPr>
        <sz val="12"/>
        <color rgb="FF000000"/>
        <rFont val="標楷體"/>
        <family val="4"/>
        <charset val="136"/>
      </rPr>
      <t>預計全年預算執達率</t>
    </r>
    <r>
      <rPr>
        <sz val="12"/>
        <color rgb="FF000000"/>
        <rFont val="Times New Roman"/>
        <family val="1"/>
      </rPr>
      <t>(Q)</t>
    </r>
    <r>
      <rPr>
        <sz val="12"/>
        <color rgb="FF000000"/>
        <rFont val="標楷體"/>
        <family val="4"/>
        <charset val="136"/>
      </rPr>
      <t>未達</t>
    </r>
    <r>
      <rPr>
        <sz val="12"/>
        <color rgb="FF000000"/>
        <rFont val="Times New Roman"/>
        <family val="1"/>
      </rPr>
      <t>95%</t>
    </r>
    <r>
      <rPr>
        <sz val="12"/>
        <color rgb="FF000000"/>
        <rFont val="標楷體"/>
        <family val="4"/>
        <charset val="136"/>
      </rPr>
      <t>說明</t>
    </r>
  </si>
  <si>
    <r>
      <rPr>
        <sz val="12"/>
        <color rgb="FF000000"/>
        <rFont val="標楷體"/>
        <family val="4"/>
        <charset val="136"/>
      </rPr>
      <t>預計無法動支金額之項目執行情形說明</t>
    </r>
  </si>
  <si>
    <r>
      <rPr>
        <sz val="12"/>
        <color rgb="FF808080"/>
        <rFont val="標楷體"/>
        <family val="4"/>
        <charset val="136"/>
      </rPr>
      <t>本項不須填具</t>
    </r>
  </si>
  <si>
    <r>
      <rPr>
        <b/>
        <sz val="12"/>
        <color rgb="FFFF0000"/>
        <rFont val="標楷體"/>
        <family val="4"/>
        <charset val="136"/>
      </rPr>
      <t>請單位填具本欄</t>
    </r>
  </si>
  <si>
    <r>
      <rPr>
        <sz val="12"/>
        <color rgb="FF808080"/>
        <rFont val="標楷體"/>
        <family val="4"/>
        <charset val="136"/>
      </rPr>
      <t>項次說明</t>
    </r>
  </si>
  <si>
    <r>
      <rPr>
        <sz val="12"/>
        <color rgb="FF808080"/>
        <rFont val="標楷體"/>
        <family val="4"/>
        <charset val="136"/>
      </rPr>
      <t>本項由會計處依當年度預算主管與統籌單位提供</t>
    </r>
  </si>
  <si>
    <r>
      <t>9</t>
    </r>
    <r>
      <rPr>
        <sz val="12"/>
        <color rgb="FF808080"/>
        <rFont val="標楷體"/>
        <family val="4"/>
        <charset val="136"/>
      </rPr>
      <t>大類項目</t>
    </r>
    <r>
      <rPr>
        <sz val="12"/>
        <color rgb="FF808080"/>
        <rFont val="Times New Roman"/>
        <family val="1"/>
      </rPr>
      <t>(</t>
    </r>
    <r>
      <rPr>
        <sz val="12"/>
        <color rgb="FF808080"/>
        <rFont val="標楷體"/>
        <family val="4"/>
        <charset val="136"/>
      </rPr>
      <t>核能燃料、土地、土地改良物、房屋及建築、機械及設備、交通及運輸設備、什項設備、投資性不動產、使用權資產</t>
    </r>
    <r>
      <rPr>
        <sz val="12"/>
        <color rgb="FF808080"/>
        <rFont val="Times New Roman"/>
        <family val="1"/>
      </rPr>
      <t>)</t>
    </r>
  </si>
  <si>
    <r>
      <rPr>
        <sz val="12"/>
        <color rgb="FF808080"/>
        <rFont val="標楷體"/>
        <family val="4"/>
        <charset val="136"/>
      </rPr>
      <t>本項由會計處提供資料</t>
    </r>
  </si>
  <si>
    <r>
      <rPr>
        <b/>
        <sz val="12"/>
        <color rgb="FF000000"/>
        <rFont val="標楷體"/>
        <family val="4"/>
        <charset val="136"/>
      </rPr>
      <t>請各單位填具本項，並依淨額表達</t>
    </r>
  </si>
  <si>
    <r>
      <rPr>
        <b/>
        <sz val="12"/>
        <color rgb="FF000000"/>
        <rFont val="標楷體"/>
        <family val="4"/>
        <charset val="136"/>
      </rPr>
      <t>請各單位依繳回和增撥部分，分別說明項目、金額、原因</t>
    </r>
  </si>
  <si>
    <r>
      <rPr>
        <sz val="12"/>
        <color rgb="FF808080"/>
        <rFont val="標楷體"/>
        <family val="4"/>
        <charset val="136"/>
      </rPr>
      <t>本項由會計處參考</t>
    </r>
    <r>
      <rPr>
        <sz val="12"/>
        <color rgb="FF808080"/>
        <rFont val="Times New Roman"/>
        <family val="1"/>
      </rPr>
      <t>T-CODE</t>
    </r>
    <r>
      <rPr>
        <sz val="12"/>
        <color rgb="FF808080"/>
        <rFont val="標楷體"/>
        <family val="4"/>
        <charset val="136"/>
      </rPr>
      <t>：</t>
    </r>
    <r>
      <rPr>
        <sz val="12"/>
        <color rgb="FF808080"/>
        <rFont val="Times New Roman"/>
        <family val="1"/>
      </rPr>
      <t>ZRPS0101</t>
    </r>
    <r>
      <rPr>
        <sz val="12"/>
        <color rgb="FF808080"/>
        <rFont val="標楷體"/>
        <family val="4"/>
        <charset val="136"/>
      </rPr>
      <t>一般建築及設備計畫預算執行月報表提供，主管單位及統籌單位分別填列，請各單位參酌</t>
    </r>
  </si>
  <si>
    <r>
      <rPr>
        <b/>
        <sz val="12"/>
        <color rgb="FF000000"/>
        <rFont val="標楷體"/>
        <family val="4"/>
        <charset val="136"/>
      </rPr>
      <t>請說明主要工作項目與其預算金額，並說明目前辦理情形及預估至年底預算執行情形說明</t>
    </r>
  </si>
  <si>
    <r>
      <rPr>
        <sz val="12"/>
        <color rgb="FF808080"/>
        <rFont val="標楷體"/>
        <family val="4"/>
        <charset val="136"/>
      </rPr>
      <t>本項由會計處提供，請各單位參酌</t>
    </r>
  </si>
  <si>
    <r>
      <rPr>
        <sz val="12"/>
        <color rgb="FF808080"/>
        <rFont val="標楷體"/>
        <family val="4"/>
        <charset val="136"/>
      </rPr>
      <t>本項由公式計算</t>
    </r>
  </si>
  <si>
    <r>
      <rPr>
        <b/>
        <sz val="12"/>
        <color rgb="FF000000"/>
        <rFont val="標楷體"/>
        <family val="4"/>
        <charset val="136"/>
      </rPr>
      <t>請各單位填具本項</t>
    </r>
  </si>
  <si>
    <r>
      <rPr>
        <b/>
        <sz val="12"/>
        <color rgb="FF000000"/>
        <rFont val="標楷體"/>
        <family val="4"/>
        <charset val="136"/>
      </rPr>
      <t>請填具預估</t>
    </r>
    <r>
      <rPr>
        <b/>
        <sz val="12"/>
        <color rgb="FF000000"/>
        <rFont val="Times New Roman"/>
        <family val="1"/>
      </rPr>
      <t>110</t>
    </r>
    <r>
      <rPr>
        <b/>
        <sz val="12"/>
        <color rgb="FF000000"/>
        <rFont val="標楷體"/>
        <family val="4"/>
        <charset val="136"/>
      </rPr>
      <t>年</t>
    </r>
    <r>
      <rPr>
        <b/>
        <sz val="12"/>
        <color rgb="FF000000"/>
        <rFont val="Times New Roman"/>
        <family val="1"/>
      </rPr>
      <t>8</t>
    </r>
    <r>
      <rPr>
        <b/>
        <sz val="12"/>
        <color rgb="FF000000"/>
        <rFont val="標楷體"/>
        <family val="4"/>
        <charset val="136"/>
      </rPr>
      <t>月執行數</t>
    </r>
  </si>
  <si>
    <r>
      <rPr>
        <b/>
        <sz val="12"/>
        <color rgb="FF000000"/>
        <rFont val="標楷體"/>
        <family val="4"/>
        <charset val="136"/>
      </rPr>
      <t>請填具預估</t>
    </r>
    <r>
      <rPr>
        <b/>
        <sz val="12"/>
        <color rgb="FF000000"/>
        <rFont val="Times New Roman"/>
        <family val="1"/>
      </rPr>
      <t>110</t>
    </r>
    <r>
      <rPr>
        <b/>
        <sz val="12"/>
        <color rgb="FF000000"/>
        <rFont val="標楷體"/>
        <family val="4"/>
        <charset val="136"/>
      </rPr>
      <t>年</t>
    </r>
    <r>
      <rPr>
        <b/>
        <sz val="12"/>
        <color rgb="FF000000"/>
        <rFont val="Times New Roman"/>
        <family val="1"/>
      </rPr>
      <t>9</t>
    </r>
    <r>
      <rPr>
        <b/>
        <sz val="12"/>
        <color rgb="FF000000"/>
        <rFont val="標楷體"/>
        <family val="4"/>
        <charset val="136"/>
      </rPr>
      <t>月執行數</t>
    </r>
  </si>
  <si>
    <r>
      <rPr>
        <b/>
        <sz val="12"/>
        <color rgb="FF000000"/>
        <rFont val="標楷體"/>
        <family val="4"/>
        <charset val="136"/>
      </rPr>
      <t>請填具預估</t>
    </r>
    <r>
      <rPr>
        <b/>
        <sz val="12"/>
        <color rgb="FF000000"/>
        <rFont val="Times New Roman"/>
        <family val="1"/>
      </rPr>
      <t>110</t>
    </r>
    <r>
      <rPr>
        <b/>
        <sz val="12"/>
        <color rgb="FF000000"/>
        <rFont val="標楷體"/>
        <family val="4"/>
        <charset val="136"/>
      </rPr>
      <t>年</t>
    </r>
    <r>
      <rPr>
        <b/>
        <sz val="12"/>
        <color rgb="FF000000"/>
        <rFont val="Times New Roman"/>
        <family val="1"/>
      </rPr>
      <t>10</t>
    </r>
    <r>
      <rPr>
        <b/>
        <sz val="12"/>
        <color rgb="FF000000"/>
        <rFont val="標楷體"/>
        <family val="4"/>
        <charset val="136"/>
      </rPr>
      <t>月執行數</t>
    </r>
  </si>
  <si>
    <r>
      <rPr>
        <b/>
        <sz val="12"/>
        <color rgb="FF000000"/>
        <rFont val="標楷體"/>
        <family val="4"/>
        <charset val="136"/>
      </rPr>
      <t>請填具預估</t>
    </r>
    <r>
      <rPr>
        <b/>
        <sz val="12"/>
        <color rgb="FF000000"/>
        <rFont val="Times New Roman"/>
        <family val="1"/>
      </rPr>
      <t>110</t>
    </r>
    <r>
      <rPr>
        <b/>
        <sz val="12"/>
        <color rgb="FF000000"/>
        <rFont val="標楷體"/>
        <family val="4"/>
        <charset val="136"/>
      </rPr>
      <t>年</t>
    </r>
    <r>
      <rPr>
        <b/>
        <sz val="12"/>
        <color rgb="FF000000"/>
        <rFont val="Times New Roman"/>
        <family val="1"/>
      </rPr>
      <t>11</t>
    </r>
    <r>
      <rPr>
        <b/>
        <sz val="12"/>
        <color rgb="FF000000"/>
        <rFont val="標楷體"/>
        <family val="4"/>
        <charset val="136"/>
      </rPr>
      <t>月執行數</t>
    </r>
  </si>
  <si>
    <r>
      <rPr>
        <b/>
        <sz val="12"/>
        <color rgb="FF000000"/>
        <rFont val="標楷體"/>
        <family val="4"/>
        <charset val="136"/>
      </rPr>
      <t>請填具預估</t>
    </r>
    <r>
      <rPr>
        <b/>
        <sz val="12"/>
        <color rgb="FF000000"/>
        <rFont val="Times New Roman"/>
        <family val="1"/>
      </rPr>
      <t>110</t>
    </r>
    <r>
      <rPr>
        <b/>
        <sz val="12"/>
        <color rgb="FF000000"/>
        <rFont val="標楷體"/>
        <family val="4"/>
        <charset val="136"/>
      </rPr>
      <t>年</t>
    </r>
    <r>
      <rPr>
        <b/>
        <sz val="12"/>
        <color rgb="FF000000"/>
        <rFont val="Times New Roman"/>
        <family val="1"/>
      </rPr>
      <t>12</t>
    </r>
    <r>
      <rPr>
        <b/>
        <sz val="12"/>
        <color rgb="FF000000"/>
        <rFont val="標楷體"/>
        <family val="4"/>
        <charset val="136"/>
      </rPr>
      <t>月執行數</t>
    </r>
  </si>
  <si>
    <r>
      <rPr>
        <sz val="12"/>
        <color rgb="FF808080"/>
        <rFont val="標楷體"/>
        <family val="4"/>
        <charset val="136"/>
      </rPr>
      <t>本項由公式計算，由截至本月底之實績數與預估至年底各月份執行數加總</t>
    </r>
  </si>
  <si>
    <r>
      <rPr>
        <b/>
        <sz val="12"/>
        <color rgb="FF000000"/>
        <rFont val="標楷體"/>
        <family val="4"/>
        <charset val="136"/>
      </rPr>
      <t>含項目金額與項目無法動支金額、遭遇困難問題、解決對策與預估改善時間、需協助事項、無法動支金額流用方式</t>
    </r>
  </si>
  <si>
    <r>
      <t>008</t>
    </r>
    <r>
      <rPr>
        <sz val="12"/>
        <color indexed="8"/>
        <rFont val="標楷體"/>
        <family val="4"/>
        <charset val="136"/>
      </rPr>
      <t>材料處</t>
    </r>
    <phoneticPr fontId="2" type="noConversion"/>
  </si>
  <si>
    <r>
      <t>008</t>
    </r>
    <r>
      <rPr>
        <b/>
        <sz val="13"/>
        <color indexed="8"/>
        <rFont val="標楷體"/>
        <family val="4"/>
        <charset val="136"/>
      </rPr>
      <t>材料處</t>
    </r>
    <phoneticPr fontId="2" type="noConversion"/>
  </si>
  <si>
    <r>
      <t>015</t>
    </r>
    <r>
      <rPr>
        <sz val="12"/>
        <color indexed="8"/>
        <rFont val="標楷體"/>
        <family val="4"/>
        <charset val="136"/>
      </rPr>
      <t>電源開發處</t>
    </r>
    <phoneticPr fontId="2" type="noConversion"/>
  </si>
  <si>
    <r>
      <t>015</t>
    </r>
    <r>
      <rPr>
        <b/>
        <sz val="13"/>
        <color indexed="8"/>
        <rFont val="標楷體"/>
        <family val="4"/>
        <charset val="136"/>
      </rPr>
      <t>電源開發處</t>
    </r>
    <phoneticPr fontId="2" type="noConversion"/>
  </si>
  <si>
    <r>
      <t>024</t>
    </r>
    <r>
      <rPr>
        <sz val="12"/>
        <color indexed="8"/>
        <rFont val="標楷體"/>
        <family val="4"/>
        <charset val="136"/>
      </rPr>
      <t>資訊系統處統籌</t>
    </r>
    <phoneticPr fontId="2" type="noConversion"/>
  </si>
  <si>
    <r>
      <t>024</t>
    </r>
    <r>
      <rPr>
        <b/>
        <sz val="13"/>
        <color indexed="8"/>
        <rFont val="標楷體"/>
        <family val="4"/>
        <charset val="136"/>
      </rPr>
      <t>資訊系統處統籌</t>
    </r>
    <phoneticPr fontId="2" type="noConversion"/>
  </si>
  <si>
    <r>
      <t>051</t>
    </r>
    <r>
      <rPr>
        <sz val="12"/>
        <color indexed="8"/>
        <rFont val="標楷體"/>
        <family val="4"/>
        <charset val="136"/>
      </rPr>
      <t>公服處</t>
    </r>
    <phoneticPr fontId="2" type="noConversion"/>
  </si>
  <si>
    <r>
      <t>051</t>
    </r>
    <r>
      <rPr>
        <b/>
        <sz val="13"/>
        <color indexed="8"/>
        <rFont val="標楷體"/>
        <family val="4"/>
        <charset val="136"/>
      </rPr>
      <t>公服處</t>
    </r>
    <phoneticPr fontId="2" type="noConversion"/>
  </si>
  <si>
    <r>
      <t>063</t>
    </r>
    <r>
      <rPr>
        <sz val="12"/>
        <color indexed="8"/>
        <rFont val="標楷體"/>
        <family val="4"/>
        <charset val="136"/>
      </rPr>
      <t>新開室</t>
    </r>
    <phoneticPr fontId="2" type="noConversion"/>
  </si>
  <si>
    <r>
      <t>096</t>
    </r>
    <r>
      <rPr>
        <sz val="12"/>
        <color indexed="8"/>
        <rFont val="標楷體"/>
        <family val="4"/>
        <charset val="136"/>
      </rPr>
      <t>人資處</t>
    </r>
    <phoneticPr fontId="2" type="noConversion"/>
  </si>
  <si>
    <r>
      <t>096</t>
    </r>
    <r>
      <rPr>
        <b/>
        <sz val="13"/>
        <color indexed="8"/>
        <rFont val="標楷體"/>
        <family val="4"/>
        <charset val="136"/>
      </rPr>
      <t>人資處</t>
    </r>
    <phoneticPr fontId="2" type="noConversion"/>
  </si>
  <si>
    <r>
      <t>546</t>
    </r>
    <r>
      <rPr>
        <sz val="12"/>
        <color indexed="8"/>
        <rFont val="標楷體"/>
        <family val="4"/>
        <charset val="136"/>
      </rPr>
      <t>綜合研究所統籌</t>
    </r>
    <phoneticPr fontId="2" type="noConversion"/>
  </si>
  <si>
    <r>
      <t>546</t>
    </r>
    <r>
      <rPr>
        <b/>
        <sz val="13"/>
        <color indexed="8"/>
        <rFont val="標楷體"/>
        <family val="4"/>
        <charset val="136"/>
      </rPr>
      <t>綜合研究所統籌</t>
    </r>
    <phoneticPr fontId="2" type="noConversion"/>
  </si>
  <si>
    <r>
      <t>018</t>
    </r>
    <r>
      <rPr>
        <sz val="12"/>
        <color indexed="8"/>
        <rFont val="標楷體"/>
        <family val="4"/>
        <charset val="136"/>
      </rPr>
      <t>會計處</t>
    </r>
    <phoneticPr fontId="2" type="noConversion"/>
  </si>
  <si>
    <r>
      <rPr>
        <sz val="14"/>
        <color indexed="8"/>
        <rFont val="標楷體"/>
        <family val="4"/>
        <charset val="136"/>
      </rPr>
      <t>台電公司一般建築及設備計畫</t>
    </r>
    <r>
      <rPr>
        <sz val="14"/>
        <color indexed="8"/>
        <rFont val="Times New Roman"/>
        <family val="1"/>
      </rPr>
      <t>-</t>
    </r>
    <r>
      <rPr>
        <sz val="14"/>
        <color indexed="8"/>
        <rFont val="標楷體"/>
        <family val="4"/>
        <charset val="136"/>
      </rPr>
      <t>預算執行情形一覽表</t>
    </r>
    <r>
      <rPr>
        <sz val="14"/>
        <color indexed="8"/>
        <rFont val="Times New Roman"/>
        <family val="1"/>
      </rPr>
      <t>(</t>
    </r>
    <r>
      <rPr>
        <sz val="14"/>
        <color indexed="8"/>
        <rFont val="標楷體"/>
        <family val="4"/>
        <charset val="136"/>
      </rPr>
      <t>截至</t>
    </r>
    <r>
      <rPr>
        <sz val="14"/>
        <color indexed="8"/>
        <rFont val="Times New Roman"/>
        <family val="1"/>
      </rPr>
      <t>110</t>
    </r>
    <r>
      <rPr>
        <sz val="14"/>
        <color indexed="8"/>
        <rFont val="標楷體"/>
        <family val="4"/>
        <charset val="136"/>
      </rPr>
      <t>年</t>
    </r>
    <r>
      <rPr>
        <sz val="14"/>
        <color indexed="8"/>
        <rFont val="Times New Roman"/>
        <family val="1"/>
      </rPr>
      <t>7</t>
    </r>
    <r>
      <rPr>
        <sz val="14"/>
        <color indexed="8"/>
        <rFont val="標楷體"/>
        <family val="4"/>
        <charset val="136"/>
      </rPr>
      <t>月底</t>
    </r>
    <r>
      <rPr>
        <sz val="14"/>
        <color indexed="8"/>
        <rFont val="Times New Roman"/>
        <family val="1"/>
      </rPr>
      <t>)(</t>
    </r>
    <r>
      <rPr>
        <sz val="14"/>
        <color indexed="8"/>
        <rFont val="標楷體"/>
        <family val="4"/>
        <charset val="136"/>
      </rPr>
      <t>新臺幣</t>
    </r>
    <r>
      <rPr>
        <sz val="14"/>
        <color indexed="8"/>
        <rFont val="Times New Roman"/>
        <family val="1"/>
      </rPr>
      <t>:</t>
    </r>
    <r>
      <rPr>
        <sz val="14"/>
        <color indexed="8"/>
        <rFont val="標楷體"/>
        <family val="4"/>
        <charset val="136"/>
      </rPr>
      <t>元</t>
    </r>
    <r>
      <rPr>
        <sz val="14"/>
        <color indexed="8"/>
        <rFont val="Times New Roman"/>
        <family val="1"/>
      </rPr>
      <t>)</t>
    </r>
    <phoneticPr fontId="2" type="noConversion"/>
  </si>
  <si>
    <r>
      <rPr>
        <sz val="12"/>
        <color rgb="FF000000"/>
        <rFont val="標楷體"/>
        <family val="4"/>
        <charset val="136"/>
      </rPr>
      <t xml:space="preserve">保留預算數
</t>
    </r>
    <r>
      <rPr>
        <sz val="12"/>
        <color rgb="FF000000"/>
        <rFont val="Times New Roman"/>
        <family val="1"/>
      </rPr>
      <t>A</t>
    </r>
  </si>
  <si>
    <r>
      <rPr>
        <sz val="12"/>
        <color rgb="FF000000"/>
        <rFont val="標楷體"/>
        <family val="4"/>
        <charset val="136"/>
      </rPr>
      <t xml:space="preserve">院核預算數
</t>
    </r>
    <r>
      <rPr>
        <sz val="12"/>
        <color rgb="FF000000"/>
        <rFont val="Times New Roman"/>
        <family val="1"/>
      </rPr>
      <t>B</t>
    </r>
  </si>
  <si>
    <r>
      <rPr>
        <sz val="12"/>
        <color rgb="FF000000"/>
        <rFont val="標楷體"/>
        <family val="4"/>
        <charset val="136"/>
      </rPr>
      <t xml:space="preserve">核准數
</t>
    </r>
    <r>
      <rPr>
        <sz val="12"/>
        <color rgb="FF000000"/>
        <rFont val="Times New Roman"/>
        <family val="1"/>
      </rPr>
      <t>C=A+B</t>
    </r>
  </si>
  <si>
    <r>
      <rPr>
        <sz val="12"/>
        <color rgb="FF000000"/>
        <rFont val="標楷體"/>
        <family val="4"/>
        <charset val="136"/>
      </rPr>
      <t xml:space="preserve">調整數
</t>
    </r>
    <r>
      <rPr>
        <sz val="12"/>
        <color rgb="FF000000"/>
        <rFont val="Times New Roman"/>
        <family val="1"/>
      </rPr>
      <t>D</t>
    </r>
  </si>
  <si>
    <r>
      <rPr>
        <sz val="12"/>
        <color rgb="FF000000"/>
        <rFont val="標楷體"/>
        <family val="4"/>
        <charset val="136"/>
      </rPr>
      <t>截至本月底
已繳回會計處</t>
    </r>
    <r>
      <rPr>
        <sz val="12"/>
        <color rgb="FF000000"/>
        <rFont val="Times New Roman"/>
        <family val="1"/>
      </rPr>
      <t xml:space="preserve">/
</t>
    </r>
    <r>
      <rPr>
        <sz val="12"/>
        <color rgb="FF000000"/>
        <rFont val="標楷體"/>
        <family val="4"/>
        <charset val="136"/>
      </rPr>
      <t>向會計處增撥金額</t>
    </r>
  </si>
  <si>
    <r>
      <t>110</t>
    </r>
    <r>
      <rPr>
        <sz val="12"/>
        <color rgb="FF000000"/>
        <rFont val="標楷體"/>
        <family val="4"/>
        <charset val="136"/>
      </rPr>
      <t xml:space="preserve">年度可用預算數
</t>
    </r>
    <r>
      <rPr>
        <sz val="12"/>
        <color rgb="FF000000"/>
        <rFont val="Times New Roman"/>
        <family val="1"/>
      </rPr>
      <t>E=C+D</t>
    </r>
  </si>
  <si>
    <r>
      <rPr>
        <sz val="12"/>
        <color rgb="FF000000"/>
        <rFont val="標楷體"/>
        <family val="4"/>
        <charset val="136"/>
      </rPr>
      <t xml:space="preserve">截至本月底
累計分配數
</t>
    </r>
    <r>
      <rPr>
        <sz val="12"/>
        <color rgb="FF000000"/>
        <rFont val="Times New Roman"/>
        <family val="1"/>
      </rPr>
      <t>F</t>
    </r>
  </si>
  <si>
    <r>
      <rPr>
        <sz val="12"/>
        <color rgb="FF000000"/>
        <rFont val="標楷體"/>
        <family val="4"/>
        <charset val="136"/>
      </rPr>
      <t xml:space="preserve">截至本月底
累計實績數
</t>
    </r>
    <r>
      <rPr>
        <sz val="12"/>
        <color rgb="FF000000"/>
        <rFont val="Times New Roman"/>
        <family val="1"/>
      </rPr>
      <t>G</t>
    </r>
  </si>
  <si>
    <r>
      <rPr>
        <sz val="12"/>
        <color rgb="FF000000"/>
        <rFont val="標楷體"/>
        <family val="4"/>
        <charset val="136"/>
      </rPr>
      <t>截至本月底
執行率</t>
    </r>
    <r>
      <rPr>
        <sz val="12"/>
        <color rgb="FF000000"/>
        <rFont val="Times New Roman"/>
        <family val="1"/>
      </rPr>
      <t>(%)
H=G/F</t>
    </r>
  </si>
  <si>
    <r>
      <rPr>
        <sz val="12"/>
        <color rgb="FF000000"/>
        <rFont val="標楷體"/>
        <family val="4"/>
        <charset val="136"/>
      </rPr>
      <t>截至本月底
預算達成率</t>
    </r>
    <r>
      <rPr>
        <sz val="12"/>
        <color rgb="FF000000"/>
        <rFont val="Times New Roman"/>
        <family val="1"/>
      </rPr>
      <t>(%)
I=G/E</t>
    </r>
  </si>
  <si>
    <r>
      <rPr>
        <sz val="12"/>
        <color rgb="FF000000"/>
        <rFont val="標楷體"/>
        <family val="4"/>
        <charset val="136"/>
      </rPr>
      <t xml:space="preserve">八月
預估執行數
</t>
    </r>
    <r>
      <rPr>
        <sz val="12"/>
        <color rgb="FF000000"/>
        <rFont val="Times New Roman"/>
        <family val="1"/>
      </rPr>
      <t>S</t>
    </r>
  </si>
  <si>
    <r>
      <rPr>
        <sz val="12"/>
        <color rgb="FF000000"/>
        <rFont val="標楷體"/>
        <family val="4"/>
        <charset val="136"/>
      </rPr>
      <t xml:space="preserve">九月
預估執行數
</t>
    </r>
    <r>
      <rPr>
        <sz val="12"/>
        <color rgb="FF000000"/>
        <rFont val="Times New Roman"/>
        <family val="1"/>
      </rPr>
      <t>T</t>
    </r>
  </si>
  <si>
    <r>
      <rPr>
        <sz val="12"/>
        <color rgb="FF000000"/>
        <rFont val="標楷體"/>
        <family val="4"/>
        <charset val="136"/>
      </rPr>
      <t xml:space="preserve">十月
預估執行數
</t>
    </r>
    <r>
      <rPr>
        <sz val="12"/>
        <color rgb="FF000000"/>
        <rFont val="Times New Roman"/>
        <family val="1"/>
      </rPr>
      <t>U</t>
    </r>
  </si>
  <si>
    <r>
      <rPr>
        <sz val="12"/>
        <color rgb="FF000000"/>
        <rFont val="標楷體"/>
        <family val="4"/>
        <charset val="136"/>
      </rPr>
      <t xml:space="preserve">十一月
預估執行數
</t>
    </r>
    <r>
      <rPr>
        <sz val="12"/>
        <color rgb="FF000000"/>
        <rFont val="Times New Roman"/>
        <family val="1"/>
      </rPr>
      <t>V</t>
    </r>
  </si>
  <si>
    <r>
      <rPr>
        <sz val="12"/>
        <color rgb="FF000000"/>
        <rFont val="標楷體"/>
        <family val="4"/>
        <charset val="136"/>
      </rPr>
      <t xml:space="preserve">十二月
預估執行數
</t>
    </r>
    <r>
      <rPr>
        <sz val="12"/>
        <color rgb="FF000000"/>
        <rFont val="Times New Roman"/>
        <family val="1"/>
      </rPr>
      <t>W</t>
    </r>
  </si>
  <si>
    <r>
      <rPr>
        <sz val="12"/>
        <color rgb="FF000000"/>
        <rFont val="標楷體"/>
        <family val="4"/>
        <charset val="136"/>
      </rPr>
      <t xml:space="preserve">預計全年
實績數
</t>
    </r>
    <r>
      <rPr>
        <sz val="12"/>
        <color rgb="FF000000"/>
        <rFont val="Times New Roman"/>
        <family val="1"/>
      </rPr>
      <t>P=G+O+S+T+U+V+W</t>
    </r>
  </si>
  <si>
    <r>
      <rPr>
        <sz val="12"/>
        <color rgb="FF000000"/>
        <rFont val="標楷體"/>
        <family val="4"/>
        <charset val="136"/>
      </rPr>
      <t xml:space="preserve">預計無法動支金額
</t>
    </r>
    <r>
      <rPr>
        <sz val="12"/>
        <color rgb="FF000000"/>
        <rFont val="Times New Roman"/>
        <family val="1"/>
      </rPr>
      <t>R=E-P</t>
    </r>
  </si>
  <si>
    <r>
      <t>004</t>
    </r>
    <r>
      <rPr>
        <sz val="12"/>
        <color theme="1"/>
        <rFont val="標楷體"/>
        <family val="4"/>
        <charset val="136"/>
      </rPr>
      <t>發電處</t>
    </r>
  </si>
  <si>
    <r>
      <rPr>
        <sz val="12"/>
        <color theme="1"/>
        <rFont val="標楷體"/>
        <family val="4"/>
        <charset val="136"/>
      </rPr>
      <t>土地</t>
    </r>
  </si>
  <si>
    <r>
      <rPr>
        <sz val="12"/>
        <color theme="1"/>
        <rFont val="標楷體"/>
        <family val="4"/>
        <charset val="136"/>
      </rPr>
      <t>土地改良物</t>
    </r>
    <phoneticPr fontId="2" type="noConversion"/>
  </si>
  <si>
    <r>
      <t>004</t>
    </r>
    <r>
      <rPr>
        <sz val="12"/>
        <rFont val="標楷體"/>
        <family val="4"/>
        <charset val="136"/>
      </rPr>
      <t>發電處</t>
    </r>
  </si>
  <si>
    <r>
      <rPr>
        <sz val="12"/>
        <rFont val="標楷體"/>
        <family val="4"/>
        <charset val="136"/>
      </rPr>
      <t>房屋及建築</t>
    </r>
  </si>
  <si>
    <r>
      <rPr>
        <sz val="12"/>
        <rFont val="標楷體"/>
        <family val="4"/>
        <charset val="136"/>
      </rPr>
      <t>機械及設備</t>
    </r>
    <phoneticPr fontId="2" type="noConversion"/>
  </si>
  <si>
    <r>
      <rPr>
        <sz val="12"/>
        <rFont val="標楷體"/>
        <family val="4"/>
        <charset val="136"/>
      </rPr>
      <t>交通及運輸設備</t>
    </r>
  </si>
  <si>
    <r>
      <rPr>
        <sz val="12"/>
        <rFont val="標楷體"/>
        <family val="4"/>
        <charset val="136"/>
      </rPr>
      <t>什項設備</t>
    </r>
  </si>
  <si>
    <r>
      <rPr>
        <sz val="12"/>
        <rFont val="標楷體"/>
        <family val="4"/>
        <charset val="136"/>
      </rPr>
      <t>使用權資產</t>
    </r>
    <phoneticPr fontId="2" type="noConversion"/>
  </si>
  <si>
    <r>
      <t>004</t>
    </r>
    <r>
      <rPr>
        <b/>
        <sz val="13"/>
        <rFont val="標楷體"/>
        <family val="4"/>
        <charset val="136"/>
      </rPr>
      <t>發電處</t>
    </r>
  </si>
  <si>
    <r>
      <rPr>
        <b/>
        <sz val="13"/>
        <rFont val="標楷體"/>
        <family val="4"/>
        <charset val="136"/>
      </rPr>
      <t>合計數</t>
    </r>
  </si>
  <si>
    <r>
      <t>005</t>
    </r>
    <r>
      <rPr>
        <sz val="12"/>
        <rFont val="標楷體"/>
        <family val="4"/>
        <charset val="136"/>
      </rPr>
      <t>供電處</t>
    </r>
  </si>
  <si>
    <r>
      <rPr>
        <sz val="12"/>
        <rFont val="標楷體"/>
        <family val="4"/>
        <charset val="136"/>
      </rPr>
      <t>土地</t>
    </r>
  </si>
  <si>
    <r>
      <rPr>
        <sz val="12"/>
        <rFont val="標楷體"/>
        <family val="4"/>
        <charset val="136"/>
      </rPr>
      <t>土地改良物</t>
    </r>
  </si>
  <si>
    <r>
      <rPr>
        <sz val="12"/>
        <rFont val="標楷體"/>
        <family val="4"/>
        <charset val="136"/>
      </rPr>
      <t>機械及設備</t>
    </r>
  </si>
  <si>
    <r>
      <t>005</t>
    </r>
    <r>
      <rPr>
        <b/>
        <sz val="13"/>
        <rFont val="標楷體"/>
        <family val="4"/>
        <charset val="136"/>
      </rPr>
      <t>供電處</t>
    </r>
  </si>
  <si>
    <r>
      <t>006</t>
    </r>
    <r>
      <rPr>
        <sz val="12"/>
        <rFont val="標楷體"/>
        <family val="4"/>
        <charset val="136"/>
      </rPr>
      <t>電力調度處</t>
    </r>
  </si>
  <si>
    <r>
      <t>006</t>
    </r>
    <r>
      <rPr>
        <b/>
        <sz val="13"/>
        <rFont val="標楷體"/>
        <family val="4"/>
        <charset val="136"/>
      </rPr>
      <t>電力調度處</t>
    </r>
  </si>
  <si>
    <r>
      <t>007</t>
    </r>
    <r>
      <rPr>
        <sz val="12"/>
        <rFont val="標楷體"/>
        <family val="4"/>
        <charset val="136"/>
      </rPr>
      <t>業務處</t>
    </r>
  </si>
  <si>
    <r>
      <t>007</t>
    </r>
    <r>
      <rPr>
        <sz val="12"/>
        <color theme="1"/>
        <rFont val="標楷體"/>
        <family val="4"/>
        <charset val="136"/>
      </rPr>
      <t>業務處</t>
    </r>
  </si>
  <si>
    <r>
      <rPr>
        <sz val="12"/>
        <color theme="1"/>
        <rFont val="標楷體"/>
        <family val="4"/>
        <charset val="136"/>
      </rPr>
      <t>機械及設備</t>
    </r>
  </si>
  <si>
    <r>
      <rPr>
        <sz val="12"/>
        <color theme="1"/>
        <rFont val="標楷體"/>
        <family val="4"/>
        <charset val="136"/>
      </rPr>
      <t>交通及運輸設備</t>
    </r>
  </si>
  <si>
    <r>
      <rPr>
        <sz val="12"/>
        <color theme="1"/>
        <rFont val="標楷體"/>
        <family val="4"/>
        <charset val="136"/>
      </rPr>
      <t>什項設備</t>
    </r>
  </si>
  <si>
    <r>
      <rPr>
        <sz val="12"/>
        <color theme="1"/>
        <rFont val="標楷體"/>
        <family val="4"/>
        <charset val="136"/>
      </rPr>
      <t>使用權資產</t>
    </r>
    <phoneticPr fontId="2" type="noConversion"/>
  </si>
  <si>
    <r>
      <t>007</t>
    </r>
    <r>
      <rPr>
        <b/>
        <sz val="13"/>
        <color theme="1"/>
        <rFont val="標楷體"/>
        <family val="4"/>
        <charset val="136"/>
      </rPr>
      <t>業務處</t>
    </r>
  </si>
  <si>
    <r>
      <rPr>
        <b/>
        <sz val="13"/>
        <color theme="1"/>
        <rFont val="標楷體"/>
        <family val="4"/>
        <charset val="136"/>
      </rPr>
      <t>合計數</t>
    </r>
  </si>
  <si>
    <r>
      <rPr>
        <sz val="12"/>
        <color theme="1"/>
        <rFont val="標楷體"/>
        <family val="4"/>
        <charset val="136"/>
      </rPr>
      <t>房屋及建築</t>
    </r>
    <phoneticPr fontId="2" type="noConversion"/>
  </si>
  <si>
    <r>
      <rPr>
        <sz val="12"/>
        <color theme="1"/>
        <rFont val="標楷體"/>
        <family val="4"/>
        <charset val="136"/>
      </rPr>
      <t>機械及設備</t>
    </r>
    <phoneticPr fontId="2" type="noConversion"/>
  </si>
  <si>
    <r>
      <rPr>
        <sz val="12"/>
        <color theme="1"/>
        <rFont val="標楷體"/>
        <family val="4"/>
        <charset val="136"/>
      </rPr>
      <t>什項設備</t>
    </r>
    <phoneticPr fontId="2" type="noConversion"/>
  </si>
  <si>
    <r>
      <rPr>
        <b/>
        <sz val="13"/>
        <color theme="1"/>
        <rFont val="標楷體"/>
        <family val="4"/>
        <charset val="136"/>
      </rPr>
      <t>合計數</t>
    </r>
    <phoneticPr fontId="2" type="noConversion"/>
  </si>
  <si>
    <r>
      <t>009</t>
    </r>
    <r>
      <rPr>
        <sz val="12"/>
        <color theme="1"/>
        <rFont val="標楷體"/>
        <family val="4"/>
        <charset val="136"/>
      </rPr>
      <t>燃料處</t>
    </r>
  </si>
  <si>
    <r>
      <rPr>
        <sz val="12"/>
        <color theme="1"/>
        <rFont val="標楷體"/>
        <family val="4"/>
        <charset val="136"/>
      </rPr>
      <t>核燃料</t>
    </r>
  </si>
  <si>
    <r>
      <t>009</t>
    </r>
    <r>
      <rPr>
        <sz val="12"/>
        <color indexed="8"/>
        <rFont val="標楷體"/>
        <family val="4"/>
        <charset val="136"/>
      </rPr>
      <t>燃料處</t>
    </r>
    <r>
      <rPr>
        <sz val="12"/>
        <color indexed="8"/>
        <rFont val="Times New Roman"/>
        <family val="1"/>
      </rPr>
      <t>(</t>
    </r>
    <r>
      <rPr>
        <sz val="12"/>
        <color indexed="8"/>
        <rFont val="標楷體"/>
        <family val="4"/>
        <charset val="136"/>
      </rPr>
      <t>澳辦處</t>
    </r>
    <r>
      <rPr>
        <sz val="12"/>
        <color indexed="8"/>
        <rFont val="Times New Roman"/>
        <family val="1"/>
      </rPr>
      <t>)</t>
    </r>
    <phoneticPr fontId="2" type="noConversion"/>
  </si>
  <si>
    <r>
      <t>009</t>
    </r>
    <r>
      <rPr>
        <b/>
        <sz val="13"/>
        <color theme="1"/>
        <rFont val="標楷體"/>
        <family val="4"/>
        <charset val="136"/>
      </rPr>
      <t>燃料處</t>
    </r>
  </si>
  <si>
    <r>
      <t>014</t>
    </r>
    <r>
      <rPr>
        <sz val="12"/>
        <color theme="1"/>
        <rFont val="標楷體"/>
        <family val="4"/>
        <charset val="136"/>
      </rPr>
      <t>秘書處</t>
    </r>
  </si>
  <si>
    <r>
      <t>014</t>
    </r>
    <r>
      <rPr>
        <b/>
        <sz val="13"/>
        <color theme="1"/>
        <rFont val="標楷體"/>
        <family val="4"/>
        <charset val="136"/>
      </rPr>
      <t>秘書處</t>
    </r>
  </si>
  <si>
    <r>
      <t>014</t>
    </r>
    <r>
      <rPr>
        <sz val="12"/>
        <color theme="1"/>
        <rFont val="標楷體"/>
        <family val="4"/>
        <charset val="136"/>
      </rPr>
      <t>秘書處統籌</t>
    </r>
  </si>
  <si>
    <r>
      <t>014</t>
    </r>
    <r>
      <rPr>
        <b/>
        <sz val="13"/>
        <color theme="1"/>
        <rFont val="標楷體"/>
        <family val="4"/>
        <charset val="136"/>
      </rPr>
      <t>秘書處統籌</t>
    </r>
  </si>
  <si>
    <r>
      <t>017</t>
    </r>
    <r>
      <rPr>
        <sz val="12"/>
        <color theme="1"/>
        <rFont val="標楷體"/>
        <family val="4"/>
        <charset val="136"/>
      </rPr>
      <t>營建處</t>
    </r>
  </si>
  <si>
    <r>
      <t>017</t>
    </r>
    <r>
      <rPr>
        <b/>
        <sz val="13"/>
        <color theme="1"/>
        <rFont val="標楷體"/>
        <family val="4"/>
        <charset val="136"/>
      </rPr>
      <t>營建處</t>
    </r>
  </si>
  <si>
    <r>
      <t>024</t>
    </r>
    <r>
      <rPr>
        <sz val="12"/>
        <color theme="1"/>
        <rFont val="標楷體"/>
        <family val="4"/>
        <charset val="136"/>
      </rPr>
      <t>資訊系統處</t>
    </r>
  </si>
  <si>
    <r>
      <t>024</t>
    </r>
    <r>
      <rPr>
        <b/>
        <sz val="13"/>
        <color theme="1"/>
        <rFont val="標楷體"/>
        <family val="4"/>
        <charset val="136"/>
      </rPr>
      <t>資訊系統處</t>
    </r>
  </si>
  <si>
    <r>
      <t>045</t>
    </r>
    <r>
      <rPr>
        <sz val="12"/>
        <color theme="1"/>
        <rFont val="標楷體"/>
        <family val="4"/>
        <charset val="136"/>
      </rPr>
      <t>安防中心</t>
    </r>
  </si>
  <si>
    <r>
      <rPr>
        <sz val="12"/>
        <color theme="1"/>
        <rFont val="標楷體"/>
        <family val="4"/>
        <charset val="136"/>
      </rPr>
      <t>土地</t>
    </r>
    <phoneticPr fontId="2" type="noConversion"/>
  </si>
  <si>
    <r>
      <t>045</t>
    </r>
    <r>
      <rPr>
        <b/>
        <sz val="13"/>
        <color theme="1"/>
        <rFont val="標楷體"/>
        <family val="4"/>
        <charset val="136"/>
      </rPr>
      <t>安防中心</t>
    </r>
  </si>
  <si>
    <r>
      <t>056</t>
    </r>
    <r>
      <rPr>
        <sz val="12"/>
        <color theme="1"/>
        <rFont val="標楷體"/>
        <family val="4"/>
        <charset val="136"/>
      </rPr>
      <t>核發處</t>
    </r>
  </si>
  <si>
    <r>
      <rPr>
        <sz val="12"/>
        <color theme="1"/>
        <rFont val="標楷體"/>
        <family val="4"/>
        <charset val="136"/>
      </rPr>
      <t>土地改良物</t>
    </r>
  </si>
  <si>
    <r>
      <rPr>
        <sz val="12"/>
        <color theme="1"/>
        <rFont val="標楷體"/>
        <family val="4"/>
        <charset val="136"/>
      </rPr>
      <t>房屋及建築</t>
    </r>
  </si>
  <si>
    <r>
      <t>056</t>
    </r>
    <r>
      <rPr>
        <b/>
        <sz val="13"/>
        <color theme="1"/>
        <rFont val="標楷體"/>
        <family val="4"/>
        <charset val="136"/>
      </rPr>
      <t>核發處</t>
    </r>
  </si>
  <si>
    <r>
      <t>061</t>
    </r>
    <r>
      <rPr>
        <sz val="12"/>
        <color theme="1"/>
        <rFont val="標楷體"/>
        <family val="4"/>
        <charset val="136"/>
      </rPr>
      <t>環保處</t>
    </r>
  </si>
  <si>
    <r>
      <t>061</t>
    </r>
    <r>
      <rPr>
        <b/>
        <sz val="13"/>
        <color theme="1"/>
        <rFont val="標楷體"/>
        <family val="4"/>
        <charset val="136"/>
      </rPr>
      <t>環保處</t>
    </r>
  </si>
  <si>
    <r>
      <t>062</t>
    </r>
    <r>
      <rPr>
        <sz val="12"/>
        <color theme="1"/>
        <rFont val="標楷體"/>
        <family val="4"/>
        <charset val="136"/>
      </rPr>
      <t>工安處</t>
    </r>
  </si>
  <si>
    <r>
      <t>062</t>
    </r>
    <r>
      <rPr>
        <b/>
        <sz val="13"/>
        <color theme="1"/>
        <rFont val="標楷體"/>
        <family val="4"/>
        <charset val="136"/>
      </rPr>
      <t>工安處</t>
    </r>
  </si>
  <si>
    <r>
      <t>063</t>
    </r>
    <r>
      <rPr>
        <sz val="12"/>
        <color theme="1"/>
        <rFont val="標楷體"/>
        <family val="4"/>
        <charset val="136"/>
      </rPr>
      <t>新開室</t>
    </r>
  </si>
  <si>
    <r>
      <rPr>
        <sz val="12"/>
        <color theme="1"/>
        <rFont val="標楷體"/>
        <family val="4"/>
        <charset val="136"/>
      </rPr>
      <t>投資性不動產</t>
    </r>
    <phoneticPr fontId="2" type="noConversion"/>
  </si>
  <si>
    <r>
      <t>063</t>
    </r>
    <r>
      <rPr>
        <b/>
        <sz val="13"/>
        <color theme="1"/>
        <rFont val="標楷體"/>
        <family val="4"/>
        <charset val="136"/>
      </rPr>
      <t>新開室</t>
    </r>
  </si>
  <si>
    <r>
      <t>513</t>
    </r>
    <r>
      <rPr>
        <sz val="12"/>
        <color theme="1"/>
        <rFont val="標楷體"/>
        <family val="4"/>
        <charset val="136"/>
      </rPr>
      <t>訓練所</t>
    </r>
  </si>
  <si>
    <r>
      <t>513</t>
    </r>
    <r>
      <rPr>
        <b/>
        <sz val="13"/>
        <color theme="1"/>
        <rFont val="標楷體"/>
        <family val="4"/>
        <charset val="136"/>
      </rPr>
      <t>訓練所</t>
    </r>
  </si>
  <si>
    <r>
      <t>533</t>
    </r>
    <r>
      <rPr>
        <sz val="12"/>
        <color theme="1"/>
        <rFont val="標楷體"/>
        <family val="4"/>
        <charset val="136"/>
      </rPr>
      <t>電力修護處</t>
    </r>
  </si>
  <si>
    <r>
      <t>533</t>
    </r>
    <r>
      <rPr>
        <b/>
        <sz val="13"/>
        <color theme="1"/>
        <rFont val="標楷體"/>
        <family val="4"/>
        <charset val="136"/>
      </rPr>
      <t>電力修護處</t>
    </r>
  </si>
  <si>
    <r>
      <t>545</t>
    </r>
    <r>
      <rPr>
        <sz val="12"/>
        <color theme="1"/>
        <rFont val="標楷體"/>
        <family val="4"/>
        <charset val="136"/>
      </rPr>
      <t>電力通信處</t>
    </r>
  </si>
  <si>
    <r>
      <t>545</t>
    </r>
    <r>
      <rPr>
        <b/>
        <sz val="13"/>
        <color theme="1"/>
        <rFont val="標楷體"/>
        <family val="4"/>
        <charset val="136"/>
      </rPr>
      <t>電力通信處</t>
    </r>
  </si>
  <si>
    <r>
      <t>546</t>
    </r>
    <r>
      <rPr>
        <sz val="12"/>
        <color theme="1"/>
        <rFont val="標楷體"/>
        <family val="4"/>
        <charset val="136"/>
      </rPr>
      <t>綜合研究所</t>
    </r>
  </si>
  <si>
    <r>
      <t>546</t>
    </r>
    <r>
      <rPr>
        <b/>
        <sz val="13"/>
        <color theme="1"/>
        <rFont val="標楷體"/>
        <family val="4"/>
        <charset val="136"/>
      </rPr>
      <t>綜合研究所</t>
    </r>
  </si>
  <si>
    <r>
      <t>653</t>
    </r>
    <r>
      <rPr>
        <sz val="12"/>
        <color theme="1"/>
        <rFont val="標楷體"/>
        <family val="4"/>
        <charset val="136"/>
      </rPr>
      <t>輸工處</t>
    </r>
  </si>
  <si>
    <r>
      <t>653</t>
    </r>
    <r>
      <rPr>
        <b/>
        <sz val="13"/>
        <color theme="1"/>
        <rFont val="標楷體"/>
        <family val="4"/>
        <charset val="136"/>
      </rPr>
      <t>輸工處</t>
    </r>
  </si>
  <si>
    <r>
      <t>693</t>
    </r>
    <r>
      <rPr>
        <sz val="12"/>
        <color theme="1"/>
        <rFont val="標楷體"/>
        <family val="4"/>
        <charset val="136"/>
      </rPr>
      <t>再生能源處</t>
    </r>
  </si>
  <si>
    <r>
      <rPr>
        <sz val="12"/>
        <color theme="1"/>
        <rFont val="標楷體"/>
        <family val="4"/>
        <charset val="136"/>
      </rPr>
      <t>交通及運輸設備</t>
    </r>
    <phoneticPr fontId="2" type="noConversion"/>
  </si>
  <si>
    <r>
      <t>693</t>
    </r>
    <r>
      <rPr>
        <b/>
        <sz val="13"/>
        <color theme="1"/>
        <rFont val="標楷體"/>
        <family val="4"/>
        <charset val="136"/>
      </rPr>
      <t>再生能源處</t>
    </r>
  </si>
  <si>
    <r>
      <rPr>
        <b/>
        <sz val="13"/>
        <color indexed="8"/>
        <rFont val="Times New Roman"/>
        <family val="1"/>
      </rPr>
      <t>018</t>
    </r>
    <r>
      <rPr>
        <b/>
        <sz val="13"/>
        <color indexed="8"/>
        <rFont val="標楷體"/>
        <family val="4"/>
        <charset val="136"/>
      </rPr>
      <t>會計處</t>
    </r>
    <phoneticPr fontId="2" type="noConversion"/>
  </si>
  <si>
    <t xml:space="preserve">桃園區處巴陵幹鐵塔土地、屏東區處鹽埔服務所出入通行用地購置案建設利息。
</t>
    <phoneticPr fontId="2" type="noConversion"/>
  </si>
  <si>
    <t>各區處土地及房屋租賃，認列使用權資產。</t>
    <phoneticPr fontId="2" type="noConversion"/>
  </si>
  <si>
    <r>
      <t>主要工作項目:
1、</t>
    </r>
    <r>
      <rPr>
        <b/>
        <sz val="16"/>
        <rFont val="標楷體"/>
        <family val="4"/>
        <charset val="136"/>
      </rPr>
      <t>台中區處北屯二次變電所圍牆增建工程:</t>
    </r>
    <r>
      <rPr>
        <sz val="16"/>
        <rFont val="標楷體"/>
        <family val="4"/>
        <charset val="136"/>
      </rPr>
      <t xml:space="preserve">
   本案可用預算4,823千元，截至7月底今年實績數為299千元，執行率6.19%。本案係配合「台中都會區大眾捷運系統新烏日文心北屯線建設計畫」土地徵收拆除部分圍牆，目前委請中區施工處辦理採購事宜，預計今年可執行完成。
2、</t>
    </r>
    <r>
      <rPr>
        <b/>
        <sz val="16"/>
        <rFont val="標楷體"/>
        <family val="4"/>
        <charset val="136"/>
      </rPr>
      <t>高雄區處仁武倉庫圍牆及排水溝興建工程:</t>
    </r>
    <r>
      <rPr>
        <sz val="16"/>
        <rFont val="標楷體"/>
        <family val="4"/>
        <charset val="136"/>
      </rPr>
      <t xml:space="preserve">
  本年度可用預算數8,500千元，截至7月底實績數1,536千元，達成率18.07%，本案為仁武倉庫新建工程案之附屬工程，主要施作項目為外圍排水溝與界限圍牆、部分地坪等。因土地鑑界糾紛事宜造成工程竣工時間延期約兩個多月左右，目前主要建物外觀、鋼結構及圍牆基礎等已接近完成，部分排水系統亦已完成建設，後續仍有北側擋土牆水溝混凝土澆置、拆模及回填工程、圍牆組模、灌漿等項目，倉庫本體預定110年8月底竣工，預計全年度達成率100%。
3、</t>
    </r>
    <r>
      <rPr>
        <b/>
        <sz val="16"/>
        <rFont val="標楷體"/>
        <family val="4"/>
        <charset val="136"/>
      </rPr>
      <t>屏東佳源變電所預定地土壤汙染整治工程:</t>
    </r>
    <r>
      <rPr>
        <sz val="16"/>
        <rFont val="標楷體"/>
        <family val="4"/>
        <charset val="136"/>
      </rPr>
      <t xml:space="preserve">
   本案可用預算數9,044千元，截至110年7月底實績9,044千元，執行率90.44%，今年已執行完成。
4</t>
    </r>
    <r>
      <rPr>
        <b/>
        <sz val="16"/>
        <rFont val="標楷體"/>
        <family val="4"/>
        <charset val="136"/>
      </rPr>
      <t>.宜蘭區處配電中心圍牆改建工程</t>
    </r>
    <r>
      <rPr>
        <sz val="16"/>
        <rFont val="標楷體"/>
        <family val="4"/>
        <charset val="136"/>
      </rPr>
      <t xml:space="preserve">	:
   本案可用預算數2,277千元，截至110年6月底實績2,277千元，執行率100%，今年已執行完成。</t>
    </r>
    <phoneticPr fontId="2" type="noConversion"/>
  </si>
  <si>
    <r>
      <t>主要工作項目:
1、</t>
    </r>
    <r>
      <rPr>
        <b/>
        <sz val="14"/>
        <rFont val="標楷體"/>
        <family val="4"/>
        <charset val="136"/>
      </rPr>
      <t xml:space="preserve">台中水湳配電大樓新建工程:
</t>
    </r>
    <r>
      <rPr>
        <sz val="14"/>
        <rFont val="標楷體"/>
        <family val="4"/>
        <charset val="136"/>
      </rPr>
      <t xml:space="preserve">   本年度可用預算數14,650千元，截至7月底實績數501千元，達成率3.42%。目前已完成地質鑽探，技術服務設計已決標，並辦理基本設計報告書第二版審查，預備送台中市政府都市審查。 預計8月底支付地質鑽探費約2,000千元，10月底支付第一期設計費約6,500千元。
</t>
    </r>
    <r>
      <rPr>
        <b/>
        <sz val="14"/>
        <rFont val="標楷體"/>
        <family val="4"/>
        <charset val="136"/>
      </rPr>
      <t>2.高雄區處仁武倉庫(含檢修中心)興建工程:</t>
    </r>
    <r>
      <rPr>
        <sz val="14"/>
        <rFont val="標楷體"/>
        <family val="4"/>
        <charset val="136"/>
      </rPr>
      <t xml:space="preserve">
   本案可用預算數:167,552千元，截至110年7月底實績數68,441千元，執行率40.85%，預計今年可執行完成。
3、</t>
    </r>
    <r>
      <rPr>
        <b/>
        <sz val="14"/>
        <rFont val="標楷體"/>
        <family val="4"/>
        <charset val="136"/>
      </rPr>
      <t>北南區處新民大樓二次施工工程:</t>
    </r>
    <r>
      <rPr>
        <sz val="14"/>
        <rFont val="標楷體"/>
        <family val="4"/>
        <charset val="136"/>
      </rPr>
      <t xml:space="preserve">
    本案可用預算數:63,801千元，截至110年7月底實績數2,983千元，本工程目前主體樓層(7F~16)裝修工作大致已完竣，現刻正辦理收尾零星工項及設備修繕工程，如消防盤體維修 1F地磚開裂等修繕。後續規劃執行付款之項目、金額與期程：(1)土建裝修零星工項：壁面地坪粉刷、壁紙、地磚、防火門、窗簾、室外招牌、固定櫃、移動櫃等，金額約12,000千元，預定核付期程110.8月。(2)機電裝修工項：消防、空調、電信、弱電等系統開關箱、弱電配電盤體、監控設備、消防設備、空調設備等，金額約50,000千元，預定核付期程110.10月，剩餘數為預估之建設利息，預計今年可執行完成。</t>
    </r>
    <r>
      <rPr>
        <sz val="14"/>
        <color rgb="FFFF0000"/>
        <rFont val="標楷體"/>
        <family val="4"/>
        <charset val="136"/>
      </rPr>
      <t xml:space="preserve">
</t>
    </r>
    <r>
      <rPr>
        <sz val="14"/>
        <rFont val="標楷體"/>
        <family val="4"/>
        <charset val="136"/>
      </rPr>
      <t>4</t>
    </r>
    <r>
      <rPr>
        <b/>
        <sz val="14"/>
        <rFont val="標楷體"/>
        <family val="4"/>
        <charset val="136"/>
      </rPr>
      <t>、北北區處配電大樓二次施工工程:</t>
    </r>
    <r>
      <rPr>
        <sz val="14"/>
        <rFont val="標楷體"/>
        <family val="4"/>
        <charset val="136"/>
      </rPr>
      <t xml:space="preserve">
   本年度可用預算數112,850千元，截至7月底實績數1079千元，達成率0.96%，本案採最有利標決標方式辦理，委辦單位北施處為求慎重，評選辦法訂定皆洽詢評選委員意見後制定，需時較長，另本案為巨額採購，北施處內部工程及會計審查時程較原估算為長。經洽北施處，本案正辦理第一次公開招標，並於7月5日於政府採購網公告，預計110年8月底前決標，111年8月竣工。本年度預算數預估無法執行，預計調節至配售電事業部之機械及設備項下勻用。
</t>
    </r>
    <r>
      <rPr>
        <b/>
        <sz val="14"/>
        <rFont val="標楷體"/>
        <family val="4"/>
        <charset val="136"/>
      </rPr>
      <t>5.金門區處配電、材料大樓:</t>
    </r>
    <r>
      <rPr>
        <sz val="14"/>
        <rFont val="標楷體"/>
        <family val="4"/>
        <charset val="136"/>
      </rPr>
      <t xml:space="preserve">
    本年度可用預算數1,000千元，土地尚未完成購置，有關土地購置情形金門區處110.1.15函縣府：有關擬購置之金門縣瓊義段23地號部分土地，金門區處同意以每平方公尺46,200元作為讓售土地價格；</t>
    </r>
    <r>
      <rPr>
        <sz val="14"/>
        <color rgb="FFFF0000"/>
        <rFont val="標楷體"/>
        <family val="4"/>
        <charset val="136"/>
      </rPr>
      <t>金門縣政府110.6.16函內政部：陳報金門縣尚義區段徵收區內瓊義段23地號部分住宅區土地專案讓售台灣電力股份有限公司興建金門區營業處辦公服務大樓1案，預計今年將完成購地</t>
    </r>
    <r>
      <rPr>
        <sz val="14"/>
        <rFont val="標楷體"/>
        <family val="4"/>
        <charset val="136"/>
      </rPr>
      <t>，本案預算數已先調節至配售電事業部之機械及設備項下勻用。</t>
    </r>
    <phoneticPr fontId="2" type="noConversion"/>
  </si>
  <si>
    <r>
      <t>主要工作項目:
1、</t>
    </r>
    <r>
      <rPr>
        <b/>
        <sz val="16"/>
        <rFont val="標楷體"/>
        <family val="4"/>
        <charset val="136"/>
      </rPr>
      <t>配合用戶申請配電工程及配電設備零資擴充及改善工程</t>
    </r>
    <r>
      <rPr>
        <sz val="16"/>
        <rFont val="標楷體"/>
        <family val="4"/>
        <charset val="136"/>
      </rPr>
      <t>(預算數33,010,239千元):支應配合用戶所申請之用電型式興辦之管路及電氣工程，以及因應配電系統即時改善需要而興辦之配電設備擴充及改善工程，截至7月底實績數20,024,356千元，執行率60.66%，預計110年底前完成。</t>
    </r>
    <r>
      <rPr>
        <u/>
        <sz val="16"/>
        <rFont val="標楷體"/>
        <family val="4"/>
        <charset val="136"/>
      </rPr>
      <t xml:space="preserve">
</t>
    </r>
    <r>
      <rPr>
        <sz val="16"/>
        <rFont val="標楷體"/>
        <family val="4"/>
        <charset val="136"/>
      </rPr>
      <t>2、</t>
    </r>
    <r>
      <rPr>
        <b/>
        <sz val="16"/>
        <rFont val="標楷體"/>
        <family val="4"/>
        <charset val="136"/>
      </rPr>
      <t>配電變電所設備</t>
    </r>
    <r>
      <rPr>
        <sz val="16"/>
        <rFont val="標楷體"/>
        <family val="4"/>
        <charset val="136"/>
      </rPr>
      <t>(預算數3,417,917千元):支應配合二次變電所興辦之23kV GIS、69kV GIS、69kV GCB及25MVA MTR等相關變電設備汰換工程，與因應變電設備即時改善需要而興辦之變電設備擴充及改善工程，截至7月底實績數1,625,440千元，執行率47.56%，預計110年底前完成。
3、</t>
    </r>
    <r>
      <rPr>
        <b/>
        <sz val="16"/>
        <rFont val="標楷體"/>
        <family val="4"/>
        <charset val="136"/>
      </rPr>
      <t>表變設備</t>
    </r>
    <r>
      <rPr>
        <sz val="16"/>
        <rFont val="標楷體"/>
        <family val="4"/>
        <charset val="136"/>
      </rPr>
      <t>(預算數8,113,471千元):因應配電系統防災韌性計畫、配合AMI智慧電網布建及用戶申辦新增設用電等相關工程，辦理電表、變比器、變壓器、電容器及感應調整器等器材之汰換、擴充及改善工程，截至7月底實績數3,393,789千元，執行率41.83%，預計110年底前完成。</t>
    </r>
    <phoneticPr fontId="2" type="noConversion"/>
  </si>
  <si>
    <t xml:space="preserve">主要工作項目:
1、公務車輛採購:貨車(預算數45,510千元)、工程車(預算數740,749千元)、機車(40,964千元)、拖車(預算數3,500千元)、其他設備(預算數7,462千元)採購作業進行中，截至7月底實績數217,814千元，預計110年底前完成。
2、各區處通訊設備(預算數33,317千元)採購作業進行中，截至6月底實績數3,148千元，預計110年底前完成。
</t>
    <phoneticPr fontId="2" type="noConversion"/>
  </si>
  <si>
    <t>主要工作項目:
各區處辦公設備(可用預算數27,628千元)及其他什項設備(可用預算數83,344千元)採購作業進行中，預計110年底前完成。</t>
    <phoneticPr fontId="2" type="noConversion"/>
  </si>
  <si>
    <t>桃園區處巴陵幹鐵塔線路用土地一案因建設利息產生，預計7月底前簽陳增撥預算。</t>
    <phoneticPr fontId="2" type="noConversion"/>
  </si>
  <si>
    <t>各區處辦理配電系統新擴建及用戶新增設用電等工程需要，並配合材料處電表及變壓器撥配收料作業；另為辦理市政府整體開發地區銜接區內管路工程及公路局道路前瞻計畫，以及為提升自動化設備運轉可靠度及饋線自動化功能、汰換逾齡老舊開關、並期達成行政院核定智慧電網總體規劃方案KPI目標；再者因應工業區用電成長需求，興辦變電所擴建主變，配合增設饋線分割既設，以利新主變取載並確保用戶供電無虞，致配電設備預算不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</si>
</sst>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76" formatCode="_(* #,##0.00_);_(* \(#,##0.00\);_(* &quot;-&quot;??_);_(@_)"/>
    <numFmt numFmtId="177" formatCode="#,##0_ "/>
    <numFmt numFmtId="178" formatCode="#,##0_);[Red]\(#,##0\)"/>
    <numFmt numFmtId="179" formatCode="#,##0.0_ "/>
    <numFmt numFmtId="180" formatCode="#,##0&quot; &quot;;[Red]&quot;(&quot;#,##0&quot;)&quot;"/>
    <numFmt numFmtId="181" formatCode="#,##0&quot; &quot;"/>
    <numFmt numFmtId="182" formatCode="_-* #,##0_-;\-* #,##0_-;_-* &quot;-&quot;??_-;_-@_-"/>
    <numFmt numFmtId="183" formatCode="0_);[Red]\(0\)"/>
  </numFmts>
  <fonts count="50" x14ac:knownFonts="1">
    <font>
      <sz val="12"/>
      <name val="新細明體"/>
      <family val="1"/>
      <charset val="136"/>
    </font>
    <font>
      <sz val="12"/>
      <name val="新細明體"/>
      <family val="1"/>
      <charset val="136"/>
    </font>
    <font>
      <sz val="9"/>
      <name val="新細明體"/>
      <family val="1"/>
      <charset val="136"/>
    </font>
    <font>
      <sz val="12"/>
      <color indexed="8"/>
      <name val="新細明體"/>
      <family val="1"/>
      <charset val="136"/>
    </font>
    <font>
      <sz val="12"/>
      <name val="Times New Roman"/>
      <family val="1"/>
    </font>
    <font>
      <sz val="12"/>
      <color indexed="8"/>
      <name val="Times New Roman"/>
      <family val="1"/>
    </font>
    <font>
      <sz val="10"/>
      <name val="Arial"/>
      <family val="2"/>
    </font>
    <font>
      <sz val="12"/>
      <color indexed="27"/>
      <name val="Times New Roman"/>
      <family val="1"/>
    </font>
    <font>
      <sz val="13"/>
      <name val="Times New Roman"/>
      <family val="1"/>
    </font>
    <font>
      <b/>
      <sz val="13"/>
      <name val="Times New Roman"/>
      <family val="1"/>
    </font>
    <font>
      <b/>
      <sz val="13"/>
      <color indexed="8"/>
      <name val="Times New Roman"/>
      <family val="1"/>
    </font>
    <font>
      <sz val="12"/>
      <color theme="1"/>
      <name val="新細明體"/>
      <family val="1"/>
      <charset val="136"/>
      <scheme val="minor"/>
    </font>
    <font>
      <sz val="12"/>
      <color theme="0" tint="-0.499984740745262"/>
      <name val="Times New Roman"/>
      <family val="1"/>
    </font>
    <font>
      <sz val="12"/>
      <color theme="1"/>
      <name val="Times New Roman"/>
      <family val="1"/>
    </font>
    <font>
      <sz val="12"/>
      <color theme="4" tint="0.39997558519241921"/>
      <name val="Times New Roman"/>
      <family val="1"/>
    </font>
    <font>
      <sz val="20"/>
      <color theme="1"/>
      <name val="Times New Roman"/>
      <family val="1"/>
    </font>
    <font>
      <sz val="12"/>
      <color theme="1"/>
      <name val="微軟正黑體"/>
      <family val="2"/>
      <charset val="136"/>
    </font>
    <font>
      <sz val="12"/>
      <color theme="0" tint="-0.499984740745262"/>
      <name val="微軟正黑體"/>
      <family val="2"/>
      <charset val="136"/>
    </font>
    <font>
      <b/>
      <sz val="12"/>
      <color theme="1"/>
      <name val="微軟正黑體"/>
      <family val="2"/>
      <charset val="136"/>
    </font>
    <font>
      <sz val="13"/>
      <color theme="0" tint="-0.499984740745262"/>
      <name val="Times New Roman"/>
      <family val="1"/>
    </font>
    <font>
      <b/>
      <sz val="13"/>
      <color theme="4" tint="0.39997558519241921"/>
      <name val="Times New Roman"/>
      <family val="1"/>
    </font>
    <font>
      <b/>
      <sz val="13"/>
      <color theme="0" tint="-0.499984740745262"/>
      <name val="Times New Roman"/>
      <family val="1"/>
    </font>
    <font>
      <b/>
      <sz val="13"/>
      <color theme="1"/>
      <name val="Times New Roman"/>
      <family val="1"/>
    </font>
    <font>
      <sz val="13"/>
      <color theme="1"/>
      <name val="Times New Roman"/>
      <family val="1"/>
    </font>
    <font>
      <sz val="12"/>
      <color rgb="FF000000"/>
      <name val="Times New Roman"/>
      <family val="1"/>
    </font>
    <font>
      <sz val="12"/>
      <color rgb="FF000000"/>
      <name val="標楷體"/>
      <family val="4"/>
      <charset val="136"/>
    </font>
    <font>
      <sz val="12"/>
      <color rgb="FF808080"/>
      <name val="Times New Roman"/>
      <family val="1"/>
    </font>
    <font>
      <sz val="12"/>
      <color rgb="FF808080"/>
      <name val="標楷體"/>
      <family val="4"/>
      <charset val="136"/>
    </font>
    <font>
      <b/>
      <sz val="12"/>
      <color rgb="FFFF0000"/>
      <name val="Times New Roman"/>
      <family val="1"/>
    </font>
    <font>
      <b/>
      <sz val="12"/>
      <color rgb="FFFF0000"/>
      <name val="標楷體"/>
      <family val="4"/>
      <charset val="136"/>
    </font>
    <font>
      <b/>
      <sz val="12"/>
      <color rgb="FF000000"/>
      <name val="Times New Roman"/>
      <family val="1"/>
    </font>
    <font>
      <b/>
      <sz val="12"/>
      <color rgb="FF000000"/>
      <name val="標楷體"/>
      <family val="4"/>
      <charset val="136"/>
    </font>
    <font>
      <sz val="14"/>
      <color indexed="8"/>
      <name val="標楷體"/>
      <family val="4"/>
      <charset val="136"/>
    </font>
    <font>
      <sz val="12"/>
      <color theme="1"/>
      <name val="標楷體"/>
      <family val="4"/>
      <charset val="136"/>
    </font>
    <font>
      <sz val="12"/>
      <name val="標楷體"/>
      <family val="4"/>
      <charset val="136"/>
    </font>
    <font>
      <b/>
      <sz val="13"/>
      <name val="標楷體"/>
      <family val="4"/>
      <charset val="136"/>
    </font>
    <font>
      <b/>
      <sz val="13"/>
      <color theme="1"/>
      <name val="標楷體"/>
      <family val="4"/>
      <charset val="136"/>
    </font>
    <font>
      <sz val="12"/>
      <color indexed="8"/>
      <name val="標楷體"/>
      <family val="4"/>
      <charset val="136"/>
    </font>
    <font>
      <b/>
      <sz val="13"/>
      <color indexed="8"/>
      <name val="標楷體"/>
      <family val="4"/>
      <charset val="136"/>
    </font>
    <font>
      <sz val="14"/>
      <color indexed="8"/>
      <name val="Times New Roman"/>
      <family val="1"/>
    </font>
    <font>
      <b/>
      <sz val="12"/>
      <color theme="1"/>
      <name val="Times New Roman"/>
      <family val="1"/>
    </font>
    <font>
      <sz val="16"/>
      <color rgb="FF000000"/>
      <name val="標楷體"/>
      <family val="4"/>
      <charset val="136"/>
    </font>
    <font>
      <sz val="16"/>
      <name val="標楷體"/>
      <family val="4"/>
      <charset val="136"/>
    </font>
    <font>
      <b/>
      <sz val="16"/>
      <name val="標楷體"/>
      <family val="4"/>
      <charset val="136"/>
    </font>
    <font>
      <sz val="16"/>
      <name val="Times New Roman"/>
      <family val="1"/>
    </font>
    <font>
      <sz val="14"/>
      <name val="標楷體"/>
      <family val="4"/>
      <charset val="136"/>
    </font>
    <font>
      <b/>
      <sz val="14"/>
      <name val="標楷體"/>
      <family val="4"/>
      <charset val="136"/>
    </font>
    <font>
      <sz val="14"/>
      <color rgb="FFFF0000"/>
      <name val="標楷體"/>
      <family val="4"/>
      <charset val="136"/>
    </font>
    <font>
      <u/>
      <sz val="16"/>
      <name val="標楷體"/>
      <family val="4"/>
      <charset val="136"/>
    </font>
    <font>
      <sz val="20"/>
      <name val="標楷體"/>
      <family val="4"/>
      <charset val="136"/>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CC"/>
        <bgColor indexed="64"/>
      </patternFill>
    </fill>
    <fill>
      <patternFill patternType="solid">
        <fgColor theme="9" tint="0.79998168889431442"/>
        <bgColor indexed="64"/>
      </patternFill>
    </fill>
    <fill>
      <patternFill patternType="solid">
        <fgColor rgb="FFFFFFCC"/>
        <bgColor rgb="FFFFFFCC"/>
      </patternFill>
    </fill>
    <fill>
      <patternFill patternType="solid">
        <fgColor rgb="FFFFFFC0"/>
        <bgColor rgb="FFFFFFC0"/>
      </patternFill>
    </fill>
  </fills>
  <borders count="15">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style="thin">
        <color indexed="64"/>
      </top>
      <bottom style="thin">
        <color indexed="64"/>
      </bottom>
      <diagonal/>
    </border>
  </borders>
  <cellStyleXfs count="7">
    <xf numFmtId="0" fontId="0" fillId="0" borderId="0"/>
    <xf numFmtId="0" fontId="6" fillId="0" borderId="0"/>
    <xf numFmtId="0" fontId="11" fillId="0" borderId="0">
      <alignment vertical="center"/>
    </xf>
    <xf numFmtId="0" fontId="3" fillId="0" borderId="0"/>
    <xf numFmtId="176"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33">
    <xf numFmtId="0" fontId="0" fillId="0" borderId="0" xfId="0"/>
    <xf numFmtId="49" fontId="3" fillId="2" borderId="2" xfId="3" applyNumberFormat="1" applyFont="1" applyFill="1" applyBorder="1" applyAlignment="1">
      <alignment horizontal="center"/>
    </xf>
    <xf numFmtId="0" fontId="3" fillId="2" borderId="2" xfId="3" applyFont="1" applyFill="1" applyBorder="1" applyAlignment="1">
      <alignment horizontal="center"/>
    </xf>
    <xf numFmtId="0" fontId="3" fillId="0" borderId="0" xfId="3"/>
    <xf numFmtId="49" fontId="3" fillId="0" borderId="1" xfId="3" applyNumberFormat="1" applyFont="1" applyFill="1" applyBorder="1" applyAlignment="1">
      <alignment horizontal="left" wrapText="1"/>
    </xf>
    <xf numFmtId="0" fontId="3" fillId="0" borderId="1" xfId="3" applyFont="1" applyFill="1" applyBorder="1" applyAlignment="1">
      <alignment horizontal="left" wrapText="1"/>
    </xf>
    <xf numFmtId="49" fontId="3" fillId="0" borderId="0" xfId="3" applyNumberFormat="1"/>
    <xf numFmtId="10" fontId="12" fillId="3" borderId="3" xfId="6" applyNumberFormat="1" applyFont="1" applyFill="1" applyBorder="1" applyAlignment="1">
      <alignment vertical="center" wrapText="1"/>
    </xf>
    <xf numFmtId="10" fontId="12" fillId="3" borderId="3" xfId="0" applyNumberFormat="1" applyFont="1" applyFill="1" applyBorder="1" applyAlignment="1">
      <alignment vertical="center" wrapText="1"/>
    </xf>
    <xf numFmtId="177" fontId="12" fillId="3" borderId="3" xfId="0" applyNumberFormat="1" applyFont="1" applyFill="1" applyBorder="1" applyAlignment="1">
      <alignment vertical="center" wrapText="1"/>
    </xf>
    <xf numFmtId="0" fontId="12" fillId="4" borderId="3" xfId="0" applyFont="1" applyFill="1" applyBorder="1" applyAlignment="1">
      <alignment vertical="center" wrapText="1"/>
    </xf>
    <xf numFmtId="0" fontId="4" fillId="4" borderId="3" xfId="0" applyFont="1" applyFill="1" applyBorder="1" applyAlignment="1">
      <alignment horizontal="center" vertical="center" wrapText="1"/>
    </xf>
    <xf numFmtId="0" fontId="13" fillId="4" borderId="3" xfId="0" applyFont="1" applyFill="1" applyBorder="1" applyAlignment="1">
      <alignment vertical="center"/>
    </xf>
    <xf numFmtId="0" fontId="13" fillId="4" borderId="3" xfId="0" applyFont="1" applyFill="1" applyBorder="1" applyAlignment="1">
      <alignment vertical="center" wrapText="1"/>
    </xf>
    <xf numFmtId="177" fontId="12" fillId="4" borderId="3" xfId="0" applyNumberFormat="1" applyFont="1" applyFill="1" applyBorder="1" applyAlignment="1">
      <alignment vertical="center" wrapText="1"/>
    </xf>
    <xf numFmtId="177" fontId="7" fillId="4" borderId="3" xfId="0" applyNumberFormat="1" applyFont="1" applyFill="1" applyBorder="1" applyAlignment="1">
      <alignment vertical="center" wrapText="1"/>
    </xf>
    <xf numFmtId="177" fontId="14" fillId="4" borderId="3" xfId="0" applyNumberFormat="1" applyFont="1" applyFill="1" applyBorder="1" applyAlignment="1">
      <alignment vertical="center" wrapText="1"/>
    </xf>
    <xf numFmtId="177" fontId="4" fillId="4" borderId="3" xfId="0" applyNumberFormat="1" applyFont="1" applyFill="1" applyBorder="1" applyAlignment="1">
      <alignment vertical="center" wrapText="1"/>
    </xf>
    <xf numFmtId="177" fontId="13" fillId="4" borderId="3" xfId="0" applyNumberFormat="1" applyFont="1" applyFill="1" applyBorder="1" applyAlignment="1">
      <alignment vertical="center"/>
    </xf>
    <xf numFmtId="10" fontId="12" fillId="4" borderId="3" xfId="6" applyNumberFormat="1" applyFont="1" applyFill="1" applyBorder="1" applyAlignment="1">
      <alignment vertical="center" wrapText="1"/>
    </xf>
    <xf numFmtId="10" fontId="12" fillId="4" borderId="3" xfId="0" applyNumberFormat="1" applyFont="1" applyFill="1" applyBorder="1" applyAlignment="1">
      <alignment vertical="center" wrapText="1"/>
    </xf>
    <xf numFmtId="0" fontId="13" fillId="4" borderId="4" xfId="0" applyFont="1" applyFill="1" applyBorder="1" applyAlignment="1">
      <alignment vertical="center"/>
    </xf>
    <xf numFmtId="177" fontId="13" fillId="4" borderId="4" xfId="0" applyNumberFormat="1" applyFont="1" applyFill="1" applyBorder="1" applyAlignment="1">
      <alignment vertical="center"/>
    </xf>
    <xf numFmtId="10" fontId="12" fillId="4" borderId="4" xfId="6" applyNumberFormat="1" applyFont="1" applyFill="1" applyBorder="1" applyAlignment="1">
      <alignment vertical="center" wrapText="1"/>
    </xf>
    <xf numFmtId="10" fontId="12" fillId="4" borderId="4" xfId="0" applyNumberFormat="1" applyFont="1" applyFill="1" applyBorder="1" applyAlignment="1">
      <alignment vertical="center" wrapText="1"/>
    </xf>
    <xf numFmtId="0" fontId="15" fillId="4" borderId="3" xfId="0" applyFont="1" applyFill="1" applyBorder="1" applyAlignment="1">
      <alignment vertical="center"/>
    </xf>
    <xf numFmtId="177" fontId="15" fillId="4" borderId="3" xfId="0" applyNumberFormat="1" applyFont="1" applyFill="1" applyBorder="1" applyAlignment="1">
      <alignment vertical="center"/>
    </xf>
    <xf numFmtId="177" fontId="12" fillId="4" borderId="5" xfId="0" applyNumberFormat="1" applyFont="1" applyFill="1" applyBorder="1" applyAlignment="1">
      <alignment vertical="center" wrapText="1"/>
    </xf>
    <xf numFmtId="177" fontId="12" fillId="4" borderId="6" xfId="0" applyNumberFormat="1" applyFont="1" applyFill="1" applyBorder="1" applyAlignment="1">
      <alignment vertical="center" wrapText="1"/>
    </xf>
    <xf numFmtId="177" fontId="15" fillId="4" borderId="5" xfId="0" applyNumberFormat="1" applyFont="1" applyFill="1" applyBorder="1" applyAlignment="1">
      <alignment vertical="center"/>
    </xf>
    <xf numFmtId="0" fontId="16" fillId="0" borderId="0" xfId="0" applyFont="1" applyFill="1" applyBorder="1" applyAlignment="1">
      <alignment vertical="center"/>
    </xf>
    <xf numFmtId="0" fontId="16" fillId="0" borderId="0" xfId="0" applyFont="1" applyFill="1" applyAlignment="1">
      <alignment vertical="center"/>
    </xf>
    <xf numFmtId="3" fontId="17" fillId="0" borderId="0" xfId="0" applyNumberFormat="1" applyFont="1" applyFill="1" applyBorder="1"/>
    <xf numFmtId="3" fontId="17" fillId="0" borderId="0" xfId="0" applyNumberFormat="1" applyFont="1" applyFill="1"/>
    <xf numFmtId="3" fontId="16" fillId="0" borderId="0" xfId="0" applyNumberFormat="1" applyFont="1" applyFill="1" applyBorder="1"/>
    <xf numFmtId="3" fontId="16" fillId="0" borderId="0" xfId="0" applyNumberFormat="1" applyFont="1" applyFill="1"/>
    <xf numFmtId="0" fontId="16" fillId="0" borderId="3" xfId="0" applyFont="1" applyFill="1" applyBorder="1" applyAlignment="1">
      <alignment vertical="center"/>
    </xf>
    <xf numFmtId="0" fontId="16" fillId="0" borderId="0" xfId="0" applyFont="1" applyFill="1" applyAlignment="1">
      <alignment horizontal="left" vertical="center"/>
    </xf>
    <xf numFmtId="178" fontId="16" fillId="0" borderId="0" xfId="0" applyNumberFormat="1" applyFont="1" applyFill="1" applyAlignment="1">
      <alignment horizontal="right" vertical="center"/>
    </xf>
    <xf numFmtId="177" fontId="16" fillId="0" borderId="0" xfId="0" applyNumberFormat="1" applyFont="1" applyFill="1" applyAlignment="1">
      <alignment vertical="center"/>
    </xf>
    <xf numFmtId="178" fontId="4" fillId="3" borderId="3" xfId="4" applyNumberFormat="1" applyFont="1" applyFill="1" applyBorder="1" applyAlignment="1">
      <alignment horizontal="right" vertical="center" wrapText="1"/>
    </xf>
    <xf numFmtId="178" fontId="12" fillId="3" borderId="3" xfId="4" applyNumberFormat="1" applyFont="1" applyFill="1" applyBorder="1" applyAlignment="1">
      <alignment horizontal="right" vertical="center" wrapText="1"/>
    </xf>
    <xf numFmtId="178" fontId="8" fillId="5" borderId="3" xfId="4" applyNumberFormat="1" applyFont="1" applyFill="1" applyBorder="1" applyAlignment="1">
      <alignment horizontal="right" vertical="center" wrapText="1"/>
    </xf>
    <xf numFmtId="0" fontId="9" fillId="4" borderId="3" xfId="0" applyFont="1" applyFill="1" applyBorder="1" applyAlignment="1">
      <alignment horizontal="center" vertical="center" wrapText="1"/>
    </xf>
    <xf numFmtId="178" fontId="19" fillId="5" borderId="3" xfId="4" applyNumberFormat="1" applyFont="1" applyFill="1" applyBorder="1" applyAlignment="1">
      <alignment horizontal="right" vertical="center" wrapText="1"/>
    </xf>
    <xf numFmtId="177" fontId="20" fillId="4" borderId="3" xfId="0" applyNumberFormat="1" applyFont="1" applyFill="1" applyBorder="1" applyAlignment="1">
      <alignment vertical="center" wrapText="1"/>
    </xf>
    <xf numFmtId="10" fontId="21" fillId="5" borderId="3" xfId="0" applyNumberFormat="1" applyFont="1" applyFill="1" applyBorder="1" applyAlignment="1">
      <alignment vertical="center" wrapText="1"/>
    </xf>
    <xf numFmtId="10" fontId="21" fillId="5" borderId="3" xfId="6" applyNumberFormat="1" applyFont="1" applyFill="1" applyBorder="1" applyAlignment="1">
      <alignment vertical="center" wrapText="1"/>
    </xf>
    <xf numFmtId="10" fontId="21" fillId="4" borderId="3" xfId="6" applyNumberFormat="1" applyFont="1" applyFill="1" applyBorder="1" applyAlignment="1">
      <alignment vertical="center" wrapText="1"/>
    </xf>
    <xf numFmtId="10" fontId="21" fillId="4" borderId="3" xfId="0" applyNumberFormat="1" applyFont="1" applyFill="1" applyBorder="1" applyAlignment="1">
      <alignment vertical="center" wrapText="1"/>
    </xf>
    <xf numFmtId="177" fontId="21" fillId="5" borderId="3" xfId="0" applyNumberFormat="1" applyFont="1" applyFill="1" applyBorder="1" applyAlignment="1">
      <alignment vertical="center" wrapText="1"/>
    </xf>
    <xf numFmtId="177" fontId="21" fillId="4" borderId="5" xfId="0" applyNumberFormat="1" applyFont="1" applyFill="1" applyBorder="1" applyAlignment="1">
      <alignment vertical="center" wrapText="1"/>
    </xf>
    <xf numFmtId="177" fontId="9" fillId="4" borderId="3" xfId="0" applyNumberFormat="1" applyFont="1" applyFill="1" applyBorder="1" applyAlignment="1">
      <alignment vertical="center" wrapText="1"/>
    </xf>
    <xf numFmtId="0" fontId="22" fillId="4" borderId="4" xfId="0" applyFont="1" applyFill="1" applyBorder="1" applyAlignment="1">
      <alignment vertical="center"/>
    </xf>
    <xf numFmtId="177" fontId="22" fillId="4" borderId="4" xfId="0" applyNumberFormat="1" applyFont="1" applyFill="1" applyBorder="1" applyAlignment="1">
      <alignment vertical="center"/>
    </xf>
    <xf numFmtId="10" fontId="21" fillId="4" borderId="4" xfId="6" applyNumberFormat="1" applyFont="1" applyFill="1" applyBorder="1" applyAlignment="1">
      <alignment vertical="center" wrapText="1"/>
    </xf>
    <xf numFmtId="10" fontId="21" fillId="4" borderId="4" xfId="0" applyNumberFormat="1" applyFont="1" applyFill="1" applyBorder="1" applyAlignment="1">
      <alignment vertical="center" wrapText="1"/>
    </xf>
    <xf numFmtId="177" fontId="21" fillId="4" borderId="6" xfId="0" applyNumberFormat="1" applyFont="1" applyFill="1" applyBorder="1" applyAlignment="1">
      <alignment vertical="center" wrapText="1"/>
    </xf>
    <xf numFmtId="0" fontId="22" fillId="4" borderId="3" xfId="0" applyFont="1" applyFill="1" applyBorder="1" applyAlignment="1">
      <alignment vertical="center"/>
    </xf>
    <xf numFmtId="177" fontId="22" fillId="4" borderId="3" xfId="0" applyNumberFormat="1" applyFont="1" applyFill="1" applyBorder="1" applyAlignment="1">
      <alignment vertical="center"/>
    </xf>
    <xf numFmtId="177" fontId="22" fillId="4" borderId="5" xfId="0" applyNumberFormat="1" applyFont="1" applyFill="1" applyBorder="1" applyAlignment="1">
      <alignment vertical="center"/>
    </xf>
    <xf numFmtId="178" fontId="23" fillId="5" borderId="3" xfId="0" applyNumberFormat="1" applyFont="1" applyFill="1" applyBorder="1" applyAlignment="1">
      <alignment horizontal="right" vertical="center"/>
    </xf>
    <xf numFmtId="177" fontId="19" fillId="5" borderId="3" xfId="0" applyNumberFormat="1" applyFont="1" applyFill="1" applyBorder="1" applyAlignment="1">
      <alignment horizontal="right" vertical="center" wrapText="1"/>
    </xf>
    <xf numFmtId="178" fontId="22" fillId="5" borderId="3" xfId="0" applyNumberFormat="1" applyFont="1" applyFill="1" applyBorder="1" applyAlignment="1">
      <alignment horizontal="right" vertical="center"/>
    </xf>
    <xf numFmtId="38" fontId="21" fillId="5" borderId="3" xfId="0" applyNumberFormat="1" applyFont="1" applyFill="1" applyBorder="1" applyAlignment="1" applyProtection="1">
      <alignment vertical="center"/>
    </xf>
    <xf numFmtId="177" fontId="22" fillId="5" borderId="3" xfId="0" applyNumberFormat="1" applyFont="1" applyFill="1" applyBorder="1" applyAlignment="1">
      <alignment vertical="center"/>
    </xf>
    <xf numFmtId="178" fontId="4" fillId="0" borderId="3" xfId="4" applyNumberFormat="1" applyFont="1" applyFill="1" applyBorder="1" applyAlignment="1">
      <alignment horizontal="right" vertical="center" wrapText="1"/>
    </xf>
    <xf numFmtId="178" fontId="16" fillId="0" borderId="0" xfId="0" applyNumberFormat="1" applyFont="1" applyFill="1" applyAlignment="1">
      <alignment vertical="center"/>
    </xf>
    <xf numFmtId="0" fontId="24" fillId="0" borderId="13" xfId="0" applyFont="1" applyBorder="1" applyAlignment="1">
      <alignment horizontal="center" vertical="center" wrapText="1"/>
    </xf>
    <xf numFmtId="180" fontId="24" fillId="0" borderId="13" xfId="0" applyNumberFormat="1" applyFont="1" applyBorder="1" applyAlignment="1">
      <alignment horizontal="center" vertical="center" wrapText="1"/>
    </xf>
    <xf numFmtId="181" fontId="24" fillId="6" borderId="13" xfId="0" applyNumberFormat="1" applyFont="1" applyFill="1" applyBorder="1" applyAlignment="1">
      <alignment vertical="center" wrapText="1"/>
    </xf>
    <xf numFmtId="0" fontId="24" fillId="6" borderId="13" xfId="0" applyFont="1" applyFill="1" applyBorder="1" applyAlignment="1">
      <alignment vertical="center" wrapText="1"/>
    </xf>
    <xf numFmtId="181" fontId="24" fillId="0" borderId="13" xfId="0" applyNumberFormat="1" applyFont="1" applyBorder="1" applyAlignment="1">
      <alignment horizontal="center" vertical="center" wrapText="1"/>
    </xf>
    <xf numFmtId="0" fontId="24" fillId="6" borderId="13" xfId="0" applyFont="1" applyFill="1" applyBorder="1" applyAlignment="1">
      <alignment horizontal="justify" vertical="center" wrapText="1"/>
    </xf>
    <xf numFmtId="181" fontId="24" fillId="6" borderId="13" xfId="2" applyNumberFormat="1" applyFont="1" applyFill="1" applyBorder="1" applyAlignment="1">
      <alignment horizontal="center" vertical="center" wrapText="1"/>
    </xf>
    <xf numFmtId="0" fontId="24" fillId="6" borderId="13" xfId="0" applyFont="1" applyFill="1" applyBorder="1" applyAlignment="1">
      <alignment horizontal="center" vertical="center" wrapText="1"/>
    </xf>
    <xf numFmtId="181" fontId="26" fillId="0" borderId="13" xfId="0" applyNumberFormat="1" applyFont="1" applyBorder="1" applyAlignment="1">
      <alignment horizontal="center" vertical="center" wrapText="1"/>
    </xf>
    <xf numFmtId="180" fontId="26" fillId="0" borderId="13" xfId="0" applyNumberFormat="1" applyFont="1" applyBorder="1" applyAlignment="1">
      <alignment horizontal="center" vertical="center" wrapText="1"/>
    </xf>
    <xf numFmtId="0" fontId="28" fillId="6" borderId="13" xfId="0" applyFont="1" applyFill="1" applyBorder="1" applyAlignment="1">
      <alignment horizontal="center" vertical="center" wrapText="1"/>
    </xf>
    <xf numFmtId="0" fontId="26" fillId="0" borderId="13" xfId="0" applyFont="1" applyBorder="1" applyAlignment="1">
      <alignment horizontal="justify" vertical="center" wrapText="1"/>
    </xf>
    <xf numFmtId="0" fontId="26" fillId="0" borderId="13" xfId="0" applyFont="1" applyBorder="1" applyAlignment="1">
      <alignment horizontal="center" vertical="center" wrapText="1"/>
    </xf>
    <xf numFmtId="181" fontId="30" fillId="6" borderId="13" xfId="6" applyNumberFormat="1" applyFont="1" applyFill="1" applyBorder="1" applyAlignment="1">
      <alignment vertical="center" wrapText="1"/>
    </xf>
    <xf numFmtId="181" fontId="30" fillId="6" borderId="13" xfId="0" applyNumberFormat="1" applyFont="1" applyFill="1" applyBorder="1" applyAlignment="1">
      <alignment vertical="center" wrapText="1"/>
    </xf>
    <xf numFmtId="181" fontId="26" fillId="0" borderId="13" xfId="0" applyNumberFormat="1" applyFont="1" applyBorder="1" applyAlignment="1">
      <alignment vertical="center" wrapText="1"/>
    </xf>
    <xf numFmtId="180" fontId="26" fillId="0" borderId="13" xfId="0" applyNumberFormat="1" applyFont="1" applyBorder="1" applyAlignment="1">
      <alignment horizontal="justify" vertical="center" wrapText="1"/>
    </xf>
    <xf numFmtId="181" fontId="30" fillId="6" borderId="13" xfId="0" applyNumberFormat="1" applyFont="1" applyFill="1" applyBorder="1" applyAlignment="1">
      <alignment horizontal="center" vertical="center" wrapText="1"/>
    </xf>
    <xf numFmtId="177" fontId="12" fillId="3" borderId="7" xfId="0" applyNumberFormat="1" applyFont="1" applyFill="1" applyBorder="1" applyAlignment="1">
      <alignment vertical="center"/>
    </xf>
    <xf numFmtId="0" fontId="13" fillId="3" borderId="3" xfId="0" applyFont="1" applyFill="1" applyBorder="1" applyAlignment="1">
      <alignment vertical="center" wrapText="1"/>
    </xf>
    <xf numFmtId="0" fontId="13" fillId="3" borderId="3" xfId="0" applyFont="1" applyFill="1" applyBorder="1" applyAlignment="1">
      <alignment horizontal="left" vertical="center" wrapText="1"/>
    </xf>
    <xf numFmtId="179" fontId="13" fillId="3" borderId="7" xfId="0" applyNumberFormat="1" applyFont="1" applyFill="1" applyBorder="1" applyAlignment="1">
      <alignment vertical="center"/>
    </xf>
    <xf numFmtId="0" fontId="4" fillId="3" borderId="3" xfId="0" applyFont="1" applyFill="1" applyBorder="1" applyAlignment="1">
      <alignment vertical="center" wrapText="1"/>
    </xf>
    <xf numFmtId="0" fontId="4" fillId="3" borderId="3" xfId="0" applyFont="1" applyFill="1" applyBorder="1" applyAlignment="1">
      <alignment horizontal="left" vertical="center" wrapText="1"/>
    </xf>
    <xf numFmtId="0" fontId="4" fillId="0" borderId="3" xfId="0" applyFont="1" applyFill="1" applyBorder="1" applyAlignment="1">
      <alignment vertical="center" wrapText="1"/>
    </xf>
    <xf numFmtId="0" fontId="4" fillId="0" borderId="3" xfId="0" applyFont="1" applyFill="1" applyBorder="1" applyAlignment="1">
      <alignment horizontal="left" vertical="center" wrapText="1"/>
    </xf>
    <xf numFmtId="179" fontId="40" fillId="5" borderId="7" xfId="0" applyNumberFormat="1" applyFont="1" applyFill="1" applyBorder="1" applyAlignment="1">
      <alignment vertical="center"/>
    </xf>
    <xf numFmtId="0" fontId="9" fillId="5" borderId="3" xfId="0" applyFont="1" applyFill="1" applyBorder="1" applyAlignment="1">
      <alignment vertical="center" wrapText="1"/>
    </xf>
    <xf numFmtId="0" fontId="9" fillId="5" borderId="3" xfId="0" applyFont="1" applyFill="1" applyBorder="1" applyAlignment="1">
      <alignment horizontal="left" vertical="center" wrapText="1"/>
    </xf>
    <xf numFmtId="0" fontId="13" fillId="0" borderId="7" xfId="0" applyFont="1" applyFill="1" applyBorder="1" applyAlignment="1">
      <alignment vertical="center"/>
    </xf>
    <xf numFmtId="0" fontId="13" fillId="0" borderId="3" xfId="0" applyFont="1" applyFill="1" applyBorder="1" applyAlignment="1">
      <alignment vertical="center"/>
    </xf>
    <xf numFmtId="0" fontId="13" fillId="0" borderId="3" xfId="0" applyFont="1" applyFill="1" applyBorder="1" applyAlignment="1">
      <alignment horizontal="left" vertical="center"/>
    </xf>
    <xf numFmtId="0" fontId="13" fillId="0" borderId="7" xfId="0" applyFont="1" applyFill="1" applyBorder="1" applyAlignment="1">
      <alignment vertical="center" wrapText="1"/>
    </xf>
    <xf numFmtId="0" fontId="13" fillId="0" borderId="3" xfId="0" applyFont="1" applyFill="1" applyBorder="1" applyAlignment="1">
      <alignment vertical="center" wrapText="1"/>
    </xf>
    <xf numFmtId="0" fontId="13" fillId="0" borderId="3" xfId="0" applyFont="1" applyFill="1" applyBorder="1" applyAlignment="1">
      <alignment horizontal="left" vertical="center" wrapText="1"/>
    </xf>
    <xf numFmtId="0" fontId="13" fillId="0" borderId="8" xfId="0" applyFont="1" applyFill="1" applyBorder="1" applyAlignment="1">
      <alignment vertical="center"/>
    </xf>
    <xf numFmtId="0" fontId="13" fillId="0" borderId="4" xfId="0" applyFont="1" applyFill="1" applyBorder="1" applyAlignment="1">
      <alignment horizontal="left" vertical="center"/>
    </xf>
    <xf numFmtId="0" fontId="40" fillId="5" borderId="8" xfId="0" applyFont="1" applyFill="1" applyBorder="1" applyAlignment="1">
      <alignment vertical="center"/>
    </xf>
    <xf numFmtId="0" fontId="22" fillId="5" borderId="4" xfId="0" applyFont="1" applyFill="1" applyBorder="1" applyAlignment="1">
      <alignment vertical="center"/>
    </xf>
    <xf numFmtId="0" fontId="22" fillId="5" borderId="4" xfId="0" applyFont="1" applyFill="1" applyBorder="1" applyAlignment="1">
      <alignment horizontal="left" vertical="center"/>
    </xf>
    <xf numFmtId="0" fontId="13" fillId="0" borderId="4" xfId="0" applyFont="1" applyFill="1" applyBorder="1" applyAlignment="1">
      <alignment vertical="center"/>
    </xf>
    <xf numFmtId="0" fontId="13" fillId="0" borderId="8" xfId="0" applyFont="1" applyBorder="1" applyAlignment="1">
      <alignment vertical="center"/>
    </xf>
    <xf numFmtId="0" fontId="13" fillId="0" borderId="4" xfId="0" applyFont="1" applyBorder="1" applyAlignment="1">
      <alignment vertical="center"/>
    </xf>
    <xf numFmtId="0" fontId="13" fillId="0" borderId="4" xfId="0" applyFont="1" applyBorder="1" applyAlignment="1">
      <alignment horizontal="left" vertical="center"/>
    </xf>
    <xf numFmtId="0" fontId="40" fillId="5" borderId="3" xfId="0" applyFont="1" applyFill="1" applyBorder="1" applyAlignment="1">
      <alignment vertical="center"/>
    </xf>
    <xf numFmtId="0" fontId="22" fillId="5" borderId="3" xfId="0" applyFont="1" applyFill="1" applyBorder="1" applyAlignment="1">
      <alignment vertical="center"/>
    </xf>
    <xf numFmtId="0" fontId="22" fillId="5" borderId="3" xfId="0" applyFont="1" applyFill="1" applyBorder="1" applyAlignment="1">
      <alignment horizontal="left" vertical="center"/>
    </xf>
    <xf numFmtId="0" fontId="13" fillId="0" borderId="9" xfId="0" applyFont="1" applyFill="1" applyBorder="1" applyAlignment="1">
      <alignment vertical="center"/>
    </xf>
    <xf numFmtId="3" fontId="18" fillId="0" borderId="0" xfId="0" applyNumberFormat="1" applyFont="1" applyFill="1" applyBorder="1"/>
    <xf numFmtId="3" fontId="18" fillId="0" borderId="0" xfId="0" applyNumberFormat="1" applyFont="1" applyFill="1"/>
    <xf numFmtId="0" fontId="18" fillId="0" borderId="0" xfId="0" applyFont="1" applyFill="1" applyBorder="1" applyAlignment="1">
      <alignment vertical="center"/>
    </xf>
    <xf numFmtId="0" fontId="18" fillId="0" borderId="0" xfId="0" applyFont="1" applyFill="1" applyAlignment="1">
      <alignment vertical="center"/>
    </xf>
    <xf numFmtId="0" fontId="18" fillId="0" borderId="3" xfId="0" applyFont="1" applyFill="1" applyBorder="1" applyAlignment="1">
      <alignment vertical="center"/>
    </xf>
    <xf numFmtId="0" fontId="39" fillId="0" borderId="10" xfId="0" applyFont="1" applyFill="1" applyBorder="1" applyAlignment="1">
      <alignment horizontal="left" vertical="center" wrapText="1"/>
    </xf>
    <xf numFmtId="0" fontId="39" fillId="0" borderId="11" xfId="0" applyFont="1" applyFill="1" applyBorder="1" applyAlignment="1">
      <alignment horizontal="left" vertical="center" wrapText="1"/>
    </xf>
    <xf numFmtId="0" fontId="39" fillId="0" borderId="12" xfId="0" applyFont="1" applyFill="1" applyBorder="1" applyAlignment="1">
      <alignment horizontal="left" vertical="center" wrapText="1"/>
    </xf>
    <xf numFmtId="0" fontId="41" fillId="6" borderId="3" xfId="0" applyFont="1" applyFill="1" applyBorder="1" applyAlignment="1">
      <alignment vertical="center" wrapText="1"/>
    </xf>
    <xf numFmtId="0" fontId="42" fillId="7" borderId="3" xfId="4" applyNumberFormat="1" applyFont="1" applyFill="1" applyBorder="1" applyAlignment="1">
      <alignment horizontal="justify" vertical="center" wrapText="1"/>
    </xf>
    <xf numFmtId="181" fontId="44" fillId="6" borderId="3" xfId="0" applyNumberFormat="1" applyFont="1" applyFill="1" applyBorder="1" applyAlignment="1">
      <alignment vertical="center" wrapText="1"/>
    </xf>
    <xf numFmtId="182" fontId="44" fillId="6" borderId="3" xfId="4" applyNumberFormat="1" applyFont="1" applyFill="1" applyBorder="1" applyAlignment="1">
      <alignment vertical="center" wrapText="1"/>
    </xf>
    <xf numFmtId="183" fontId="44" fillId="6" borderId="3" xfId="6" applyNumberFormat="1" applyFont="1" applyFill="1" applyBorder="1" applyAlignment="1">
      <alignment vertical="center" wrapText="1"/>
    </xf>
    <xf numFmtId="181" fontId="44" fillId="6" borderId="3" xfId="2" applyNumberFormat="1" applyFont="1" applyFill="1" applyBorder="1" applyAlignment="1">
      <alignment vertical="center" wrapText="1"/>
    </xf>
    <xf numFmtId="0" fontId="45" fillId="7" borderId="3" xfId="4" applyNumberFormat="1" applyFont="1" applyFill="1" applyBorder="1" applyAlignment="1">
      <alignment horizontal="justify" vertical="center" wrapText="1"/>
    </xf>
    <xf numFmtId="0" fontId="41" fillId="6" borderId="14" xfId="0" applyFont="1" applyFill="1" applyBorder="1" applyAlignment="1">
      <alignment vertical="center" wrapText="1"/>
    </xf>
    <xf numFmtId="181" fontId="49" fillId="7" borderId="14" xfId="0" applyNumberFormat="1" applyFont="1" applyFill="1" applyBorder="1" applyAlignment="1">
      <alignment vertical="center" wrapText="1"/>
    </xf>
  </cellXfs>
  <cellStyles count="7">
    <cellStyle name="一般" xfId="0" builtinId="0"/>
    <cellStyle name="一般 2" xfId="1" xr:uid="{00000000-0005-0000-0000-000001000000}"/>
    <cellStyle name="一般 3" xfId="2" xr:uid="{00000000-0005-0000-0000-000002000000}"/>
    <cellStyle name="一般_廠號" xfId="3" xr:uid="{00000000-0005-0000-0000-000003000000}"/>
    <cellStyle name="千分位" xfId="4" builtinId="3"/>
    <cellStyle name="千分位 2" xfId="5" xr:uid="{00000000-0005-0000-0000-000005000000}"/>
    <cellStyle name="百分比" xfId="6"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cc04\C\&#24037;&#20316;&#23460;\&#36039;&#26412;&#25903;&#20986;&#24037;&#31243;\&#26376;&#22577;\91\9109&#26371;&#35336;cap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cc04\C\&#24037;&#20316;&#23460;\&#36039;&#26412;&#25903;&#20986;&#24037;&#31243;\&#23395;&#22577;\91.09&#22266;&#23450;&#36039;&#29986;&#24314;&#35373;&#25913;&#33391;&#25844;&#20805;&#21450;&#35722;&#36067;&#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執行情形概況"/>
      <sheetName val="資本支出計畫執行情形"/>
      <sheetName val="非計畫型資本支出"/>
      <sheetName val="底稿"/>
      <sheetName val="173-XXX"/>
      <sheetName val="全公司"/>
    </sheetNames>
    <sheetDataSet>
      <sheetData sheetId="0"/>
      <sheetData sheetId="1"/>
      <sheetData sheetId="2"/>
      <sheetData sheetId="3"/>
      <sheetData sheetId="4">
        <row r="15">
          <cell r="D15">
            <v>0</v>
          </cell>
        </row>
        <row r="16">
          <cell r="D16">
            <v>35000</v>
          </cell>
        </row>
        <row r="17">
          <cell r="D17">
            <v>0</v>
          </cell>
        </row>
        <row r="18">
          <cell r="D18">
            <v>4079249</v>
          </cell>
        </row>
        <row r="19">
          <cell r="D19">
            <v>0</v>
          </cell>
        </row>
        <row r="20">
          <cell r="D20">
            <v>7020374</v>
          </cell>
        </row>
        <row r="21">
          <cell r="D21">
            <v>0</v>
          </cell>
        </row>
        <row r="22">
          <cell r="D22">
            <v>274234</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b"/>
      <sheetName val="bbb"/>
      <sheetName val="底稿"/>
      <sheetName val="Sheet1"/>
      <sheetName val="90_171"/>
      <sheetName val="91_171"/>
      <sheetName val="461"/>
      <sheetName val="561"/>
      <sheetName val="試算"/>
      <sheetName val="對照表"/>
      <sheetName val="廠號"/>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G136"/>
  <sheetViews>
    <sheetView showGridLines="0" tabSelected="1" topLeftCell="C1" zoomScale="70" zoomScaleNormal="70" zoomScaleSheetLayoutView="100" workbookViewId="0">
      <selection activeCell="D24" sqref="D24"/>
    </sheetView>
  </sheetViews>
  <sheetFormatPr defaultRowHeight="15.75" x14ac:dyDescent="0.25"/>
  <cols>
    <col min="1" max="1" width="4.25" style="31" customWidth="1"/>
    <col min="2" max="2" width="25.875" style="31" customWidth="1"/>
    <col min="3" max="3" width="19.75" style="37" customWidth="1"/>
    <col min="4" max="5" width="19.75" style="38" customWidth="1"/>
    <col min="6" max="6" width="18.125" style="31" customWidth="1"/>
    <col min="7" max="7" width="19.75" style="38" customWidth="1"/>
    <col min="8" max="9" width="19.75" style="31" customWidth="1"/>
    <col min="10" max="10" width="25.875" style="39" customWidth="1"/>
    <col min="11" max="11" width="109.125" style="39" bestFit="1" customWidth="1"/>
    <col min="12" max="12" width="25.75" style="39" customWidth="1"/>
    <col min="13" max="13" width="25.75" style="67" customWidth="1"/>
    <col min="14" max="21" width="16.75" style="31" customWidth="1"/>
    <col min="22" max="22" width="29.5" style="39" customWidth="1"/>
    <col min="23" max="24" width="16.75" style="31" customWidth="1"/>
    <col min="25" max="25" width="16.75" style="39" customWidth="1"/>
    <col min="26" max="26" width="52" style="39" customWidth="1"/>
    <col min="27" max="33" width="9" style="30"/>
    <col min="34" max="16384" width="9" style="31"/>
  </cols>
  <sheetData>
    <row r="1" spans="1:33" ht="27" customHeight="1" x14ac:dyDescent="0.25">
      <c r="A1" s="121" t="s">
        <v>138</v>
      </c>
      <c r="B1" s="122"/>
      <c r="C1" s="122"/>
      <c r="D1" s="122"/>
      <c r="E1" s="122"/>
      <c r="F1" s="122"/>
      <c r="G1" s="122"/>
      <c r="H1" s="122"/>
      <c r="I1" s="122"/>
      <c r="J1" s="122"/>
      <c r="K1" s="122"/>
      <c r="L1" s="122"/>
      <c r="M1" s="122"/>
      <c r="N1" s="122"/>
      <c r="O1" s="122"/>
      <c r="P1" s="122"/>
      <c r="Q1" s="122"/>
      <c r="R1" s="122"/>
      <c r="S1" s="122"/>
      <c r="T1" s="122"/>
      <c r="U1" s="122"/>
      <c r="V1" s="122"/>
      <c r="W1" s="122"/>
      <c r="X1" s="122"/>
      <c r="Y1" s="122"/>
      <c r="Z1" s="123"/>
    </row>
    <row r="2" spans="1:33" ht="78.599999999999994" customHeight="1" x14ac:dyDescent="0.25">
      <c r="A2" s="68" t="s">
        <v>95</v>
      </c>
      <c r="B2" s="68" t="s">
        <v>96</v>
      </c>
      <c r="C2" s="68" t="s">
        <v>97</v>
      </c>
      <c r="D2" s="69" t="s">
        <v>139</v>
      </c>
      <c r="E2" s="69" t="s">
        <v>140</v>
      </c>
      <c r="F2" s="68" t="s">
        <v>141</v>
      </c>
      <c r="G2" s="69" t="s">
        <v>142</v>
      </c>
      <c r="H2" s="70" t="s">
        <v>143</v>
      </c>
      <c r="I2" s="71" t="s">
        <v>98</v>
      </c>
      <c r="J2" s="72" t="s">
        <v>144</v>
      </c>
      <c r="K2" s="71" t="s">
        <v>99</v>
      </c>
      <c r="L2" s="72" t="s">
        <v>145</v>
      </c>
      <c r="M2" s="69" t="s">
        <v>146</v>
      </c>
      <c r="N2" s="68" t="s">
        <v>147</v>
      </c>
      <c r="O2" s="68" t="s">
        <v>148</v>
      </c>
      <c r="P2" s="73" t="s">
        <v>100</v>
      </c>
      <c r="Q2" s="74" t="s">
        <v>149</v>
      </c>
      <c r="R2" s="74" t="s">
        <v>150</v>
      </c>
      <c r="S2" s="74" t="s">
        <v>151</v>
      </c>
      <c r="T2" s="74" t="s">
        <v>152</v>
      </c>
      <c r="U2" s="74" t="s">
        <v>153</v>
      </c>
      <c r="V2" s="68" t="s">
        <v>154</v>
      </c>
      <c r="W2" s="68" t="s">
        <v>101</v>
      </c>
      <c r="X2" s="73" t="s">
        <v>102</v>
      </c>
      <c r="Y2" s="72" t="s">
        <v>155</v>
      </c>
      <c r="Z2" s="75" t="s">
        <v>103</v>
      </c>
    </row>
    <row r="3" spans="1:33" ht="46.9" customHeight="1" x14ac:dyDescent="0.25">
      <c r="A3" s="68"/>
      <c r="B3" s="68"/>
      <c r="C3" s="76" t="s">
        <v>104</v>
      </c>
      <c r="D3" s="77" t="s">
        <v>104</v>
      </c>
      <c r="E3" s="77" t="s">
        <v>104</v>
      </c>
      <c r="F3" s="76" t="s">
        <v>104</v>
      </c>
      <c r="G3" s="77" t="s">
        <v>104</v>
      </c>
      <c r="H3" s="78" t="s">
        <v>105</v>
      </c>
      <c r="I3" s="78" t="s">
        <v>105</v>
      </c>
      <c r="J3" s="76" t="s">
        <v>104</v>
      </c>
      <c r="K3" s="78" t="s">
        <v>105</v>
      </c>
      <c r="L3" s="76" t="s">
        <v>104</v>
      </c>
      <c r="M3" s="76" t="s">
        <v>104</v>
      </c>
      <c r="N3" s="76" t="s">
        <v>104</v>
      </c>
      <c r="O3" s="76" t="s">
        <v>104</v>
      </c>
      <c r="P3" s="78" t="s">
        <v>105</v>
      </c>
      <c r="Q3" s="78" t="s">
        <v>105</v>
      </c>
      <c r="R3" s="78" t="s">
        <v>105</v>
      </c>
      <c r="S3" s="78" t="s">
        <v>105</v>
      </c>
      <c r="T3" s="78" t="s">
        <v>105</v>
      </c>
      <c r="U3" s="78" t="s">
        <v>105</v>
      </c>
      <c r="V3" s="76" t="s">
        <v>104</v>
      </c>
      <c r="W3" s="76" t="s">
        <v>104</v>
      </c>
      <c r="X3" s="78" t="s">
        <v>105</v>
      </c>
      <c r="Y3" s="76" t="s">
        <v>104</v>
      </c>
      <c r="Z3" s="78" t="s">
        <v>105</v>
      </c>
    </row>
    <row r="4" spans="1:33" s="33" customFormat="1" ht="115.5" x14ac:dyDescent="0.25">
      <c r="A4" s="76" t="s">
        <v>106</v>
      </c>
      <c r="B4" s="79" t="s">
        <v>107</v>
      </c>
      <c r="C4" s="79" t="s">
        <v>108</v>
      </c>
      <c r="D4" s="77" t="s">
        <v>109</v>
      </c>
      <c r="E4" s="77" t="s">
        <v>109</v>
      </c>
      <c r="F4" s="80" t="s">
        <v>109</v>
      </c>
      <c r="G4" s="77" t="s">
        <v>109</v>
      </c>
      <c r="H4" s="81" t="s">
        <v>110</v>
      </c>
      <c r="I4" s="82" t="s">
        <v>111</v>
      </c>
      <c r="J4" s="79" t="s">
        <v>112</v>
      </c>
      <c r="K4" s="82" t="s">
        <v>113</v>
      </c>
      <c r="L4" s="83" t="s">
        <v>114</v>
      </c>
      <c r="M4" s="84" t="s">
        <v>112</v>
      </c>
      <c r="N4" s="83" t="s">
        <v>115</v>
      </c>
      <c r="O4" s="83" t="s">
        <v>115</v>
      </c>
      <c r="P4" s="85" t="s">
        <v>116</v>
      </c>
      <c r="Q4" s="85" t="s">
        <v>117</v>
      </c>
      <c r="R4" s="85" t="s">
        <v>118</v>
      </c>
      <c r="S4" s="85" t="s">
        <v>119</v>
      </c>
      <c r="T4" s="85" t="s">
        <v>120</v>
      </c>
      <c r="U4" s="85" t="s">
        <v>121</v>
      </c>
      <c r="V4" s="83" t="s">
        <v>122</v>
      </c>
      <c r="W4" s="76" t="s">
        <v>115</v>
      </c>
      <c r="X4" s="85" t="s">
        <v>116</v>
      </c>
      <c r="Y4" s="76" t="s">
        <v>115</v>
      </c>
      <c r="Z4" s="82" t="s">
        <v>123</v>
      </c>
      <c r="AA4" s="32"/>
      <c r="AB4" s="32"/>
      <c r="AC4" s="32"/>
      <c r="AD4" s="32"/>
      <c r="AE4" s="32"/>
      <c r="AF4" s="32"/>
      <c r="AG4" s="32"/>
    </row>
    <row r="5" spans="1:33" s="33" customFormat="1" ht="40.15" hidden="1" customHeight="1" x14ac:dyDescent="0.25">
      <c r="A5" s="86"/>
      <c r="B5" s="87" t="s">
        <v>156</v>
      </c>
      <c r="C5" s="88" t="s">
        <v>157</v>
      </c>
      <c r="D5" s="40"/>
      <c r="E5" s="40">
        <v>40000000</v>
      </c>
      <c r="F5" s="41">
        <f t="shared" ref="F5:F81" si="0">D5+E5</f>
        <v>40000000</v>
      </c>
      <c r="G5" s="41">
        <v>184058100</v>
      </c>
      <c r="H5" s="10"/>
      <c r="I5" s="10"/>
      <c r="J5" s="41">
        <f t="shared" ref="J5:J81" si="1">F5+G5</f>
        <v>224058100</v>
      </c>
      <c r="K5" s="14"/>
      <c r="L5" s="40">
        <v>8000</v>
      </c>
      <c r="M5" s="66">
        <v>301682</v>
      </c>
      <c r="N5" s="8">
        <f t="shared" ref="N5:N73" si="2">M5/L5</f>
        <v>37.710250000000002</v>
      </c>
      <c r="O5" s="7">
        <f t="shared" ref="O5:O73" si="3">M5/J5</f>
        <v>1.3464454085792925E-3</v>
      </c>
      <c r="P5" s="19"/>
      <c r="Q5" s="19"/>
      <c r="R5" s="19"/>
      <c r="S5" s="19"/>
      <c r="T5" s="19"/>
      <c r="U5" s="19"/>
      <c r="V5" s="41">
        <f>M5+Q5+R5+S5+T5+U5</f>
        <v>301682</v>
      </c>
      <c r="W5" s="8">
        <f>V5/J5</f>
        <v>1.3464454085792925E-3</v>
      </c>
      <c r="X5" s="20"/>
      <c r="Y5" s="9">
        <f t="shared" ref="Y5:Y36" si="4">J5-V5</f>
        <v>223756418</v>
      </c>
      <c r="Z5" s="27"/>
      <c r="AA5" s="32"/>
      <c r="AB5" s="32"/>
      <c r="AC5" s="32"/>
      <c r="AD5" s="32"/>
      <c r="AE5" s="32"/>
      <c r="AF5" s="32"/>
      <c r="AG5" s="32"/>
    </row>
    <row r="6" spans="1:33" s="33" customFormat="1" ht="40.15" hidden="1" customHeight="1" x14ac:dyDescent="0.25">
      <c r="A6" s="86"/>
      <c r="B6" s="87" t="s">
        <v>156</v>
      </c>
      <c r="C6" s="88" t="s">
        <v>158</v>
      </c>
      <c r="D6" s="40"/>
      <c r="E6" s="40">
        <v>0</v>
      </c>
      <c r="F6" s="41">
        <f t="shared" si="0"/>
        <v>0</v>
      </c>
      <c r="G6" s="41">
        <v>2260000</v>
      </c>
      <c r="H6" s="10"/>
      <c r="I6" s="10"/>
      <c r="J6" s="41">
        <f t="shared" si="1"/>
        <v>2260000</v>
      </c>
      <c r="K6" s="14"/>
      <c r="L6" s="40">
        <v>0</v>
      </c>
      <c r="M6" s="66">
        <v>4338</v>
      </c>
      <c r="N6" s="8" t="e">
        <f t="shared" si="2"/>
        <v>#DIV/0!</v>
      </c>
      <c r="O6" s="7">
        <f t="shared" si="3"/>
        <v>1.9194690265486726E-3</v>
      </c>
      <c r="P6" s="19"/>
      <c r="Q6" s="19"/>
      <c r="R6" s="19"/>
      <c r="S6" s="19"/>
      <c r="T6" s="19"/>
      <c r="U6" s="19"/>
      <c r="V6" s="41">
        <f t="shared" ref="V6:V69" si="5">M6+Q6+R6+S6+T6+U6</f>
        <v>4338</v>
      </c>
      <c r="W6" s="8">
        <f t="shared" ref="W6:W69" si="6">V6/J6</f>
        <v>1.9194690265486726E-3</v>
      </c>
      <c r="X6" s="20"/>
      <c r="Y6" s="9">
        <f t="shared" si="4"/>
        <v>2255662</v>
      </c>
      <c r="Z6" s="27"/>
      <c r="AA6" s="32"/>
      <c r="AB6" s="32"/>
      <c r="AC6" s="32"/>
      <c r="AD6" s="32"/>
      <c r="AE6" s="32"/>
      <c r="AF6" s="32"/>
      <c r="AG6" s="32"/>
    </row>
    <row r="7" spans="1:33" s="35" customFormat="1" ht="40.15" hidden="1" customHeight="1" x14ac:dyDescent="0.25">
      <c r="A7" s="89"/>
      <c r="B7" s="90" t="s">
        <v>159</v>
      </c>
      <c r="C7" s="91" t="s">
        <v>160</v>
      </c>
      <c r="D7" s="40"/>
      <c r="E7" s="40">
        <v>368179000</v>
      </c>
      <c r="F7" s="41">
        <f t="shared" si="0"/>
        <v>368179000</v>
      </c>
      <c r="G7" s="41">
        <v>-183659000</v>
      </c>
      <c r="H7" s="11"/>
      <c r="I7" s="11"/>
      <c r="J7" s="41">
        <f t="shared" si="1"/>
        <v>184520000</v>
      </c>
      <c r="K7" s="15"/>
      <c r="L7" s="40">
        <v>18031000</v>
      </c>
      <c r="M7" s="66">
        <v>24608032</v>
      </c>
      <c r="N7" s="8">
        <f t="shared" si="2"/>
        <v>1.3647624646442238</v>
      </c>
      <c r="O7" s="7">
        <f t="shared" si="3"/>
        <v>0.13336241057879905</v>
      </c>
      <c r="P7" s="19"/>
      <c r="Q7" s="19"/>
      <c r="R7" s="19"/>
      <c r="S7" s="19"/>
      <c r="T7" s="19"/>
      <c r="U7" s="19"/>
      <c r="V7" s="41">
        <f t="shared" si="5"/>
        <v>24608032</v>
      </c>
      <c r="W7" s="8">
        <f t="shared" si="6"/>
        <v>0.13336241057879905</v>
      </c>
      <c r="X7" s="20"/>
      <c r="Y7" s="9">
        <f t="shared" si="4"/>
        <v>159911968</v>
      </c>
      <c r="Z7" s="27"/>
      <c r="AA7" s="34"/>
      <c r="AB7" s="34"/>
      <c r="AC7" s="34"/>
      <c r="AD7" s="34"/>
      <c r="AE7" s="34"/>
      <c r="AF7" s="34"/>
      <c r="AG7" s="34"/>
    </row>
    <row r="8" spans="1:33" s="35" customFormat="1" ht="40.15" hidden="1" customHeight="1" x14ac:dyDescent="0.25">
      <c r="A8" s="89"/>
      <c r="B8" s="92" t="s">
        <v>159</v>
      </c>
      <c r="C8" s="93" t="s">
        <v>161</v>
      </c>
      <c r="D8" s="40"/>
      <c r="E8" s="40">
        <v>18488832000</v>
      </c>
      <c r="F8" s="41">
        <f t="shared" si="0"/>
        <v>18488832000</v>
      </c>
      <c r="G8" s="41">
        <v>-1920490211</v>
      </c>
      <c r="H8" s="11"/>
      <c r="I8" s="11"/>
      <c r="J8" s="41">
        <f t="shared" si="1"/>
        <v>16568341789</v>
      </c>
      <c r="K8" s="16"/>
      <c r="L8" s="40">
        <v>4619704000</v>
      </c>
      <c r="M8" s="66">
        <v>5002016387</v>
      </c>
      <c r="N8" s="8">
        <f t="shared" si="2"/>
        <v>1.0827569010914986</v>
      </c>
      <c r="O8" s="7">
        <f t="shared" si="3"/>
        <v>0.30190205216076132</v>
      </c>
      <c r="P8" s="19"/>
      <c r="Q8" s="19"/>
      <c r="R8" s="19"/>
      <c r="S8" s="19"/>
      <c r="T8" s="19"/>
      <c r="U8" s="19"/>
      <c r="V8" s="41">
        <f t="shared" si="5"/>
        <v>5002016387</v>
      </c>
      <c r="W8" s="8">
        <f t="shared" si="6"/>
        <v>0.30190205216076132</v>
      </c>
      <c r="X8" s="20"/>
      <c r="Y8" s="9">
        <f t="shared" si="4"/>
        <v>11566325402</v>
      </c>
      <c r="Z8" s="27"/>
      <c r="AA8" s="34"/>
      <c r="AB8" s="34"/>
      <c r="AC8" s="34"/>
      <c r="AD8" s="34"/>
      <c r="AE8" s="34"/>
      <c r="AF8" s="34"/>
      <c r="AG8" s="34"/>
    </row>
    <row r="9" spans="1:33" s="35" customFormat="1" ht="40.15" hidden="1" customHeight="1" x14ac:dyDescent="0.25">
      <c r="A9" s="89"/>
      <c r="B9" s="90" t="s">
        <v>159</v>
      </c>
      <c r="C9" s="91" t="s">
        <v>162</v>
      </c>
      <c r="D9" s="40"/>
      <c r="E9" s="40">
        <v>28364000</v>
      </c>
      <c r="F9" s="41">
        <f t="shared" si="0"/>
        <v>28364000</v>
      </c>
      <c r="G9" s="41">
        <v>10325530</v>
      </c>
      <c r="H9" s="11"/>
      <c r="I9" s="11"/>
      <c r="J9" s="41">
        <f t="shared" si="1"/>
        <v>38689530</v>
      </c>
      <c r="K9" s="16"/>
      <c r="L9" s="40">
        <v>7301000</v>
      </c>
      <c r="M9" s="66">
        <v>5611481</v>
      </c>
      <c r="N9" s="8">
        <f t="shared" si="2"/>
        <v>0.76859074099438429</v>
      </c>
      <c r="O9" s="7">
        <f t="shared" si="3"/>
        <v>0.14503874820914081</v>
      </c>
      <c r="P9" s="19"/>
      <c r="Q9" s="19"/>
      <c r="R9" s="19"/>
      <c r="S9" s="19"/>
      <c r="T9" s="19"/>
      <c r="U9" s="19"/>
      <c r="V9" s="41">
        <f t="shared" si="5"/>
        <v>5611481</v>
      </c>
      <c r="W9" s="8">
        <f t="shared" si="6"/>
        <v>0.14503874820914081</v>
      </c>
      <c r="X9" s="20"/>
      <c r="Y9" s="9">
        <f t="shared" si="4"/>
        <v>33078049</v>
      </c>
      <c r="Z9" s="27"/>
      <c r="AA9" s="34"/>
      <c r="AB9" s="34"/>
      <c r="AC9" s="34"/>
      <c r="AD9" s="34"/>
      <c r="AE9" s="34"/>
      <c r="AF9" s="34"/>
      <c r="AG9" s="34"/>
    </row>
    <row r="10" spans="1:33" s="35" customFormat="1" ht="40.15" hidden="1" customHeight="1" x14ac:dyDescent="0.25">
      <c r="A10" s="89"/>
      <c r="B10" s="90" t="s">
        <v>159</v>
      </c>
      <c r="C10" s="91" t="s">
        <v>163</v>
      </c>
      <c r="D10" s="40">
        <v>2274000</v>
      </c>
      <c r="E10" s="40">
        <v>34983000</v>
      </c>
      <c r="F10" s="41">
        <f t="shared" si="0"/>
        <v>37257000</v>
      </c>
      <c r="G10" s="41">
        <v>16765264</v>
      </c>
      <c r="H10" s="11"/>
      <c r="I10" s="11"/>
      <c r="J10" s="41">
        <f t="shared" si="1"/>
        <v>54022264</v>
      </c>
      <c r="K10" s="16"/>
      <c r="L10" s="40">
        <v>8565000</v>
      </c>
      <c r="M10" s="66">
        <v>11481331</v>
      </c>
      <c r="N10" s="8">
        <f t="shared" si="2"/>
        <v>1.3404939871570345</v>
      </c>
      <c r="O10" s="7">
        <f t="shared" si="3"/>
        <v>0.21252961556738903</v>
      </c>
      <c r="P10" s="19"/>
      <c r="Q10" s="19"/>
      <c r="R10" s="19"/>
      <c r="S10" s="19"/>
      <c r="T10" s="19"/>
      <c r="U10" s="19"/>
      <c r="V10" s="41">
        <f t="shared" si="5"/>
        <v>11481331</v>
      </c>
      <c r="W10" s="8">
        <f t="shared" si="6"/>
        <v>0.21252961556738903</v>
      </c>
      <c r="X10" s="20"/>
      <c r="Y10" s="9">
        <f t="shared" si="4"/>
        <v>42540933</v>
      </c>
      <c r="Z10" s="27"/>
      <c r="AA10" s="34"/>
      <c r="AB10" s="34"/>
      <c r="AC10" s="34"/>
      <c r="AD10" s="34"/>
      <c r="AE10" s="34"/>
      <c r="AF10" s="34"/>
      <c r="AG10" s="34"/>
    </row>
    <row r="11" spans="1:33" s="35" customFormat="1" ht="40.15" hidden="1" customHeight="1" x14ac:dyDescent="0.25">
      <c r="A11" s="89"/>
      <c r="B11" s="90" t="s">
        <v>159</v>
      </c>
      <c r="C11" s="91" t="s">
        <v>164</v>
      </c>
      <c r="D11" s="40"/>
      <c r="E11" s="40">
        <v>11560000</v>
      </c>
      <c r="F11" s="41">
        <f t="shared" si="0"/>
        <v>11560000</v>
      </c>
      <c r="G11" s="41">
        <v>477678317</v>
      </c>
      <c r="H11" s="11"/>
      <c r="I11" s="11"/>
      <c r="J11" s="41">
        <f t="shared" si="1"/>
        <v>489238317</v>
      </c>
      <c r="K11" s="16"/>
      <c r="L11" s="40">
        <v>205131000</v>
      </c>
      <c r="M11" s="66">
        <v>208293073</v>
      </c>
      <c r="N11" s="8">
        <f t="shared" si="2"/>
        <v>1.0154148958470441</v>
      </c>
      <c r="O11" s="7">
        <f t="shared" si="3"/>
        <v>0.42574971289503477</v>
      </c>
      <c r="P11" s="19"/>
      <c r="Q11" s="19"/>
      <c r="R11" s="19"/>
      <c r="S11" s="19"/>
      <c r="T11" s="19"/>
      <c r="U11" s="19"/>
      <c r="V11" s="41">
        <f t="shared" si="5"/>
        <v>208293073</v>
      </c>
      <c r="W11" s="8">
        <f t="shared" si="6"/>
        <v>0.42574971289503477</v>
      </c>
      <c r="X11" s="20"/>
      <c r="Y11" s="9">
        <f t="shared" si="4"/>
        <v>280945244</v>
      </c>
      <c r="Z11" s="27"/>
      <c r="AA11" s="34"/>
      <c r="AB11" s="34"/>
      <c r="AC11" s="34"/>
      <c r="AD11" s="34"/>
      <c r="AE11" s="34"/>
      <c r="AF11" s="34"/>
      <c r="AG11" s="34"/>
    </row>
    <row r="12" spans="1:33" s="117" customFormat="1" ht="40.15" hidden="1" customHeight="1" x14ac:dyDescent="0.3">
      <c r="A12" s="94"/>
      <c r="B12" s="95" t="s">
        <v>165</v>
      </c>
      <c r="C12" s="96" t="s">
        <v>166</v>
      </c>
      <c r="D12" s="42">
        <f>SUM(D5:D11)</f>
        <v>2274000</v>
      </c>
      <c r="E12" s="42">
        <f>SUM(E5:E11)</f>
        <v>18971918000</v>
      </c>
      <c r="F12" s="42">
        <f t="shared" si="0"/>
        <v>18974192000</v>
      </c>
      <c r="G12" s="42">
        <f>SUM(G5:G11)</f>
        <v>-1413062000</v>
      </c>
      <c r="H12" s="43"/>
      <c r="I12" s="43"/>
      <c r="J12" s="44">
        <f t="shared" si="1"/>
        <v>17561130000</v>
      </c>
      <c r="K12" s="45"/>
      <c r="L12" s="42">
        <f>SUM(L5:L11)</f>
        <v>4858740000</v>
      </c>
      <c r="M12" s="42">
        <f>SUM(M5:M11)</f>
        <v>5252316324</v>
      </c>
      <c r="N12" s="46">
        <f t="shared" si="2"/>
        <v>1.0810037836970079</v>
      </c>
      <c r="O12" s="47">
        <f t="shared" si="3"/>
        <v>0.29908760563813375</v>
      </c>
      <c r="P12" s="48"/>
      <c r="Q12" s="48"/>
      <c r="R12" s="48"/>
      <c r="S12" s="48"/>
      <c r="T12" s="48"/>
      <c r="U12" s="48"/>
      <c r="V12" s="44">
        <f t="shared" si="5"/>
        <v>5252316324</v>
      </c>
      <c r="W12" s="8">
        <f t="shared" si="6"/>
        <v>0.29908760563813375</v>
      </c>
      <c r="X12" s="49"/>
      <c r="Y12" s="50">
        <f t="shared" si="4"/>
        <v>12308813676</v>
      </c>
      <c r="Z12" s="51"/>
      <c r="AA12" s="116"/>
      <c r="AB12" s="116"/>
      <c r="AC12" s="116"/>
      <c r="AD12" s="116"/>
      <c r="AE12" s="116"/>
      <c r="AF12" s="116"/>
      <c r="AG12" s="116"/>
    </row>
    <row r="13" spans="1:33" s="35" customFormat="1" ht="40.15" hidden="1" customHeight="1" x14ac:dyDescent="0.25">
      <c r="A13" s="89"/>
      <c r="B13" s="90" t="s">
        <v>167</v>
      </c>
      <c r="C13" s="91" t="s">
        <v>168</v>
      </c>
      <c r="D13" s="40"/>
      <c r="E13" s="40">
        <v>40195000</v>
      </c>
      <c r="F13" s="41">
        <f t="shared" si="0"/>
        <v>40195000</v>
      </c>
      <c r="G13" s="41">
        <v>121501488</v>
      </c>
      <c r="H13" s="11"/>
      <c r="I13" s="11"/>
      <c r="J13" s="41">
        <f t="shared" si="1"/>
        <v>161696488</v>
      </c>
      <c r="K13" s="17"/>
      <c r="L13" s="40">
        <v>146168000</v>
      </c>
      <c r="M13" s="66">
        <v>136747683</v>
      </c>
      <c r="N13" s="8">
        <f t="shared" si="2"/>
        <v>0.93555144080783759</v>
      </c>
      <c r="O13" s="7">
        <f t="shared" si="3"/>
        <v>0.84570595621099698</v>
      </c>
      <c r="P13" s="19"/>
      <c r="Q13" s="19"/>
      <c r="R13" s="19"/>
      <c r="S13" s="19"/>
      <c r="T13" s="19"/>
      <c r="U13" s="19"/>
      <c r="V13" s="41">
        <f t="shared" si="5"/>
        <v>136747683</v>
      </c>
      <c r="W13" s="8">
        <f t="shared" si="6"/>
        <v>0.84570595621099698</v>
      </c>
      <c r="X13" s="20"/>
      <c r="Y13" s="9">
        <f t="shared" si="4"/>
        <v>24948805</v>
      </c>
      <c r="Z13" s="27"/>
      <c r="AA13" s="34"/>
      <c r="AB13" s="34"/>
      <c r="AC13" s="34"/>
      <c r="AD13" s="34"/>
      <c r="AE13" s="34"/>
      <c r="AF13" s="34"/>
      <c r="AG13" s="34"/>
    </row>
    <row r="14" spans="1:33" s="35" customFormat="1" ht="40.15" hidden="1" customHeight="1" x14ac:dyDescent="0.25">
      <c r="A14" s="89"/>
      <c r="B14" s="90" t="s">
        <v>167</v>
      </c>
      <c r="C14" s="91" t="s">
        <v>169</v>
      </c>
      <c r="D14" s="40">
        <v>15881177</v>
      </c>
      <c r="E14" s="40">
        <v>0</v>
      </c>
      <c r="F14" s="41">
        <f t="shared" si="0"/>
        <v>15881177</v>
      </c>
      <c r="G14" s="41">
        <v>1800000</v>
      </c>
      <c r="H14" s="11"/>
      <c r="I14" s="11"/>
      <c r="J14" s="41">
        <f t="shared" si="1"/>
        <v>17681177</v>
      </c>
      <c r="K14" s="17"/>
      <c r="L14" s="40">
        <v>6449000</v>
      </c>
      <c r="M14" s="66">
        <v>4424667</v>
      </c>
      <c r="N14" s="8">
        <f t="shared" si="2"/>
        <v>0.68610125600868355</v>
      </c>
      <c r="O14" s="7">
        <f t="shared" si="3"/>
        <v>0.25024731102459979</v>
      </c>
      <c r="P14" s="19"/>
      <c r="Q14" s="19"/>
      <c r="R14" s="19"/>
      <c r="S14" s="19"/>
      <c r="T14" s="19"/>
      <c r="U14" s="19"/>
      <c r="V14" s="41">
        <f t="shared" si="5"/>
        <v>4424667</v>
      </c>
      <c r="W14" s="8">
        <f t="shared" si="6"/>
        <v>0.25024731102459979</v>
      </c>
      <c r="X14" s="20"/>
      <c r="Y14" s="9">
        <f t="shared" si="4"/>
        <v>13256510</v>
      </c>
      <c r="Z14" s="27"/>
      <c r="AA14" s="34"/>
      <c r="AB14" s="34"/>
      <c r="AC14" s="34"/>
      <c r="AD14" s="34"/>
      <c r="AE14" s="34"/>
      <c r="AF14" s="34"/>
      <c r="AG14" s="34"/>
    </row>
    <row r="15" spans="1:33" s="35" customFormat="1" ht="40.15" hidden="1" customHeight="1" x14ac:dyDescent="0.25">
      <c r="A15" s="89"/>
      <c r="B15" s="90" t="s">
        <v>167</v>
      </c>
      <c r="C15" s="91" t="s">
        <v>160</v>
      </c>
      <c r="D15" s="40">
        <v>380000</v>
      </c>
      <c r="E15" s="40">
        <v>4500000</v>
      </c>
      <c r="F15" s="41">
        <f t="shared" si="0"/>
        <v>4880000</v>
      </c>
      <c r="G15" s="41">
        <v>0</v>
      </c>
      <c r="H15" s="11"/>
      <c r="I15" s="11"/>
      <c r="J15" s="41">
        <f t="shared" si="1"/>
        <v>4880000</v>
      </c>
      <c r="K15" s="17"/>
      <c r="L15" s="40">
        <v>357000</v>
      </c>
      <c r="M15" s="66">
        <v>313714</v>
      </c>
      <c r="N15" s="8">
        <f t="shared" si="2"/>
        <v>0.87875070028011204</v>
      </c>
      <c r="O15" s="7">
        <f t="shared" si="3"/>
        <v>6.4285655737704922E-2</v>
      </c>
      <c r="P15" s="19"/>
      <c r="Q15" s="19"/>
      <c r="R15" s="19"/>
      <c r="S15" s="19"/>
      <c r="T15" s="19"/>
      <c r="U15" s="19"/>
      <c r="V15" s="41">
        <f t="shared" si="5"/>
        <v>313714</v>
      </c>
      <c r="W15" s="8">
        <f t="shared" si="6"/>
        <v>6.4285655737704922E-2</v>
      </c>
      <c r="X15" s="20"/>
      <c r="Y15" s="9">
        <f t="shared" si="4"/>
        <v>4566286</v>
      </c>
      <c r="Z15" s="27"/>
      <c r="AA15" s="34"/>
      <c r="AB15" s="34"/>
      <c r="AC15" s="34"/>
      <c r="AD15" s="34"/>
      <c r="AE15" s="34"/>
      <c r="AF15" s="34"/>
      <c r="AG15" s="34"/>
    </row>
    <row r="16" spans="1:33" s="35" customFormat="1" ht="40.15" hidden="1" customHeight="1" x14ac:dyDescent="0.25">
      <c r="A16" s="89"/>
      <c r="B16" s="90" t="s">
        <v>167</v>
      </c>
      <c r="C16" s="91" t="s">
        <v>170</v>
      </c>
      <c r="D16" s="40"/>
      <c r="E16" s="40">
        <v>5469924000</v>
      </c>
      <c r="F16" s="41">
        <f t="shared" si="0"/>
        <v>5469924000</v>
      </c>
      <c r="G16" s="41">
        <v>486987512</v>
      </c>
      <c r="H16" s="11"/>
      <c r="I16" s="11"/>
      <c r="J16" s="41">
        <f t="shared" si="1"/>
        <v>5956911512</v>
      </c>
      <c r="K16" s="17"/>
      <c r="L16" s="40">
        <v>3153041000</v>
      </c>
      <c r="M16" s="66">
        <v>3385651696</v>
      </c>
      <c r="N16" s="8">
        <f t="shared" si="2"/>
        <v>1.0737734447474676</v>
      </c>
      <c r="O16" s="7">
        <f t="shared" si="3"/>
        <v>0.56835688916642746</v>
      </c>
      <c r="P16" s="19"/>
      <c r="Q16" s="19"/>
      <c r="R16" s="19"/>
      <c r="S16" s="19"/>
      <c r="T16" s="19"/>
      <c r="U16" s="19"/>
      <c r="V16" s="41">
        <f t="shared" si="5"/>
        <v>3385651696</v>
      </c>
      <c r="W16" s="8">
        <f t="shared" si="6"/>
        <v>0.56835688916642746</v>
      </c>
      <c r="X16" s="20"/>
      <c r="Y16" s="9">
        <f t="shared" si="4"/>
        <v>2571259816</v>
      </c>
      <c r="Z16" s="27"/>
      <c r="AA16" s="34"/>
      <c r="AB16" s="34"/>
      <c r="AC16" s="34"/>
      <c r="AD16" s="34"/>
      <c r="AE16" s="34"/>
      <c r="AF16" s="34"/>
      <c r="AG16" s="34"/>
    </row>
    <row r="17" spans="1:33" s="35" customFormat="1" ht="40.15" hidden="1" customHeight="1" x14ac:dyDescent="0.25">
      <c r="A17" s="89"/>
      <c r="B17" s="90" t="s">
        <v>167</v>
      </c>
      <c r="C17" s="91" t="s">
        <v>162</v>
      </c>
      <c r="D17" s="40">
        <v>5880000</v>
      </c>
      <c r="E17" s="40">
        <v>56127000</v>
      </c>
      <c r="F17" s="41">
        <f t="shared" si="0"/>
        <v>62007000</v>
      </c>
      <c r="G17" s="41">
        <v>920000</v>
      </c>
      <c r="H17" s="11"/>
      <c r="I17" s="11"/>
      <c r="J17" s="41">
        <f t="shared" si="1"/>
        <v>62927000</v>
      </c>
      <c r="K17" s="17"/>
      <c r="L17" s="40">
        <v>16631000</v>
      </c>
      <c r="M17" s="66">
        <v>3573346</v>
      </c>
      <c r="N17" s="8">
        <f t="shared" si="2"/>
        <v>0.2148605616018279</v>
      </c>
      <c r="O17" s="7">
        <f t="shared" si="3"/>
        <v>5.6785576938357146E-2</v>
      </c>
      <c r="P17" s="19"/>
      <c r="Q17" s="19"/>
      <c r="R17" s="19"/>
      <c r="S17" s="19"/>
      <c r="T17" s="19"/>
      <c r="U17" s="19"/>
      <c r="V17" s="41">
        <f t="shared" si="5"/>
        <v>3573346</v>
      </c>
      <c r="W17" s="8">
        <f t="shared" si="6"/>
        <v>5.6785576938357146E-2</v>
      </c>
      <c r="X17" s="20"/>
      <c r="Y17" s="9">
        <f t="shared" si="4"/>
        <v>59353654</v>
      </c>
      <c r="Z17" s="27"/>
      <c r="AA17" s="34"/>
      <c r="AB17" s="34"/>
      <c r="AC17" s="34"/>
      <c r="AD17" s="34"/>
      <c r="AE17" s="34"/>
      <c r="AF17" s="34"/>
      <c r="AG17" s="34"/>
    </row>
    <row r="18" spans="1:33" s="35" customFormat="1" ht="40.15" hidden="1" customHeight="1" x14ac:dyDescent="0.25">
      <c r="A18" s="89"/>
      <c r="B18" s="90" t="s">
        <v>167</v>
      </c>
      <c r="C18" s="91" t="s">
        <v>163</v>
      </c>
      <c r="D18" s="40"/>
      <c r="E18" s="40">
        <v>34187000</v>
      </c>
      <c r="F18" s="41">
        <f t="shared" si="0"/>
        <v>34187000</v>
      </c>
      <c r="G18" s="41">
        <v>2200000</v>
      </c>
      <c r="H18" s="11"/>
      <c r="I18" s="11"/>
      <c r="J18" s="41">
        <f t="shared" si="1"/>
        <v>36387000</v>
      </c>
      <c r="K18" s="17"/>
      <c r="L18" s="40">
        <v>18480000</v>
      </c>
      <c r="M18" s="66">
        <v>14287891</v>
      </c>
      <c r="N18" s="8">
        <f t="shared" si="2"/>
        <v>0.77315427489177491</v>
      </c>
      <c r="O18" s="7">
        <f t="shared" si="3"/>
        <v>0.39266471542034243</v>
      </c>
      <c r="P18" s="19"/>
      <c r="Q18" s="19"/>
      <c r="R18" s="19"/>
      <c r="S18" s="19"/>
      <c r="T18" s="19"/>
      <c r="U18" s="19"/>
      <c r="V18" s="41">
        <f t="shared" si="5"/>
        <v>14287891</v>
      </c>
      <c r="W18" s="8">
        <f t="shared" si="6"/>
        <v>0.39266471542034243</v>
      </c>
      <c r="X18" s="20"/>
      <c r="Y18" s="9">
        <f t="shared" si="4"/>
        <v>22099109</v>
      </c>
      <c r="Z18" s="27"/>
      <c r="AA18" s="34"/>
      <c r="AB18" s="34"/>
      <c r="AC18" s="34"/>
      <c r="AD18" s="34"/>
      <c r="AE18" s="34"/>
      <c r="AF18" s="34"/>
      <c r="AG18" s="34"/>
    </row>
    <row r="19" spans="1:33" s="35" customFormat="1" ht="40.15" hidden="1" customHeight="1" x14ac:dyDescent="0.25">
      <c r="A19" s="89"/>
      <c r="B19" s="90" t="s">
        <v>167</v>
      </c>
      <c r="C19" s="91" t="s">
        <v>164</v>
      </c>
      <c r="D19" s="40"/>
      <c r="E19" s="40">
        <v>140309000</v>
      </c>
      <c r="F19" s="41">
        <f t="shared" si="0"/>
        <v>140309000</v>
      </c>
      <c r="G19" s="41">
        <v>64003000</v>
      </c>
      <c r="H19" s="11"/>
      <c r="I19" s="11"/>
      <c r="J19" s="41">
        <f t="shared" si="1"/>
        <v>204312000</v>
      </c>
      <c r="K19" s="17"/>
      <c r="L19" s="40">
        <v>172256000</v>
      </c>
      <c r="M19" s="66">
        <v>107480561</v>
      </c>
      <c r="N19" s="8">
        <f t="shared" si="2"/>
        <v>0.62395830043655953</v>
      </c>
      <c r="O19" s="7">
        <f t="shared" si="3"/>
        <v>0.52606093132072518</v>
      </c>
      <c r="P19" s="19"/>
      <c r="Q19" s="19"/>
      <c r="R19" s="19"/>
      <c r="S19" s="19"/>
      <c r="T19" s="19"/>
      <c r="U19" s="19"/>
      <c r="V19" s="41">
        <f t="shared" si="5"/>
        <v>107480561</v>
      </c>
      <c r="W19" s="8">
        <f t="shared" si="6"/>
        <v>0.52606093132072518</v>
      </c>
      <c r="X19" s="20"/>
      <c r="Y19" s="9">
        <f t="shared" si="4"/>
        <v>96831439</v>
      </c>
      <c r="Z19" s="27"/>
      <c r="AA19" s="34"/>
      <c r="AB19" s="34"/>
      <c r="AC19" s="34"/>
      <c r="AD19" s="34"/>
      <c r="AE19" s="34"/>
      <c r="AF19" s="34"/>
      <c r="AG19" s="34"/>
    </row>
    <row r="20" spans="1:33" s="117" customFormat="1" ht="40.15" hidden="1" customHeight="1" x14ac:dyDescent="0.3">
      <c r="A20" s="94"/>
      <c r="B20" s="95" t="s">
        <v>171</v>
      </c>
      <c r="C20" s="96" t="s">
        <v>166</v>
      </c>
      <c r="D20" s="42">
        <f>SUM(D13:D19)</f>
        <v>22141177</v>
      </c>
      <c r="E20" s="42">
        <f>SUM(E13:E19)</f>
        <v>5745242000</v>
      </c>
      <c r="F20" s="42">
        <f t="shared" si="0"/>
        <v>5767383177</v>
      </c>
      <c r="G20" s="42">
        <f>SUM(G13:G19)</f>
        <v>677412000</v>
      </c>
      <c r="H20" s="43"/>
      <c r="I20" s="43"/>
      <c r="J20" s="44">
        <f t="shared" si="1"/>
        <v>6444795177</v>
      </c>
      <c r="K20" s="52"/>
      <c r="L20" s="42">
        <f>SUM(L13:L19)</f>
        <v>3513382000</v>
      </c>
      <c r="M20" s="42">
        <f>SUM(M13:M19)</f>
        <v>3652479558</v>
      </c>
      <c r="N20" s="46">
        <f t="shared" si="2"/>
        <v>1.0395907868828382</v>
      </c>
      <c r="O20" s="47">
        <f t="shared" si="3"/>
        <v>0.56673322544599469</v>
      </c>
      <c r="P20" s="48"/>
      <c r="Q20" s="48"/>
      <c r="R20" s="48"/>
      <c r="S20" s="48"/>
      <c r="T20" s="48"/>
      <c r="U20" s="48"/>
      <c r="V20" s="44">
        <f t="shared" si="5"/>
        <v>3652479558</v>
      </c>
      <c r="W20" s="8">
        <f t="shared" si="6"/>
        <v>0.56673322544599469</v>
      </c>
      <c r="X20" s="49"/>
      <c r="Y20" s="50">
        <f t="shared" si="4"/>
        <v>2792315619</v>
      </c>
      <c r="Z20" s="51"/>
      <c r="AA20" s="116"/>
      <c r="AB20" s="116"/>
      <c r="AC20" s="116"/>
      <c r="AD20" s="116"/>
      <c r="AE20" s="116"/>
      <c r="AF20" s="116"/>
      <c r="AG20" s="116"/>
    </row>
    <row r="21" spans="1:33" s="35" customFormat="1" ht="40.15" hidden="1" customHeight="1" x14ac:dyDescent="0.25">
      <c r="A21" s="89"/>
      <c r="B21" s="90" t="s">
        <v>172</v>
      </c>
      <c r="C21" s="91" t="s">
        <v>170</v>
      </c>
      <c r="D21" s="40"/>
      <c r="E21" s="40">
        <v>281000000</v>
      </c>
      <c r="F21" s="41">
        <f t="shared" si="0"/>
        <v>281000000</v>
      </c>
      <c r="G21" s="41">
        <v>-159930000</v>
      </c>
      <c r="H21" s="11"/>
      <c r="I21" s="11"/>
      <c r="J21" s="41">
        <f t="shared" si="1"/>
        <v>121070000</v>
      </c>
      <c r="K21" s="17"/>
      <c r="L21" s="40">
        <v>257000</v>
      </c>
      <c r="M21" s="66">
        <v>6551324</v>
      </c>
      <c r="N21" s="8">
        <f t="shared" si="2"/>
        <v>25.491533073929961</v>
      </c>
      <c r="O21" s="7">
        <f t="shared" si="3"/>
        <v>5.4111869166597833E-2</v>
      </c>
      <c r="P21" s="19"/>
      <c r="Q21" s="19"/>
      <c r="R21" s="19"/>
      <c r="S21" s="19"/>
      <c r="T21" s="19"/>
      <c r="U21" s="19"/>
      <c r="V21" s="41">
        <f t="shared" si="5"/>
        <v>6551324</v>
      </c>
      <c r="W21" s="8">
        <f t="shared" si="6"/>
        <v>5.4111869166597833E-2</v>
      </c>
      <c r="X21" s="20"/>
      <c r="Y21" s="9">
        <f t="shared" si="4"/>
        <v>114518676</v>
      </c>
      <c r="Z21" s="27"/>
      <c r="AA21" s="34"/>
      <c r="AB21" s="34"/>
      <c r="AC21" s="34"/>
      <c r="AD21" s="34"/>
      <c r="AE21" s="34"/>
      <c r="AF21" s="34"/>
      <c r="AG21" s="34"/>
    </row>
    <row r="22" spans="1:33" s="117" customFormat="1" ht="40.15" hidden="1" customHeight="1" x14ac:dyDescent="0.3">
      <c r="A22" s="94"/>
      <c r="B22" s="95" t="s">
        <v>173</v>
      </c>
      <c r="C22" s="96" t="s">
        <v>166</v>
      </c>
      <c r="D22" s="42">
        <f>SUM(D21)</f>
        <v>0</v>
      </c>
      <c r="E22" s="42">
        <f>SUM(E21)</f>
        <v>281000000</v>
      </c>
      <c r="F22" s="42">
        <f t="shared" si="0"/>
        <v>281000000</v>
      </c>
      <c r="G22" s="42">
        <f>SUM(G21)</f>
        <v>-159930000</v>
      </c>
      <c r="H22" s="43"/>
      <c r="I22" s="43"/>
      <c r="J22" s="44">
        <f t="shared" si="1"/>
        <v>121070000</v>
      </c>
      <c r="K22" s="52"/>
      <c r="L22" s="42">
        <f>SUM(L21)</f>
        <v>257000</v>
      </c>
      <c r="M22" s="42">
        <f>SUM(M21)</f>
        <v>6551324</v>
      </c>
      <c r="N22" s="46">
        <f t="shared" si="2"/>
        <v>25.491533073929961</v>
      </c>
      <c r="O22" s="47">
        <f t="shared" si="3"/>
        <v>5.4111869166597833E-2</v>
      </c>
      <c r="P22" s="48"/>
      <c r="Q22" s="48"/>
      <c r="R22" s="48"/>
      <c r="S22" s="48"/>
      <c r="T22" s="48"/>
      <c r="U22" s="48"/>
      <c r="V22" s="44">
        <f t="shared" si="5"/>
        <v>6551324</v>
      </c>
      <c r="W22" s="8">
        <f t="shared" si="6"/>
        <v>5.4111869166597833E-2</v>
      </c>
      <c r="X22" s="49"/>
      <c r="Y22" s="50">
        <f t="shared" si="4"/>
        <v>114518676</v>
      </c>
      <c r="Z22" s="51"/>
      <c r="AA22" s="116"/>
      <c r="AB22" s="116"/>
      <c r="AC22" s="116"/>
      <c r="AD22" s="116"/>
      <c r="AE22" s="116"/>
      <c r="AF22" s="116"/>
      <c r="AG22" s="116"/>
    </row>
    <row r="23" spans="1:33" s="35" customFormat="1" ht="40.15" customHeight="1" x14ac:dyDescent="0.25">
      <c r="A23" s="89"/>
      <c r="B23" s="90" t="s">
        <v>174</v>
      </c>
      <c r="C23" s="91" t="s">
        <v>168</v>
      </c>
      <c r="D23" s="40"/>
      <c r="E23" s="40">
        <v>0</v>
      </c>
      <c r="F23" s="41">
        <f t="shared" si="0"/>
        <v>0</v>
      </c>
      <c r="G23" s="41">
        <v>1704158</v>
      </c>
      <c r="H23" s="11"/>
      <c r="I23" s="11"/>
      <c r="J23" s="41">
        <f t="shared" si="1"/>
        <v>1704158</v>
      </c>
      <c r="K23" s="124" t="s">
        <v>226</v>
      </c>
      <c r="L23" s="40">
        <v>1704000</v>
      </c>
      <c r="M23" s="66">
        <v>1705650</v>
      </c>
      <c r="N23" s="8">
        <f t="shared" si="2"/>
        <v>1.0009683098591549</v>
      </c>
      <c r="O23" s="7">
        <f t="shared" si="3"/>
        <v>1.0008755056749432</v>
      </c>
      <c r="P23" s="19"/>
      <c r="Q23" s="129">
        <v>0</v>
      </c>
      <c r="R23" s="129">
        <v>0</v>
      </c>
      <c r="S23" s="129">
        <v>0</v>
      </c>
      <c r="T23" s="129">
        <v>0</v>
      </c>
      <c r="U23" s="126">
        <v>0</v>
      </c>
      <c r="V23" s="41">
        <f t="shared" si="5"/>
        <v>1705650</v>
      </c>
      <c r="W23" s="8">
        <f t="shared" si="6"/>
        <v>1.0008755056749432</v>
      </c>
      <c r="X23" s="20"/>
      <c r="Y23" s="9">
        <f t="shared" si="4"/>
        <v>-1492</v>
      </c>
      <c r="Z23" s="131" t="s">
        <v>233</v>
      </c>
      <c r="AA23" s="34"/>
      <c r="AB23" s="34"/>
      <c r="AC23" s="34"/>
      <c r="AD23" s="34"/>
      <c r="AE23" s="34"/>
      <c r="AF23" s="34"/>
      <c r="AG23" s="34"/>
    </row>
    <row r="24" spans="1:33" s="35" customFormat="1" ht="378" x14ac:dyDescent="0.25">
      <c r="A24" s="89"/>
      <c r="B24" s="90" t="s">
        <v>174</v>
      </c>
      <c r="C24" s="91" t="s">
        <v>169</v>
      </c>
      <c r="D24" s="40"/>
      <c r="E24" s="40">
        <v>1552000</v>
      </c>
      <c r="F24" s="41">
        <f t="shared" si="0"/>
        <v>1552000</v>
      </c>
      <c r="G24" s="41">
        <v>24801893</v>
      </c>
      <c r="H24" s="11"/>
      <c r="I24" s="11"/>
      <c r="J24" s="41">
        <f t="shared" si="1"/>
        <v>26353893</v>
      </c>
      <c r="K24" s="125" t="s">
        <v>228</v>
      </c>
      <c r="L24" s="40">
        <v>14001000</v>
      </c>
      <c r="M24" s="66">
        <v>13142585</v>
      </c>
      <c r="N24" s="8">
        <f t="shared" si="2"/>
        <v>0.93868902221269912</v>
      </c>
      <c r="O24" s="7">
        <f t="shared" si="3"/>
        <v>0.49869615088746094</v>
      </c>
      <c r="P24" s="19"/>
      <c r="Q24" s="126">
        <v>262000</v>
      </c>
      <c r="R24" s="126">
        <v>5025000</v>
      </c>
      <c r="S24" s="126">
        <v>70000</v>
      </c>
      <c r="T24" s="126">
        <v>3005698</v>
      </c>
      <c r="U24" s="126">
        <f>J24-T24-S24-R24-Q24-M24</f>
        <v>4848610</v>
      </c>
      <c r="V24" s="41">
        <f t="shared" si="5"/>
        <v>26353893</v>
      </c>
      <c r="W24" s="8">
        <f t="shared" si="6"/>
        <v>1</v>
      </c>
      <c r="X24" s="20"/>
      <c r="Y24" s="9">
        <f t="shared" si="4"/>
        <v>0</v>
      </c>
      <c r="Z24" s="27"/>
      <c r="AA24" s="34"/>
      <c r="AB24" s="34"/>
      <c r="AC24" s="34"/>
      <c r="AD24" s="34"/>
      <c r="AE24" s="34"/>
      <c r="AF24" s="34"/>
      <c r="AG24" s="34"/>
    </row>
    <row r="25" spans="1:33" s="35" customFormat="1" ht="40.15" customHeight="1" x14ac:dyDescent="0.25">
      <c r="A25" s="89"/>
      <c r="B25" s="90" t="s">
        <v>174</v>
      </c>
      <c r="C25" s="91" t="s">
        <v>160</v>
      </c>
      <c r="D25" s="40"/>
      <c r="E25" s="40">
        <v>497789000</v>
      </c>
      <c r="F25" s="41">
        <f t="shared" si="0"/>
        <v>497789000</v>
      </c>
      <c r="G25" s="41">
        <v>24374260</v>
      </c>
      <c r="H25" s="11"/>
      <c r="I25" s="11"/>
      <c r="J25" s="41">
        <f t="shared" si="1"/>
        <v>522163260</v>
      </c>
      <c r="K25" s="130" t="s">
        <v>229</v>
      </c>
      <c r="L25" s="40">
        <v>176129000</v>
      </c>
      <c r="M25" s="66">
        <v>115240602</v>
      </c>
      <c r="N25" s="8">
        <f t="shared" si="2"/>
        <v>0.65429657807629638</v>
      </c>
      <c r="O25" s="7">
        <f t="shared" si="3"/>
        <v>0.22069841145085542</v>
      </c>
      <c r="P25" s="19"/>
      <c r="Q25" s="127">
        <v>59508000</v>
      </c>
      <c r="R25" s="127">
        <v>51627000</v>
      </c>
      <c r="S25" s="127">
        <v>12085000</v>
      </c>
      <c r="T25" s="127">
        <v>31737000</v>
      </c>
      <c r="U25" s="126">
        <f>J25-T25-S25-R25-Q25-M25</f>
        <v>251965658</v>
      </c>
      <c r="V25" s="41">
        <f t="shared" si="5"/>
        <v>522163260</v>
      </c>
      <c r="W25" s="8">
        <f t="shared" si="6"/>
        <v>1</v>
      </c>
      <c r="X25" s="20"/>
      <c r="Y25" s="9">
        <f t="shared" si="4"/>
        <v>0</v>
      </c>
      <c r="Z25" s="27"/>
      <c r="AA25" s="34"/>
      <c r="AB25" s="34"/>
      <c r="AC25" s="34"/>
      <c r="AD25" s="34"/>
      <c r="AE25" s="34"/>
      <c r="AF25" s="34"/>
      <c r="AG25" s="34"/>
    </row>
    <row r="26" spans="1:33" ht="388.5" x14ac:dyDescent="0.25">
      <c r="A26" s="97"/>
      <c r="B26" s="98" t="s">
        <v>175</v>
      </c>
      <c r="C26" s="99" t="s">
        <v>176</v>
      </c>
      <c r="D26" s="40"/>
      <c r="E26" s="40">
        <v>32809569000</v>
      </c>
      <c r="F26" s="41">
        <f t="shared" si="0"/>
        <v>32809569000</v>
      </c>
      <c r="G26" s="41">
        <v>200669514</v>
      </c>
      <c r="H26" s="12"/>
      <c r="I26" s="12"/>
      <c r="J26" s="41">
        <f t="shared" si="1"/>
        <v>33010238514</v>
      </c>
      <c r="K26" s="125" t="s">
        <v>230</v>
      </c>
      <c r="L26" s="40">
        <v>18420595000</v>
      </c>
      <c r="M26" s="66">
        <v>20024356164</v>
      </c>
      <c r="N26" s="8">
        <f t="shared" si="2"/>
        <v>1.0870634832371049</v>
      </c>
      <c r="O26" s="7">
        <f t="shared" si="3"/>
        <v>0.60661046588643863</v>
      </c>
      <c r="P26" s="19"/>
      <c r="Q26" s="127">
        <v>3903170000</v>
      </c>
      <c r="R26" s="127">
        <v>3961587875</v>
      </c>
      <c r="S26" s="127">
        <v>3221407000</v>
      </c>
      <c r="T26" s="127">
        <v>4401284000</v>
      </c>
      <c r="U26" s="126">
        <f>J26-T26-S26-R26-Q26-M26+8401284000</f>
        <v>5899717475</v>
      </c>
      <c r="V26" s="41">
        <f t="shared" si="5"/>
        <v>41411522514</v>
      </c>
      <c r="W26" s="8">
        <f t="shared" si="6"/>
        <v>1.2545054012995673</v>
      </c>
      <c r="X26" s="20"/>
      <c r="Y26" s="9">
        <f t="shared" si="4"/>
        <v>-8401284000</v>
      </c>
      <c r="Z26" s="132" t="s">
        <v>234</v>
      </c>
    </row>
    <row r="27" spans="1:33" ht="40.15" customHeight="1" x14ac:dyDescent="0.25">
      <c r="A27" s="100"/>
      <c r="B27" s="101" t="s">
        <v>175</v>
      </c>
      <c r="C27" s="102" t="s">
        <v>177</v>
      </c>
      <c r="D27" s="40"/>
      <c r="E27" s="40">
        <v>327261000</v>
      </c>
      <c r="F27" s="41">
        <f t="shared" si="0"/>
        <v>327261000</v>
      </c>
      <c r="G27" s="41">
        <v>545473586</v>
      </c>
      <c r="H27" s="13"/>
      <c r="I27" s="13"/>
      <c r="J27" s="41">
        <f t="shared" si="1"/>
        <v>872734586</v>
      </c>
      <c r="K27" s="125" t="s">
        <v>231</v>
      </c>
      <c r="L27" s="40">
        <v>172360000</v>
      </c>
      <c r="M27" s="66">
        <v>217813971</v>
      </c>
      <c r="N27" s="8">
        <f t="shared" si="2"/>
        <v>1.2637153109770249</v>
      </c>
      <c r="O27" s="7">
        <f t="shared" si="3"/>
        <v>0.24957641703912029</v>
      </c>
      <c r="P27" s="19"/>
      <c r="Q27" s="127">
        <v>6633000</v>
      </c>
      <c r="R27" s="127">
        <v>13706000</v>
      </c>
      <c r="S27" s="127">
        <v>3493000</v>
      </c>
      <c r="T27" s="127">
        <v>10983000</v>
      </c>
      <c r="U27" s="126">
        <f t="shared" ref="U26:U28" si="7">J27-T27-S27-R27-Q27-M27</f>
        <v>620105615</v>
      </c>
      <c r="V27" s="41">
        <f t="shared" si="5"/>
        <v>872734586</v>
      </c>
      <c r="W27" s="8">
        <f t="shared" si="6"/>
        <v>1</v>
      </c>
      <c r="X27" s="20"/>
      <c r="Y27" s="9">
        <f t="shared" si="4"/>
        <v>0</v>
      </c>
      <c r="Z27" s="27"/>
    </row>
    <row r="28" spans="1:33" ht="40.15" customHeight="1" x14ac:dyDescent="0.25">
      <c r="A28" s="97"/>
      <c r="B28" s="98" t="s">
        <v>175</v>
      </c>
      <c r="C28" s="99" t="s">
        <v>178</v>
      </c>
      <c r="D28" s="40"/>
      <c r="E28" s="40">
        <v>99819000</v>
      </c>
      <c r="F28" s="41">
        <f t="shared" si="0"/>
        <v>99819000</v>
      </c>
      <c r="G28" s="41">
        <v>11153372</v>
      </c>
      <c r="H28" s="12"/>
      <c r="I28" s="12"/>
      <c r="J28" s="41">
        <f t="shared" si="1"/>
        <v>110972372</v>
      </c>
      <c r="K28" s="125" t="s">
        <v>232</v>
      </c>
      <c r="L28" s="40">
        <v>55943000</v>
      </c>
      <c r="M28" s="66">
        <v>27401749</v>
      </c>
      <c r="N28" s="8">
        <f t="shared" si="2"/>
        <v>0.48981550864272561</v>
      </c>
      <c r="O28" s="7">
        <f t="shared" si="3"/>
        <v>0.24692406322539451</v>
      </c>
      <c r="P28" s="19"/>
      <c r="Q28" s="127">
        <v>7844500</v>
      </c>
      <c r="R28" s="127">
        <v>12507500</v>
      </c>
      <c r="S28" s="127">
        <v>7975500</v>
      </c>
      <c r="T28" s="127">
        <v>17830500</v>
      </c>
      <c r="U28" s="126">
        <f t="shared" si="7"/>
        <v>37412623</v>
      </c>
      <c r="V28" s="41">
        <f t="shared" si="5"/>
        <v>110972372</v>
      </c>
      <c r="W28" s="8">
        <f t="shared" si="6"/>
        <v>1</v>
      </c>
      <c r="X28" s="20"/>
      <c r="Y28" s="9">
        <f t="shared" si="4"/>
        <v>0</v>
      </c>
      <c r="Z28" s="27"/>
    </row>
    <row r="29" spans="1:33" ht="40.15" customHeight="1" x14ac:dyDescent="0.25">
      <c r="A29" s="103"/>
      <c r="B29" s="98" t="s">
        <v>175</v>
      </c>
      <c r="C29" s="104" t="s">
        <v>179</v>
      </c>
      <c r="D29" s="40"/>
      <c r="E29" s="40">
        <v>4786000</v>
      </c>
      <c r="F29" s="41">
        <f t="shared" si="0"/>
        <v>4786000</v>
      </c>
      <c r="G29" s="41">
        <v>11862217</v>
      </c>
      <c r="H29" s="21"/>
      <c r="I29" s="21"/>
      <c r="J29" s="41">
        <f t="shared" si="1"/>
        <v>16648217</v>
      </c>
      <c r="K29" s="125" t="s">
        <v>227</v>
      </c>
      <c r="L29" s="40">
        <v>4107000</v>
      </c>
      <c r="M29" s="66">
        <v>14391868</v>
      </c>
      <c r="N29" s="8">
        <f t="shared" si="2"/>
        <v>3.5042288775261747</v>
      </c>
      <c r="O29" s="7">
        <f t="shared" si="3"/>
        <v>0.86446902992674834</v>
      </c>
      <c r="P29" s="23"/>
      <c r="Q29" s="128">
        <v>0</v>
      </c>
      <c r="R29" s="127">
        <v>11279000</v>
      </c>
      <c r="S29" s="127">
        <v>167000</v>
      </c>
      <c r="T29" s="127">
        <v>483000</v>
      </c>
      <c r="U29" s="23"/>
      <c r="V29" s="41">
        <f t="shared" si="5"/>
        <v>26320868</v>
      </c>
      <c r="W29" s="8">
        <f t="shared" si="6"/>
        <v>1.5810022178350991</v>
      </c>
      <c r="X29" s="24"/>
      <c r="Y29" s="9">
        <f t="shared" si="4"/>
        <v>-9672651</v>
      </c>
      <c r="Z29" s="28"/>
    </row>
    <row r="30" spans="1:33" s="119" customFormat="1" ht="40.15" customHeight="1" x14ac:dyDescent="0.25">
      <c r="A30" s="105"/>
      <c r="B30" s="106" t="s">
        <v>180</v>
      </c>
      <c r="C30" s="107" t="s">
        <v>181</v>
      </c>
      <c r="D30" s="42">
        <f>SUM(D23:D29)</f>
        <v>0</v>
      </c>
      <c r="E30" s="42">
        <f>SUM(E23:E29)</f>
        <v>33740776000</v>
      </c>
      <c r="F30" s="42">
        <f t="shared" si="0"/>
        <v>33740776000</v>
      </c>
      <c r="G30" s="42">
        <f>SUM(G23:G29)</f>
        <v>820039000</v>
      </c>
      <c r="H30" s="53"/>
      <c r="I30" s="53"/>
      <c r="J30" s="44">
        <f t="shared" si="1"/>
        <v>34560815000</v>
      </c>
      <c r="K30" s="54"/>
      <c r="L30" s="42">
        <f>SUM(L23:L29)</f>
        <v>18844839000</v>
      </c>
      <c r="M30" s="42">
        <f>SUM(M23:M29)</f>
        <v>20414052589</v>
      </c>
      <c r="N30" s="46">
        <f t="shared" si="2"/>
        <v>1.0832702040595836</v>
      </c>
      <c r="O30" s="47">
        <f t="shared" si="3"/>
        <v>0.59067046274805735</v>
      </c>
      <c r="P30" s="55"/>
      <c r="Q30" s="55"/>
      <c r="R30" s="55"/>
      <c r="S30" s="55"/>
      <c r="T30" s="55"/>
      <c r="U30" s="55"/>
      <c r="V30" s="44">
        <f t="shared" si="5"/>
        <v>20414052589</v>
      </c>
      <c r="W30" s="8">
        <f t="shared" si="6"/>
        <v>0.59067046274805735</v>
      </c>
      <c r="X30" s="56"/>
      <c r="Y30" s="50">
        <f t="shared" si="4"/>
        <v>14146762411</v>
      </c>
      <c r="Z30" s="57"/>
      <c r="AA30" s="118"/>
      <c r="AB30" s="118"/>
      <c r="AC30" s="118"/>
      <c r="AD30" s="118"/>
      <c r="AE30" s="118"/>
      <c r="AF30" s="118"/>
      <c r="AG30" s="118"/>
    </row>
    <row r="31" spans="1:33" ht="40.15" hidden="1" customHeight="1" x14ac:dyDescent="0.25">
      <c r="A31" s="103"/>
      <c r="B31" s="108" t="s">
        <v>124</v>
      </c>
      <c r="C31" s="104" t="s">
        <v>182</v>
      </c>
      <c r="D31" s="40">
        <v>42845915</v>
      </c>
      <c r="E31" s="40">
        <v>0</v>
      </c>
      <c r="F31" s="41">
        <f t="shared" si="0"/>
        <v>42845915</v>
      </c>
      <c r="G31" s="41">
        <v>0</v>
      </c>
      <c r="H31" s="21"/>
      <c r="I31" s="21"/>
      <c r="J31" s="41">
        <f t="shared" si="1"/>
        <v>42845915</v>
      </c>
      <c r="K31" s="22"/>
      <c r="L31" s="40">
        <v>30418000</v>
      </c>
      <c r="M31" s="66">
        <v>33483368</v>
      </c>
      <c r="N31" s="8">
        <f t="shared" si="2"/>
        <v>1.1007748043921362</v>
      </c>
      <c r="O31" s="7">
        <f t="shared" si="3"/>
        <v>0.78148332227238004</v>
      </c>
      <c r="P31" s="23"/>
      <c r="Q31" s="23"/>
      <c r="R31" s="23"/>
      <c r="S31" s="23"/>
      <c r="T31" s="23"/>
      <c r="U31" s="23"/>
      <c r="V31" s="41">
        <f t="shared" si="5"/>
        <v>33483368</v>
      </c>
      <c r="W31" s="8">
        <f t="shared" si="6"/>
        <v>0.78148332227238004</v>
      </c>
      <c r="X31" s="24"/>
      <c r="Y31" s="9">
        <f t="shared" si="4"/>
        <v>9362547</v>
      </c>
      <c r="Z31" s="28"/>
    </row>
    <row r="32" spans="1:33" ht="40.15" hidden="1" customHeight="1" x14ac:dyDescent="0.25">
      <c r="A32" s="103"/>
      <c r="B32" s="108" t="s">
        <v>124</v>
      </c>
      <c r="C32" s="104" t="s">
        <v>183</v>
      </c>
      <c r="D32" s="40"/>
      <c r="E32" s="40">
        <v>0</v>
      </c>
      <c r="F32" s="41">
        <f t="shared" si="0"/>
        <v>0</v>
      </c>
      <c r="G32" s="41">
        <v>0</v>
      </c>
      <c r="H32" s="21"/>
      <c r="I32" s="21"/>
      <c r="J32" s="41">
        <f t="shared" si="1"/>
        <v>0</v>
      </c>
      <c r="K32" s="22"/>
      <c r="L32" s="40">
        <v>0</v>
      </c>
      <c r="M32" s="66">
        <v>0</v>
      </c>
      <c r="N32" s="8" t="e">
        <f t="shared" si="2"/>
        <v>#DIV/0!</v>
      </c>
      <c r="O32" s="7" t="e">
        <f t="shared" si="3"/>
        <v>#DIV/0!</v>
      </c>
      <c r="P32" s="23"/>
      <c r="Q32" s="23"/>
      <c r="R32" s="23"/>
      <c r="S32" s="23"/>
      <c r="T32" s="23"/>
      <c r="U32" s="23"/>
      <c r="V32" s="41">
        <f t="shared" si="5"/>
        <v>0</v>
      </c>
      <c r="W32" s="8" t="e">
        <f t="shared" si="6"/>
        <v>#DIV/0!</v>
      </c>
      <c r="X32" s="24"/>
      <c r="Y32" s="9">
        <f t="shared" si="4"/>
        <v>0</v>
      </c>
      <c r="Z32" s="28"/>
    </row>
    <row r="33" spans="1:33" ht="40.15" hidden="1" customHeight="1" x14ac:dyDescent="0.25">
      <c r="A33" s="103"/>
      <c r="B33" s="108" t="s">
        <v>124</v>
      </c>
      <c r="C33" s="104" t="s">
        <v>184</v>
      </c>
      <c r="D33" s="40"/>
      <c r="E33" s="40">
        <v>744000</v>
      </c>
      <c r="F33" s="41">
        <f t="shared" si="0"/>
        <v>744000</v>
      </c>
      <c r="G33" s="41">
        <v>0</v>
      </c>
      <c r="H33" s="21"/>
      <c r="I33" s="21"/>
      <c r="J33" s="41">
        <f t="shared" si="1"/>
        <v>744000</v>
      </c>
      <c r="K33" s="22"/>
      <c r="L33" s="40">
        <v>744000</v>
      </c>
      <c r="M33" s="66">
        <v>58604</v>
      </c>
      <c r="N33" s="8">
        <f t="shared" si="2"/>
        <v>7.8768817204301081E-2</v>
      </c>
      <c r="O33" s="7">
        <f t="shared" si="3"/>
        <v>7.8768817204301081E-2</v>
      </c>
      <c r="P33" s="23"/>
      <c r="Q33" s="23"/>
      <c r="R33" s="23"/>
      <c r="S33" s="23"/>
      <c r="T33" s="23"/>
      <c r="U33" s="23"/>
      <c r="V33" s="41">
        <f t="shared" si="5"/>
        <v>58604</v>
      </c>
      <c r="W33" s="8">
        <f t="shared" si="6"/>
        <v>7.8768817204301081E-2</v>
      </c>
      <c r="X33" s="24"/>
      <c r="Y33" s="9">
        <f t="shared" si="4"/>
        <v>685396</v>
      </c>
      <c r="Z33" s="28"/>
    </row>
    <row r="34" spans="1:33" s="119" customFormat="1" ht="40.15" hidden="1" customHeight="1" x14ac:dyDescent="0.25">
      <c r="A34" s="105"/>
      <c r="B34" s="106" t="s">
        <v>125</v>
      </c>
      <c r="C34" s="107" t="s">
        <v>185</v>
      </c>
      <c r="D34" s="42">
        <f>SUM(D31:D33)</f>
        <v>42845915</v>
      </c>
      <c r="E34" s="42">
        <f>SUM(E31:E33)</f>
        <v>744000</v>
      </c>
      <c r="F34" s="42">
        <f t="shared" si="0"/>
        <v>43589915</v>
      </c>
      <c r="G34" s="42">
        <f>SUM(G31:G33)</f>
        <v>0</v>
      </c>
      <c r="H34" s="53"/>
      <c r="I34" s="53"/>
      <c r="J34" s="44">
        <f t="shared" si="1"/>
        <v>43589915</v>
      </c>
      <c r="K34" s="54"/>
      <c r="L34" s="42">
        <f>SUM(L31:L33)</f>
        <v>31162000</v>
      </c>
      <c r="M34" s="42">
        <f>SUM(M31:M33)</f>
        <v>33541972</v>
      </c>
      <c r="N34" s="46">
        <f t="shared" si="2"/>
        <v>1.0763741736730634</v>
      </c>
      <c r="O34" s="47">
        <f t="shared" si="3"/>
        <v>0.76948927292012381</v>
      </c>
      <c r="P34" s="55"/>
      <c r="Q34" s="55"/>
      <c r="R34" s="55"/>
      <c r="S34" s="55"/>
      <c r="T34" s="55"/>
      <c r="U34" s="55"/>
      <c r="V34" s="44">
        <f t="shared" si="5"/>
        <v>33541972</v>
      </c>
      <c r="W34" s="8">
        <f t="shared" si="6"/>
        <v>0.76948927292012381</v>
      </c>
      <c r="X34" s="56"/>
      <c r="Y34" s="50">
        <f t="shared" si="4"/>
        <v>10047943</v>
      </c>
      <c r="Z34" s="57"/>
      <c r="AA34" s="118"/>
      <c r="AB34" s="118"/>
      <c r="AC34" s="118"/>
      <c r="AD34" s="118"/>
      <c r="AE34" s="118"/>
      <c r="AF34" s="118"/>
      <c r="AG34" s="118"/>
    </row>
    <row r="35" spans="1:33" ht="40.15" hidden="1" customHeight="1" x14ac:dyDescent="0.25">
      <c r="A35" s="103"/>
      <c r="B35" s="108" t="s">
        <v>186</v>
      </c>
      <c r="C35" s="104" t="s">
        <v>187</v>
      </c>
      <c r="D35" s="40"/>
      <c r="E35" s="40">
        <v>1134224000</v>
      </c>
      <c r="F35" s="41">
        <f t="shared" si="0"/>
        <v>1134224000</v>
      </c>
      <c r="G35" s="41">
        <v>-1169508</v>
      </c>
      <c r="H35" s="21"/>
      <c r="I35" s="21"/>
      <c r="J35" s="41">
        <f t="shared" si="1"/>
        <v>1133054492</v>
      </c>
      <c r="K35" s="22"/>
      <c r="L35" s="40">
        <v>740981000</v>
      </c>
      <c r="M35" s="66">
        <v>755745011</v>
      </c>
      <c r="N35" s="8">
        <f t="shared" si="2"/>
        <v>1.0199249521917566</v>
      </c>
      <c r="O35" s="7">
        <f t="shared" si="3"/>
        <v>0.66699793905410865</v>
      </c>
      <c r="P35" s="23"/>
      <c r="Q35" s="23"/>
      <c r="R35" s="23"/>
      <c r="S35" s="23"/>
      <c r="T35" s="23"/>
      <c r="U35" s="23"/>
      <c r="V35" s="41">
        <f t="shared" si="5"/>
        <v>755745011</v>
      </c>
      <c r="W35" s="8">
        <f t="shared" si="6"/>
        <v>0.66699793905410865</v>
      </c>
      <c r="X35" s="24"/>
      <c r="Y35" s="9">
        <f t="shared" si="4"/>
        <v>377309481</v>
      </c>
      <c r="Z35" s="28"/>
    </row>
    <row r="36" spans="1:33" ht="40.15" hidden="1" customHeight="1" x14ac:dyDescent="0.25">
      <c r="A36" s="109"/>
      <c r="B36" s="110" t="s">
        <v>188</v>
      </c>
      <c r="C36" s="111" t="s">
        <v>179</v>
      </c>
      <c r="D36" s="40"/>
      <c r="E36" s="40">
        <v>0</v>
      </c>
      <c r="F36" s="41">
        <f t="shared" si="0"/>
        <v>0</v>
      </c>
      <c r="G36" s="41">
        <v>1169508</v>
      </c>
      <c r="H36" s="21"/>
      <c r="I36" s="21"/>
      <c r="J36" s="41">
        <f t="shared" si="1"/>
        <v>1169508</v>
      </c>
      <c r="K36" s="22"/>
      <c r="L36" s="40">
        <v>1170000</v>
      </c>
      <c r="M36" s="66">
        <v>1169508</v>
      </c>
      <c r="N36" s="8">
        <f t="shared" si="2"/>
        <v>0.99957948717948719</v>
      </c>
      <c r="O36" s="7">
        <f t="shared" si="3"/>
        <v>1</v>
      </c>
      <c r="P36" s="23"/>
      <c r="Q36" s="23"/>
      <c r="R36" s="23"/>
      <c r="S36" s="23"/>
      <c r="T36" s="23"/>
      <c r="U36" s="23"/>
      <c r="V36" s="41">
        <f t="shared" si="5"/>
        <v>1169508</v>
      </c>
      <c r="W36" s="8">
        <f t="shared" si="6"/>
        <v>1</v>
      </c>
      <c r="X36" s="24"/>
      <c r="Y36" s="9">
        <f t="shared" si="4"/>
        <v>0</v>
      </c>
      <c r="Z36" s="28"/>
      <c r="AA36" s="31"/>
      <c r="AB36" s="31"/>
      <c r="AC36" s="31"/>
      <c r="AD36" s="31"/>
      <c r="AE36" s="31"/>
      <c r="AF36" s="31"/>
      <c r="AG36" s="31"/>
    </row>
    <row r="37" spans="1:33" s="119" customFormat="1" ht="40.15" hidden="1" customHeight="1" x14ac:dyDescent="0.25">
      <c r="A37" s="105"/>
      <c r="B37" s="106" t="s">
        <v>189</v>
      </c>
      <c r="C37" s="107" t="s">
        <v>181</v>
      </c>
      <c r="D37" s="42">
        <f>SUM(D35:D35)</f>
        <v>0</v>
      </c>
      <c r="E37" s="42">
        <f>SUM(E35:E35)</f>
        <v>1134224000</v>
      </c>
      <c r="F37" s="42">
        <f t="shared" si="0"/>
        <v>1134224000</v>
      </c>
      <c r="G37" s="42">
        <f>SUM(G35:G36)</f>
        <v>0</v>
      </c>
      <c r="H37" s="53"/>
      <c r="I37" s="53"/>
      <c r="J37" s="44">
        <f t="shared" si="1"/>
        <v>1134224000</v>
      </c>
      <c r="K37" s="54"/>
      <c r="L37" s="42">
        <f>SUM(L35:L36)</f>
        <v>742151000</v>
      </c>
      <c r="M37" s="42">
        <f>SUM(M35:M36)</f>
        <v>756914519</v>
      </c>
      <c r="N37" s="46">
        <f t="shared" si="2"/>
        <v>1.0198928775949907</v>
      </c>
      <c r="O37" s="47">
        <f t="shared" si="3"/>
        <v>0.66734130030752303</v>
      </c>
      <c r="P37" s="55"/>
      <c r="Q37" s="55"/>
      <c r="R37" s="55"/>
      <c r="S37" s="55"/>
      <c r="T37" s="55"/>
      <c r="U37" s="55"/>
      <c r="V37" s="44">
        <f t="shared" si="5"/>
        <v>756914519</v>
      </c>
      <c r="W37" s="8">
        <f t="shared" si="6"/>
        <v>0.66734130030752303</v>
      </c>
      <c r="X37" s="56"/>
      <c r="Y37" s="50">
        <f t="shared" ref="Y37:Y69" si="8">J37-V37</f>
        <v>377309481</v>
      </c>
      <c r="Z37" s="57"/>
      <c r="AA37" s="118"/>
      <c r="AB37" s="118"/>
      <c r="AC37" s="118"/>
      <c r="AD37" s="118"/>
      <c r="AE37" s="118"/>
      <c r="AF37" s="118"/>
      <c r="AG37" s="118"/>
    </row>
    <row r="38" spans="1:33" ht="40.15" hidden="1" customHeight="1" x14ac:dyDescent="0.25">
      <c r="A38" s="103"/>
      <c r="B38" s="108" t="s">
        <v>190</v>
      </c>
      <c r="C38" s="104" t="s">
        <v>176</v>
      </c>
      <c r="D38" s="40"/>
      <c r="E38" s="40">
        <v>6608000</v>
      </c>
      <c r="F38" s="41">
        <f t="shared" si="0"/>
        <v>6608000</v>
      </c>
      <c r="G38" s="41">
        <v>-1157005</v>
      </c>
      <c r="H38" s="21"/>
      <c r="I38" s="21"/>
      <c r="J38" s="41">
        <f t="shared" si="1"/>
        <v>5450995</v>
      </c>
      <c r="K38" s="22"/>
      <c r="L38" s="40">
        <v>21000</v>
      </c>
      <c r="M38" s="66">
        <v>114714</v>
      </c>
      <c r="N38" s="8">
        <f t="shared" si="2"/>
        <v>5.4625714285714286</v>
      </c>
      <c r="O38" s="7">
        <f t="shared" si="3"/>
        <v>2.1044598279763602E-2</v>
      </c>
      <c r="P38" s="23"/>
      <c r="Q38" s="23"/>
      <c r="R38" s="23"/>
      <c r="S38" s="23"/>
      <c r="T38" s="23"/>
      <c r="U38" s="23"/>
      <c r="V38" s="41">
        <f t="shared" si="5"/>
        <v>114714</v>
      </c>
      <c r="W38" s="8">
        <f t="shared" si="6"/>
        <v>2.1044598279763602E-2</v>
      </c>
      <c r="X38" s="24"/>
      <c r="Y38" s="9">
        <f t="shared" si="8"/>
        <v>5336281</v>
      </c>
      <c r="Z38" s="28"/>
    </row>
    <row r="39" spans="1:33" ht="40.15" hidden="1" customHeight="1" x14ac:dyDescent="0.25">
      <c r="A39" s="103"/>
      <c r="B39" s="108" t="s">
        <v>190</v>
      </c>
      <c r="C39" s="104" t="s">
        <v>177</v>
      </c>
      <c r="D39" s="40"/>
      <c r="E39" s="40">
        <v>90000</v>
      </c>
      <c r="F39" s="41">
        <f t="shared" si="0"/>
        <v>90000</v>
      </c>
      <c r="G39" s="41">
        <v>0</v>
      </c>
      <c r="H39" s="21"/>
      <c r="I39" s="21"/>
      <c r="J39" s="41">
        <f t="shared" si="1"/>
        <v>90000</v>
      </c>
      <c r="K39" s="22"/>
      <c r="L39" s="40">
        <v>0</v>
      </c>
      <c r="M39" s="66">
        <v>0</v>
      </c>
      <c r="N39" s="8" t="e">
        <f t="shared" si="2"/>
        <v>#DIV/0!</v>
      </c>
      <c r="O39" s="7">
        <f t="shared" si="3"/>
        <v>0</v>
      </c>
      <c r="P39" s="23"/>
      <c r="Q39" s="23"/>
      <c r="R39" s="23"/>
      <c r="S39" s="23"/>
      <c r="T39" s="23"/>
      <c r="U39" s="23"/>
      <c r="V39" s="41">
        <f t="shared" si="5"/>
        <v>0</v>
      </c>
      <c r="W39" s="8">
        <f t="shared" si="6"/>
        <v>0</v>
      </c>
      <c r="X39" s="24"/>
      <c r="Y39" s="9">
        <f t="shared" si="8"/>
        <v>90000</v>
      </c>
      <c r="Z39" s="28"/>
    </row>
    <row r="40" spans="1:33" ht="40.15" hidden="1" customHeight="1" x14ac:dyDescent="0.25">
      <c r="A40" s="103"/>
      <c r="B40" s="108" t="s">
        <v>190</v>
      </c>
      <c r="C40" s="104" t="s">
        <v>178</v>
      </c>
      <c r="D40" s="40"/>
      <c r="E40" s="40">
        <v>20554000</v>
      </c>
      <c r="F40" s="41">
        <f t="shared" si="0"/>
        <v>20554000</v>
      </c>
      <c r="G40" s="41">
        <v>-5046381</v>
      </c>
      <c r="H40" s="21"/>
      <c r="I40" s="21"/>
      <c r="J40" s="41">
        <f t="shared" si="1"/>
        <v>15507619</v>
      </c>
      <c r="K40" s="22"/>
      <c r="L40" s="40">
        <v>2165000</v>
      </c>
      <c r="M40" s="66">
        <v>1927164</v>
      </c>
      <c r="N40" s="8">
        <f t="shared" si="2"/>
        <v>0.89014503464203232</v>
      </c>
      <c r="O40" s="7">
        <f t="shared" si="3"/>
        <v>0.12427207555202381</v>
      </c>
      <c r="P40" s="23"/>
      <c r="Q40" s="23"/>
      <c r="R40" s="23"/>
      <c r="S40" s="23"/>
      <c r="T40" s="23"/>
      <c r="U40" s="23"/>
      <c r="V40" s="41">
        <f t="shared" si="5"/>
        <v>1927164</v>
      </c>
      <c r="W40" s="8">
        <f t="shared" si="6"/>
        <v>0.12427207555202381</v>
      </c>
      <c r="X40" s="24"/>
      <c r="Y40" s="9">
        <f t="shared" si="8"/>
        <v>13580455</v>
      </c>
      <c r="Z40" s="28"/>
    </row>
    <row r="41" spans="1:33" s="119" customFormat="1" ht="40.15" hidden="1" customHeight="1" x14ac:dyDescent="0.25">
      <c r="A41" s="105"/>
      <c r="B41" s="106" t="s">
        <v>191</v>
      </c>
      <c r="C41" s="107" t="s">
        <v>181</v>
      </c>
      <c r="D41" s="42">
        <f>SUM(D38:D40)</f>
        <v>0</v>
      </c>
      <c r="E41" s="42">
        <f>SUM(E38:E40)</f>
        <v>27252000</v>
      </c>
      <c r="F41" s="42">
        <f t="shared" si="0"/>
        <v>27252000</v>
      </c>
      <c r="G41" s="42">
        <f>SUM(G38:G40)</f>
        <v>-6203386</v>
      </c>
      <c r="H41" s="53"/>
      <c r="I41" s="53"/>
      <c r="J41" s="44">
        <f t="shared" si="1"/>
        <v>21048614</v>
      </c>
      <c r="K41" s="54"/>
      <c r="L41" s="42">
        <f>SUM(L38:L40)</f>
        <v>2186000</v>
      </c>
      <c r="M41" s="42">
        <f>SUM(M38:M40)</f>
        <v>2041878</v>
      </c>
      <c r="N41" s="46">
        <f t="shared" si="2"/>
        <v>0.93407044830741082</v>
      </c>
      <c r="O41" s="47">
        <f t="shared" si="3"/>
        <v>9.7007717467762961E-2</v>
      </c>
      <c r="P41" s="55"/>
      <c r="Q41" s="55"/>
      <c r="R41" s="55"/>
      <c r="S41" s="55"/>
      <c r="T41" s="55"/>
      <c r="U41" s="55"/>
      <c r="V41" s="44">
        <f t="shared" si="5"/>
        <v>2041878</v>
      </c>
      <c r="W41" s="8">
        <f t="shared" si="6"/>
        <v>9.7007717467762961E-2</v>
      </c>
      <c r="X41" s="56"/>
      <c r="Y41" s="50">
        <f t="shared" si="8"/>
        <v>19006736</v>
      </c>
      <c r="Z41" s="57"/>
      <c r="AA41" s="118"/>
      <c r="AB41" s="118"/>
      <c r="AC41" s="118"/>
      <c r="AD41" s="118"/>
      <c r="AE41" s="118"/>
      <c r="AF41" s="118"/>
      <c r="AG41" s="118"/>
    </row>
    <row r="42" spans="1:33" ht="40.15" hidden="1" customHeight="1" x14ac:dyDescent="0.25">
      <c r="A42" s="103"/>
      <c r="B42" s="108" t="s">
        <v>192</v>
      </c>
      <c r="C42" s="104" t="s">
        <v>176</v>
      </c>
      <c r="D42" s="40"/>
      <c r="E42" s="40">
        <v>0</v>
      </c>
      <c r="F42" s="41">
        <v>0</v>
      </c>
      <c r="G42" s="41">
        <v>0</v>
      </c>
      <c r="H42" s="21"/>
      <c r="I42" s="21"/>
      <c r="J42" s="41">
        <f t="shared" si="1"/>
        <v>0</v>
      </c>
      <c r="K42" s="22"/>
      <c r="L42" s="40">
        <v>0</v>
      </c>
      <c r="M42" s="66">
        <v>0</v>
      </c>
      <c r="N42" s="8" t="e">
        <f>M42/L42</f>
        <v>#DIV/0!</v>
      </c>
      <c r="O42" s="7" t="e">
        <f>M42/J42</f>
        <v>#DIV/0!</v>
      </c>
      <c r="P42" s="23"/>
      <c r="Q42" s="23"/>
      <c r="R42" s="23"/>
      <c r="S42" s="23"/>
      <c r="T42" s="23"/>
      <c r="U42" s="23"/>
      <c r="V42" s="41">
        <f>M42+Q42+R42+S42+T42+U42</f>
        <v>0</v>
      </c>
      <c r="W42" s="8" t="e">
        <f t="shared" si="6"/>
        <v>#DIV/0!</v>
      </c>
      <c r="X42" s="24"/>
      <c r="Y42" s="9">
        <f t="shared" si="8"/>
        <v>0</v>
      </c>
      <c r="Z42" s="28"/>
    </row>
    <row r="43" spans="1:33" ht="40.15" hidden="1" customHeight="1" x14ac:dyDescent="0.25">
      <c r="A43" s="103"/>
      <c r="B43" s="108" t="s">
        <v>192</v>
      </c>
      <c r="C43" s="104" t="s">
        <v>177</v>
      </c>
      <c r="D43" s="40"/>
      <c r="E43" s="40">
        <v>145470000</v>
      </c>
      <c r="F43" s="41">
        <f t="shared" si="0"/>
        <v>145470000</v>
      </c>
      <c r="G43" s="41">
        <v>-3546746</v>
      </c>
      <c r="H43" s="21"/>
      <c r="I43" s="21"/>
      <c r="J43" s="41">
        <f t="shared" si="1"/>
        <v>141923254</v>
      </c>
      <c r="K43" s="22"/>
      <c r="L43" s="40">
        <v>60493000</v>
      </c>
      <c r="M43" s="66">
        <v>42068611</v>
      </c>
      <c r="N43" s="8">
        <f t="shared" si="2"/>
        <v>0.6954294050551304</v>
      </c>
      <c r="O43" s="7">
        <f t="shared" si="3"/>
        <v>0.29641802745024431</v>
      </c>
      <c r="P43" s="23"/>
      <c r="Q43" s="23"/>
      <c r="R43" s="23"/>
      <c r="S43" s="23"/>
      <c r="T43" s="23"/>
      <c r="U43" s="23"/>
      <c r="V43" s="41">
        <f t="shared" si="5"/>
        <v>42068611</v>
      </c>
      <c r="W43" s="8">
        <f t="shared" si="6"/>
        <v>0.29641802745024431</v>
      </c>
      <c r="X43" s="24"/>
      <c r="Y43" s="9">
        <f t="shared" si="8"/>
        <v>99854643</v>
      </c>
      <c r="Z43" s="28"/>
    </row>
    <row r="44" spans="1:33" s="119" customFormat="1" ht="40.15" hidden="1" customHeight="1" x14ac:dyDescent="0.25">
      <c r="A44" s="105"/>
      <c r="B44" s="106" t="s">
        <v>193</v>
      </c>
      <c r="C44" s="107" t="s">
        <v>181</v>
      </c>
      <c r="D44" s="42">
        <f>SUM(D43)</f>
        <v>0</v>
      </c>
      <c r="E44" s="42">
        <f>SUM(E43)</f>
        <v>145470000</v>
      </c>
      <c r="F44" s="42">
        <f t="shared" si="0"/>
        <v>145470000</v>
      </c>
      <c r="G44" s="42">
        <f>SUM(G42:G43)</f>
        <v>-3546746</v>
      </c>
      <c r="H44" s="53"/>
      <c r="I44" s="53"/>
      <c r="J44" s="44">
        <f>SUM(J42:J43)</f>
        <v>141923254</v>
      </c>
      <c r="K44" s="54"/>
      <c r="L44" s="42">
        <f>SUM(L42:L43)</f>
        <v>60493000</v>
      </c>
      <c r="M44" s="42">
        <f>SUM(M42:M43)</f>
        <v>42068611</v>
      </c>
      <c r="N44" s="46">
        <f t="shared" si="2"/>
        <v>0.6954294050551304</v>
      </c>
      <c r="O44" s="47">
        <f t="shared" si="3"/>
        <v>0.29641802745024431</v>
      </c>
      <c r="P44" s="55"/>
      <c r="Q44" s="55"/>
      <c r="R44" s="55"/>
      <c r="S44" s="55"/>
      <c r="T44" s="55"/>
      <c r="U44" s="55"/>
      <c r="V44" s="44">
        <f t="shared" si="5"/>
        <v>42068611</v>
      </c>
      <c r="W44" s="8">
        <f t="shared" si="6"/>
        <v>0.29641802745024431</v>
      </c>
      <c r="X44" s="56"/>
      <c r="Y44" s="50">
        <f t="shared" si="8"/>
        <v>99854643</v>
      </c>
      <c r="Z44" s="57"/>
      <c r="AA44" s="118"/>
      <c r="AB44" s="118"/>
      <c r="AC44" s="118"/>
      <c r="AD44" s="118"/>
      <c r="AE44" s="118"/>
      <c r="AF44" s="118"/>
      <c r="AG44" s="118"/>
    </row>
    <row r="45" spans="1:33" ht="40.15" hidden="1" customHeight="1" x14ac:dyDescent="0.25">
      <c r="A45" s="103"/>
      <c r="B45" s="108" t="s">
        <v>126</v>
      </c>
      <c r="C45" s="104" t="s">
        <v>183</v>
      </c>
      <c r="D45" s="40"/>
      <c r="E45" s="40">
        <v>2890000</v>
      </c>
      <c r="F45" s="41">
        <f t="shared" si="0"/>
        <v>2890000</v>
      </c>
      <c r="G45" s="41">
        <v>-741000</v>
      </c>
      <c r="H45" s="21"/>
      <c r="I45" s="21"/>
      <c r="J45" s="41">
        <f t="shared" si="1"/>
        <v>2149000</v>
      </c>
      <c r="K45" s="22"/>
      <c r="L45" s="40">
        <v>13000</v>
      </c>
      <c r="M45" s="66">
        <v>13000</v>
      </c>
      <c r="N45" s="8">
        <f t="shared" si="2"/>
        <v>1</v>
      </c>
      <c r="O45" s="7">
        <f t="shared" si="3"/>
        <v>6.0493252675663097E-3</v>
      </c>
      <c r="P45" s="23"/>
      <c r="Q45" s="23"/>
      <c r="R45" s="23"/>
      <c r="S45" s="23"/>
      <c r="T45" s="23"/>
      <c r="U45" s="23"/>
      <c r="V45" s="41">
        <f t="shared" si="5"/>
        <v>13000</v>
      </c>
      <c r="W45" s="8">
        <f t="shared" si="6"/>
        <v>6.0493252675663097E-3</v>
      </c>
      <c r="X45" s="24"/>
      <c r="Y45" s="9">
        <f t="shared" si="8"/>
        <v>2136000</v>
      </c>
      <c r="Z45" s="28"/>
    </row>
    <row r="46" spans="1:33" s="119" customFormat="1" ht="40.15" hidden="1" customHeight="1" x14ac:dyDescent="0.25">
      <c r="A46" s="105"/>
      <c r="B46" s="106" t="s">
        <v>127</v>
      </c>
      <c r="C46" s="107" t="s">
        <v>185</v>
      </c>
      <c r="D46" s="42"/>
      <c r="E46" s="42">
        <f>SUM(E45)</f>
        <v>2890000</v>
      </c>
      <c r="F46" s="42">
        <f t="shared" si="0"/>
        <v>2890000</v>
      </c>
      <c r="G46" s="42">
        <f>SUM(G45)</f>
        <v>-741000</v>
      </c>
      <c r="H46" s="53"/>
      <c r="I46" s="53"/>
      <c r="J46" s="44">
        <f t="shared" si="1"/>
        <v>2149000</v>
      </c>
      <c r="K46" s="54"/>
      <c r="L46" s="42">
        <f>SUM(L45)</f>
        <v>13000</v>
      </c>
      <c r="M46" s="42">
        <f>SUM(M45)</f>
        <v>13000</v>
      </c>
      <c r="N46" s="46">
        <f t="shared" si="2"/>
        <v>1</v>
      </c>
      <c r="O46" s="47">
        <f t="shared" si="3"/>
        <v>6.0493252675663097E-3</v>
      </c>
      <c r="P46" s="55"/>
      <c r="Q46" s="55"/>
      <c r="R46" s="55"/>
      <c r="S46" s="55"/>
      <c r="T46" s="55"/>
      <c r="U46" s="55"/>
      <c r="V46" s="44">
        <f t="shared" si="5"/>
        <v>13000</v>
      </c>
      <c r="W46" s="8">
        <f t="shared" si="6"/>
        <v>6.0493252675663097E-3</v>
      </c>
      <c r="X46" s="56"/>
      <c r="Y46" s="50">
        <f t="shared" si="8"/>
        <v>2136000</v>
      </c>
      <c r="Z46" s="57"/>
      <c r="AA46" s="118"/>
      <c r="AB46" s="118"/>
      <c r="AC46" s="118"/>
      <c r="AD46" s="118"/>
      <c r="AE46" s="118"/>
      <c r="AF46" s="118"/>
      <c r="AG46" s="118"/>
    </row>
    <row r="47" spans="1:33" ht="40.15" hidden="1" customHeight="1" x14ac:dyDescent="0.25">
      <c r="A47" s="103"/>
      <c r="B47" s="108" t="s">
        <v>194</v>
      </c>
      <c r="C47" s="104" t="s">
        <v>178</v>
      </c>
      <c r="D47" s="40"/>
      <c r="E47" s="40">
        <v>7307000</v>
      </c>
      <c r="F47" s="41">
        <f t="shared" si="0"/>
        <v>7307000</v>
      </c>
      <c r="G47" s="41">
        <v>1200000</v>
      </c>
      <c r="H47" s="21"/>
      <c r="I47" s="21"/>
      <c r="J47" s="41">
        <f t="shared" si="1"/>
        <v>8507000</v>
      </c>
      <c r="K47" s="22"/>
      <c r="L47" s="40">
        <v>8507000</v>
      </c>
      <c r="M47" s="66">
        <v>3678899</v>
      </c>
      <c r="N47" s="8">
        <f t="shared" si="2"/>
        <v>0.43245550722934056</v>
      </c>
      <c r="O47" s="7">
        <f t="shared" si="3"/>
        <v>0.43245550722934056</v>
      </c>
      <c r="P47" s="23"/>
      <c r="Q47" s="23"/>
      <c r="R47" s="23"/>
      <c r="S47" s="23"/>
      <c r="T47" s="23"/>
      <c r="U47" s="23"/>
      <c r="V47" s="41">
        <f t="shared" si="5"/>
        <v>3678899</v>
      </c>
      <c r="W47" s="8">
        <f t="shared" si="6"/>
        <v>0.43245550722934056</v>
      </c>
      <c r="X47" s="24"/>
      <c r="Y47" s="9">
        <f t="shared" si="8"/>
        <v>4828101</v>
      </c>
      <c r="Z47" s="28"/>
    </row>
    <row r="48" spans="1:33" s="119" customFormat="1" ht="40.15" hidden="1" customHeight="1" x14ac:dyDescent="0.25">
      <c r="A48" s="105"/>
      <c r="B48" s="106" t="s">
        <v>195</v>
      </c>
      <c r="C48" s="107" t="s">
        <v>181</v>
      </c>
      <c r="D48" s="42">
        <f>SUM(D47:D47)</f>
        <v>0</v>
      </c>
      <c r="E48" s="42">
        <f>SUM(E47:E47)</f>
        <v>7307000</v>
      </c>
      <c r="F48" s="42">
        <f t="shared" si="0"/>
        <v>7307000</v>
      </c>
      <c r="G48" s="42">
        <f>SUM(G47:G47)</f>
        <v>1200000</v>
      </c>
      <c r="H48" s="53"/>
      <c r="I48" s="53"/>
      <c r="J48" s="44">
        <f t="shared" si="1"/>
        <v>8507000</v>
      </c>
      <c r="K48" s="54"/>
      <c r="L48" s="42">
        <f>L47</f>
        <v>8507000</v>
      </c>
      <c r="M48" s="42">
        <f>SUM(M47:M47)</f>
        <v>3678899</v>
      </c>
      <c r="N48" s="46">
        <f t="shared" si="2"/>
        <v>0.43245550722934056</v>
      </c>
      <c r="O48" s="47">
        <f t="shared" si="3"/>
        <v>0.43245550722934056</v>
      </c>
      <c r="P48" s="55"/>
      <c r="Q48" s="55"/>
      <c r="R48" s="55"/>
      <c r="S48" s="55"/>
      <c r="T48" s="55"/>
      <c r="U48" s="55"/>
      <c r="V48" s="44">
        <f t="shared" si="5"/>
        <v>3678899</v>
      </c>
      <c r="W48" s="8">
        <f t="shared" si="6"/>
        <v>0.43245550722934056</v>
      </c>
      <c r="X48" s="56"/>
      <c r="Y48" s="50">
        <f t="shared" si="8"/>
        <v>4828101</v>
      </c>
      <c r="Z48" s="57"/>
      <c r="AA48" s="118"/>
      <c r="AB48" s="118"/>
      <c r="AC48" s="118"/>
      <c r="AD48" s="118"/>
      <c r="AE48" s="118"/>
      <c r="AF48" s="118"/>
      <c r="AG48" s="118"/>
    </row>
    <row r="49" spans="1:33" ht="40.15" hidden="1" customHeight="1" x14ac:dyDescent="0.25">
      <c r="A49" s="103"/>
      <c r="B49" s="108" t="s">
        <v>128</v>
      </c>
      <c r="C49" s="104" t="s">
        <v>176</v>
      </c>
      <c r="D49" s="40"/>
      <c r="E49" s="40">
        <v>585545000</v>
      </c>
      <c r="F49" s="41">
        <f t="shared" si="0"/>
        <v>585545000</v>
      </c>
      <c r="G49" s="41">
        <v>0</v>
      </c>
      <c r="H49" s="21"/>
      <c r="I49" s="21"/>
      <c r="J49" s="41">
        <f t="shared" si="1"/>
        <v>585545000</v>
      </c>
      <c r="K49" s="22"/>
      <c r="L49" s="40">
        <v>183448000</v>
      </c>
      <c r="M49" s="66">
        <v>108386823</v>
      </c>
      <c r="N49" s="8">
        <f t="shared" si="2"/>
        <v>0.59083131459596183</v>
      </c>
      <c r="O49" s="7">
        <f t="shared" si="3"/>
        <v>0.1851041730353773</v>
      </c>
      <c r="P49" s="23"/>
      <c r="Q49" s="23"/>
      <c r="R49" s="23"/>
      <c r="S49" s="23"/>
      <c r="T49" s="23"/>
      <c r="U49" s="23"/>
      <c r="V49" s="41">
        <f t="shared" si="5"/>
        <v>108386823</v>
      </c>
      <c r="W49" s="8">
        <f t="shared" si="6"/>
        <v>0.1851041730353773</v>
      </c>
      <c r="X49" s="24"/>
      <c r="Y49" s="9">
        <f t="shared" si="8"/>
        <v>477158177</v>
      </c>
      <c r="Z49" s="28"/>
    </row>
    <row r="50" spans="1:33" s="119" customFormat="1" ht="40.15" hidden="1" customHeight="1" x14ac:dyDescent="0.25">
      <c r="A50" s="105"/>
      <c r="B50" s="106" t="s">
        <v>129</v>
      </c>
      <c r="C50" s="107" t="s">
        <v>185</v>
      </c>
      <c r="D50" s="42">
        <f>SUM(D49)</f>
        <v>0</v>
      </c>
      <c r="E50" s="42">
        <f>SUM(E49)</f>
        <v>585545000</v>
      </c>
      <c r="F50" s="42">
        <f t="shared" si="0"/>
        <v>585545000</v>
      </c>
      <c r="G50" s="42">
        <f>SUM(G49)</f>
        <v>0</v>
      </c>
      <c r="H50" s="53"/>
      <c r="I50" s="53"/>
      <c r="J50" s="44">
        <f t="shared" si="1"/>
        <v>585545000</v>
      </c>
      <c r="K50" s="54"/>
      <c r="L50" s="42">
        <f>SUM(L49)</f>
        <v>183448000</v>
      </c>
      <c r="M50" s="42">
        <f>SUM(M49)</f>
        <v>108386823</v>
      </c>
      <c r="N50" s="46">
        <f t="shared" si="2"/>
        <v>0.59083131459596183</v>
      </c>
      <c r="O50" s="47">
        <f t="shared" si="3"/>
        <v>0.1851041730353773</v>
      </c>
      <c r="P50" s="55"/>
      <c r="Q50" s="55"/>
      <c r="R50" s="55"/>
      <c r="S50" s="55"/>
      <c r="T50" s="55"/>
      <c r="U50" s="55"/>
      <c r="V50" s="44">
        <f t="shared" si="5"/>
        <v>108386823</v>
      </c>
      <c r="W50" s="8">
        <f t="shared" si="6"/>
        <v>0.1851041730353773</v>
      </c>
      <c r="X50" s="56"/>
      <c r="Y50" s="50">
        <f t="shared" si="8"/>
        <v>477158177</v>
      </c>
      <c r="Z50" s="57"/>
      <c r="AA50" s="118"/>
      <c r="AB50" s="118"/>
      <c r="AC50" s="118"/>
      <c r="AD50" s="118"/>
      <c r="AE50" s="118"/>
      <c r="AF50" s="118"/>
      <c r="AG50" s="118"/>
    </row>
    <row r="51" spans="1:33" ht="40.15" hidden="1" customHeight="1" x14ac:dyDescent="0.25">
      <c r="A51" s="103"/>
      <c r="B51" s="108" t="s">
        <v>196</v>
      </c>
      <c r="C51" s="104" t="s">
        <v>182</v>
      </c>
      <c r="D51" s="40"/>
      <c r="E51" s="40">
        <v>25260000</v>
      </c>
      <c r="F51" s="41">
        <f t="shared" si="0"/>
        <v>25260000</v>
      </c>
      <c r="G51" s="41">
        <v>0</v>
      </c>
      <c r="H51" s="21"/>
      <c r="I51" s="21"/>
      <c r="J51" s="41">
        <f t="shared" si="1"/>
        <v>25260000</v>
      </c>
      <c r="K51" s="22"/>
      <c r="L51" s="40">
        <v>5247000</v>
      </c>
      <c r="M51" s="66">
        <v>5773665</v>
      </c>
      <c r="N51" s="8">
        <f t="shared" si="2"/>
        <v>1.1003744997141223</v>
      </c>
      <c r="O51" s="7">
        <f t="shared" si="3"/>
        <v>0.22856947743467934</v>
      </c>
      <c r="P51" s="23"/>
      <c r="Q51" s="23"/>
      <c r="R51" s="23"/>
      <c r="S51" s="23"/>
      <c r="T51" s="23"/>
      <c r="U51" s="23"/>
      <c r="V51" s="41">
        <f t="shared" si="5"/>
        <v>5773665</v>
      </c>
      <c r="W51" s="8">
        <f t="shared" si="6"/>
        <v>0.22856947743467934</v>
      </c>
      <c r="X51" s="24"/>
      <c r="Y51" s="9">
        <f t="shared" si="8"/>
        <v>19486335</v>
      </c>
      <c r="Z51" s="28"/>
    </row>
    <row r="52" spans="1:33" ht="40.15" hidden="1" customHeight="1" x14ac:dyDescent="0.25">
      <c r="A52" s="103"/>
      <c r="B52" s="108" t="s">
        <v>196</v>
      </c>
      <c r="C52" s="104" t="s">
        <v>183</v>
      </c>
      <c r="D52" s="40"/>
      <c r="E52" s="40">
        <v>9150000</v>
      </c>
      <c r="F52" s="41">
        <f t="shared" si="0"/>
        <v>9150000</v>
      </c>
      <c r="G52" s="41">
        <v>0</v>
      </c>
      <c r="H52" s="21"/>
      <c r="I52" s="21"/>
      <c r="J52" s="41">
        <f t="shared" si="1"/>
        <v>9150000</v>
      </c>
      <c r="K52" s="22"/>
      <c r="L52" s="40">
        <v>0</v>
      </c>
      <c r="M52" s="66">
        <v>5600</v>
      </c>
      <c r="N52" s="8" t="e">
        <f t="shared" si="2"/>
        <v>#DIV/0!</v>
      </c>
      <c r="O52" s="7">
        <f t="shared" si="3"/>
        <v>6.1202185792349725E-4</v>
      </c>
      <c r="P52" s="23"/>
      <c r="Q52" s="23"/>
      <c r="R52" s="23"/>
      <c r="S52" s="23"/>
      <c r="T52" s="23"/>
      <c r="U52" s="23"/>
      <c r="V52" s="41">
        <f t="shared" si="5"/>
        <v>5600</v>
      </c>
      <c r="W52" s="8">
        <f t="shared" si="6"/>
        <v>6.1202185792349725E-4</v>
      </c>
      <c r="X52" s="24"/>
      <c r="Y52" s="9">
        <f t="shared" si="8"/>
        <v>9144400</v>
      </c>
      <c r="Z52" s="28"/>
    </row>
    <row r="53" spans="1:33" s="119" customFormat="1" ht="40.15" hidden="1" customHeight="1" x14ac:dyDescent="0.25">
      <c r="A53" s="105"/>
      <c r="B53" s="106" t="s">
        <v>197</v>
      </c>
      <c r="C53" s="107" t="s">
        <v>181</v>
      </c>
      <c r="D53" s="42">
        <f>SUM(D51:D51)</f>
        <v>0</v>
      </c>
      <c r="E53" s="42">
        <f>SUM(E51:E52)</f>
        <v>34410000</v>
      </c>
      <c r="F53" s="42">
        <f t="shared" si="0"/>
        <v>34410000</v>
      </c>
      <c r="G53" s="42">
        <f>SUM(G51:G52)</f>
        <v>0</v>
      </c>
      <c r="H53" s="53"/>
      <c r="I53" s="53"/>
      <c r="J53" s="44">
        <f t="shared" si="1"/>
        <v>34410000</v>
      </c>
      <c r="K53" s="54"/>
      <c r="L53" s="42">
        <f>SUM(L51:L52)</f>
        <v>5247000</v>
      </c>
      <c r="M53" s="42">
        <f>SUM(M51:M52)</f>
        <v>5779265</v>
      </c>
      <c r="N53" s="46">
        <f t="shared" si="2"/>
        <v>1.101441776253097</v>
      </c>
      <c r="O53" s="47">
        <f t="shared" si="3"/>
        <v>0.16795306596919501</v>
      </c>
      <c r="P53" s="55"/>
      <c r="Q53" s="55"/>
      <c r="R53" s="55"/>
      <c r="S53" s="55"/>
      <c r="T53" s="55"/>
      <c r="U53" s="55"/>
      <c r="V53" s="44">
        <f t="shared" si="5"/>
        <v>5779265</v>
      </c>
      <c r="W53" s="8">
        <f t="shared" si="6"/>
        <v>0.16795306596919501</v>
      </c>
      <c r="X53" s="56"/>
      <c r="Y53" s="50">
        <f t="shared" si="8"/>
        <v>28630735</v>
      </c>
      <c r="Z53" s="57"/>
      <c r="AA53" s="118"/>
      <c r="AB53" s="118"/>
      <c r="AC53" s="118"/>
      <c r="AD53" s="118"/>
      <c r="AE53" s="118"/>
      <c r="AF53" s="118"/>
      <c r="AG53" s="118"/>
    </row>
    <row r="54" spans="1:33" ht="40.15" hidden="1" customHeight="1" x14ac:dyDescent="0.25">
      <c r="A54" s="103"/>
      <c r="B54" s="108" t="s">
        <v>198</v>
      </c>
      <c r="C54" s="104" t="s">
        <v>199</v>
      </c>
      <c r="D54" s="40"/>
      <c r="E54" s="40">
        <v>0</v>
      </c>
      <c r="F54" s="41">
        <f>D54+E54</f>
        <v>0</v>
      </c>
      <c r="G54" s="41">
        <v>717918</v>
      </c>
      <c r="H54" s="21"/>
      <c r="I54" s="21"/>
      <c r="J54" s="41">
        <f t="shared" si="1"/>
        <v>717918</v>
      </c>
      <c r="K54" s="22"/>
      <c r="L54" s="40">
        <v>0</v>
      </c>
      <c r="M54" s="66">
        <v>717918</v>
      </c>
      <c r="N54" s="8" t="e">
        <f>M54/L54</f>
        <v>#DIV/0!</v>
      </c>
      <c r="O54" s="7">
        <f t="shared" si="3"/>
        <v>1</v>
      </c>
      <c r="P54" s="23"/>
      <c r="Q54" s="23"/>
      <c r="R54" s="23"/>
      <c r="S54" s="23"/>
      <c r="T54" s="23"/>
      <c r="U54" s="23"/>
      <c r="V54" s="41">
        <f t="shared" si="5"/>
        <v>717918</v>
      </c>
      <c r="W54" s="8">
        <f t="shared" si="6"/>
        <v>1</v>
      </c>
      <c r="X54" s="24"/>
      <c r="Y54" s="9">
        <f t="shared" si="8"/>
        <v>0</v>
      </c>
      <c r="Z54" s="28"/>
    </row>
    <row r="55" spans="1:33" ht="40.15" hidden="1" customHeight="1" x14ac:dyDescent="0.25">
      <c r="A55" s="103"/>
      <c r="B55" s="108" t="s">
        <v>198</v>
      </c>
      <c r="C55" s="104" t="s">
        <v>158</v>
      </c>
      <c r="D55" s="40"/>
      <c r="E55" s="40">
        <v>1000000</v>
      </c>
      <c r="F55" s="41">
        <f>D55+E55</f>
        <v>1000000</v>
      </c>
      <c r="G55" s="41">
        <v>-100000</v>
      </c>
      <c r="H55" s="21"/>
      <c r="I55" s="21"/>
      <c r="J55" s="41">
        <f t="shared" si="1"/>
        <v>900000</v>
      </c>
      <c r="K55" s="22"/>
      <c r="L55" s="40">
        <v>0</v>
      </c>
      <c r="M55" s="66">
        <v>0</v>
      </c>
      <c r="N55" s="8" t="e">
        <f>M55/L55</f>
        <v>#DIV/0!</v>
      </c>
      <c r="O55" s="7">
        <f>M55/J55</f>
        <v>0</v>
      </c>
      <c r="P55" s="23"/>
      <c r="Q55" s="23"/>
      <c r="R55" s="23"/>
      <c r="S55" s="23"/>
      <c r="T55" s="23"/>
      <c r="U55" s="23"/>
      <c r="V55" s="41">
        <f t="shared" si="5"/>
        <v>0</v>
      </c>
      <c r="W55" s="8">
        <f t="shared" si="6"/>
        <v>0</v>
      </c>
      <c r="X55" s="24"/>
      <c r="Y55" s="9">
        <f t="shared" si="8"/>
        <v>900000</v>
      </c>
      <c r="Z55" s="28"/>
    </row>
    <row r="56" spans="1:33" ht="40.15" hidden="1" customHeight="1" x14ac:dyDescent="0.25">
      <c r="A56" s="103"/>
      <c r="B56" s="108" t="s">
        <v>198</v>
      </c>
      <c r="C56" s="104" t="s">
        <v>182</v>
      </c>
      <c r="D56" s="40"/>
      <c r="E56" s="40">
        <v>500000</v>
      </c>
      <c r="F56" s="41">
        <f>D56+E56</f>
        <v>500000</v>
      </c>
      <c r="G56" s="41">
        <v>-100000</v>
      </c>
      <c r="H56" s="21"/>
      <c r="I56" s="21"/>
      <c r="J56" s="41">
        <f t="shared" si="1"/>
        <v>400000</v>
      </c>
      <c r="K56" s="22"/>
      <c r="L56" s="40">
        <v>0</v>
      </c>
      <c r="M56" s="66">
        <v>0</v>
      </c>
      <c r="N56" s="8" t="e">
        <f>M56/L56</f>
        <v>#DIV/0!</v>
      </c>
      <c r="O56" s="7">
        <f>M56/J56</f>
        <v>0</v>
      </c>
      <c r="P56" s="23"/>
      <c r="Q56" s="23"/>
      <c r="R56" s="23"/>
      <c r="S56" s="23"/>
      <c r="T56" s="23"/>
      <c r="U56" s="23"/>
      <c r="V56" s="41">
        <f t="shared" si="5"/>
        <v>0</v>
      </c>
      <c r="W56" s="8">
        <f t="shared" si="6"/>
        <v>0</v>
      </c>
      <c r="X56" s="24"/>
      <c r="Y56" s="9">
        <f t="shared" si="8"/>
        <v>400000</v>
      </c>
      <c r="Z56" s="28"/>
    </row>
    <row r="57" spans="1:33" ht="40.15" hidden="1" customHeight="1" x14ac:dyDescent="0.25">
      <c r="A57" s="103"/>
      <c r="B57" s="108" t="s">
        <v>198</v>
      </c>
      <c r="C57" s="104" t="s">
        <v>176</v>
      </c>
      <c r="D57" s="40"/>
      <c r="E57" s="40">
        <v>136000000</v>
      </c>
      <c r="F57" s="41">
        <f t="shared" si="0"/>
        <v>136000000</v>
      </c>
      <c r="G57" s="41">
        <v>-6317918</v>
      </c>
      <c r="H57" s="21"/>
      <c r="I57" s="21"/>
      <c r="J57" s="41">
        <f t="shared" si="1"/>
        <v>129682082</v>
      </c>
      <c r="K57" s="22"/>
      <c r="L57" s="40">
        <v>45150000</v>
      </c>
      <c r="M57" s="66">
        <v>15496099</v>
      </c>
      <c r="N57" s="8">
        <f t="shared" si="2"/>
        <v>0.34321370985603544</v>
      </c>
      <c r="O57" s="7">
        <f t="shared" si="3"/>
        <v>0.11949298438931602</v>
      </c>
      <c r="P57" s="23"/>
      <c r="Q57" s="23"/>
      <c r="R57" s="23"/>
      <c r="S57" s="23"/>
      <c r="T57" s="23"/>
      <c r="U57" s="23"/>
      <c r="V57" s="41">
        <f t="shared" si="5"/>
        <v>15496099</v>
      </c>
      <c r="W57" s="8">
        <f t="shared" si="6"/>
        <v>0.11949298438931602</v>
      </c>
      <c r="X57" s="24"/>
      <c r="Y57" s="9">
        <f t="shared" si="8"/>
        <v>114185983</v>
      </c>
      <c r="Z57" s="28"/>
    </row>
    <row r="58" spans="1:33" ht="40.15" hidden="1" customHeight="1" x14ac:dyDescent="0.25">
      <c r="A58" s="103"/>
      <c r="B58" s="108" t="s">
        <v>198</v>
      </c>
      <c r="C58" s="104" t="s">
        <v>177</v>
      </c>
      <c r="D58" s="40"/>
      <c r="E58" s="40">
        <v>1500000</v>
      </c>
      <c r="F58" s="41">
        <f t="shared" si="0"/>
        <v>1500000</v>
      </c>
      <c r="G58" s="41">
        <v>-500000</v>
      </c>
      <c r="H58" s="21"/>
      <c r="I58" s="21"/>
      <c r="J58" s="41">
        <f t="shared" si="1"/>
        <v>1000000</v>
      </c>
      <c r="K58" s="22"/>
      <c r="L58" s="40">
        <v>300000</v>
      </c>
      <c r="M58" s="66">
        <v>0</v>
      </c>
      <c r="N58" s="8">
        <f t="shared" si="2"/>
        <v>0</v>
      </c>
      <c r="O58" s="7">
        <f t="shared" si="3"/>
        <v>0</v>
      </c>
      <c r="P58" s="23"/>
      <c r="Q58" s="23"/>
      <c r="R58" s="23"/>
      <c r="S58" s="23"/>
      <c r="T58" s="23"/>
      <c r="U58" s="23"/>
      <c r="V58" s="41">
        <f t="shared" si="5"/>
        <v>0</v>
      </c>
      <c r="W58" s="8">
        <f t="shared" si="6"/>
        <v>0</v>
      </c>
      <c r="X58" s="24"/>
      <c r="Y58" s="9">
        <f t="shared" si="8"/>
        <v>1000000</v>
      </c>
      <c r="Z58" s="28"/>
    </row>
    <row r="59" spans="1:33" ht="40.15" hidden="1" customHeight="1" x14ac:dyDescent="0.25">
      <c r="A59" s="103"/>
      <c r="B59" s="108" t="s">
        <v>198</v>
      </c>
      <c r="C59" s="104" t="s">
        <v>178</v>
      </c>
      <c r="D59" s="40"/>
      <c r="E59" s="40">
        <v>1000000</v>
      </c>
      <c r="F59" s="41">
        <f t="shared" si="0"/>
        <v>1000000</v>
      </c>
      <c r="G59" s="41">
        <v>-200000</v>
      </c>
      <c r="H59" s="21"/>
      <c r="I59" s="21"/>
      <c r="J59" s="41">
        <f t="shared" si="1"/>
        <v>800000</v>
      </c>
      <c r="K59" s="22"/>
      <c r="L59" s="40">
        <v>300000</v>
      </c>
      <c r="M59" s="66">
        <v>0</v>
      </c>
      <c r="N59" s="8">
        <f t="shared" si="2"/>
        <v>0</v>
      </c>
      <c r="O59" s="7">
        <f t="shared" si="3"/>
        <v>0</v>
      </c>
      <c r="P59" s="23"/>
      <c r="Q59" s="23"/>
      <c r="R59" s="23"/>
      <c r="S59" s="23"/>
      <c r="T59" s="23"/>
      <c r="U59" s="23"/>
      <c r="V59" s="41">
        <f t="shared" si="5"/>
        <v>0</v>
      </c>
      <c r="W59" s="8">
        <f t="shared" si="6"/>
        <v>0</v>
      </c>
      <c r="X59" s="24"/>
      <c r="Y59" s="9">
        <f t="shared" si="8"/>
        <v>800000</v>
      </c>
      <c r="Z59" s="28"/>
    </row>
    <row r="60" spans="1:33" s="119" customFormat="1" ht="40.15" hidden="1" customHeight="1" x14ac:dyDescent="0.25">
      <c r="A60" s="105"/>
      <c r="B60" s="106" t="s">
        <v>200</v>
      </c>
      <c r="C60" s="107" t="s">
        <v>181</v>
      </c>
      <c r="D60" s="42">
        <f>SUM(D57:D59)</f>
        <v>0</v>
      </c>
      <c r="E60" s="42">
        <f>SUM(E55:E59)</f>
        <v>140000000</v>
      </c>
      <c r="F60" s="42">
        <f t="shared" si="0"/>
        <v>140000000</v>
      </c>
      <c r="G60" s="42">
        <f>SUM(G54:G59)</f>
        <v>-6500000</v>
      </c>
      <c r="H60" s="53"/>
      <c r="I60" s="53"/>
      <c r="J60" s="44">
        <f t="shared" si="1"/>
        <v>133500000</v>
      </c>
      <c r="K60" s="54"/>
      <c r="L60" s="42">
        <f>SUM(L55:L59)</f>
        <v>45750000</v>
      </c>
      <c r="M60" s="42">
        <f>SUM(M54:M59)</f>
        <v>16214017</v>
      </c>
      <c r="N60" s="46">
        <f t="shared" si="2"/>
        <v>0.35440474316939891</v>
      </c>
      <c r="O60" s="47">
        <f t="shared" si="3"/>
        <v>0.12145331086142322</v>
      </c>
      <c r="P60" s="55"/>
      <c r="Q60" s="55"/>
      <c r="R60" s="55"/>
      <c r="S60" s="55"/>
      <c r="T60" s="55"/>
      <c r="U60" s="55"/>
      <c r="V60" s="44">
        <f t="shared" si="5"/>
        <v>16214017</v>
      </c>
      <c r="W60" s="8">
        <f t="shared" si="6"/>
        <v>0.12145331086142322</v>
      </c>
      <c r="X60" s="56"/>
      <c r="Y60" s="50">
        <f t="shared" si="8"/>
        <v>117285983</v>
      </c>
      <c r="Z60" s="57"/>
      <c r="AA60" s="118"/>
      <c r="AB60" s="118"/>
      <c r="AC60" s="118"/>
      <c r="AD60" s="118"/>
      <c r="AE60" s="118"/>
      <c r="AF60" s="118"/>
      <c r="AG60" s="118"/>
    </row>
    <row r="61" spans="1:33" ht="40.15" hidden="1" customHeight="1" x14ac:dyDescent="0.25">
      <c r="A61" s="103"/>
      <c r="B61" s="108" t="s">
        <v>130</v>
      </c>
      <c r="C61" s="104" t="s">
        <v>184</v>
      </c>
      <c r="D61" s="40"/>
      <c r="E61" s="40">
        <v>0</v>
      </c>
      <c r="F61" s="41">
        <f>D61+E61</f>
        <v>0</v>
      </c>
      <c r="G61" s="41">
        <v>0</v>
      </c>
      <c r="H61" s="21"/>
      <c r="I61" s="21"/>
      <c r="J61" s="41">
        <f t="shared" si="1"/>
        <v>0</v>
      </c>
      <c r="K61" s="22"/>
      <c r="L61" s="40">
        <v>0</v>
      </c>
      <c r="M61" s="66">
        <v>0</v>
      </c>
      <c r="N61" s="8" t="e">
        <f>M61/L61</f>
        <v>#DIV/0!</v>
      </c>
      <c r="O61" s="7" t="e">
        <f>M61/J61</f>
        <v>#DIV/0!</v>
      </c>
      <c r="P61" s="23"/>
      <c r="Q61" s="23"/>
      <c r="R61" s="23"/>
      <c r="S61" s="23"/>
      <c r="T61" s="23"/>
      <c r="U61" s="23"/>
      <c r="V61" s="41">
        <f t="shared" si="5"/>
        <v>0</v>
      </c>
      <c r="W61" s="8" t="e">
        <f t="shared" si="6"/>
        <v>#DIV/0!</v>
      </c>
      <c r="X61" s="24"/>
      <c r="Y61" s="9">
        <f t="shared" si="8"/>
        <v>0</v>
      </c>
      <c r="Z61" s="28"/>
    </row>
    <row r="62" spans="1:33" s="119" customFormat="1" ht="40.15" hidden="1" customHeight="1" x14ac:dyDescent="0.25">
      <c r="A62" s="105"/>
      <c r="B62" s="106" t="s">
        <v>131</v>
      </c>
      <c r="C62" s="107" t="s">
        <v>181</v>
      </c>
      <c r="D62" s="42">
        <f>SUM(D61)</f>
        <v>0</v>
      </c>
      <c r="E62" s="42">
        <f>SUM(E61)</f>
        <v>0</v>
      </c>
      <c r="F62" s="42">
        <f>D62+E62</f>
        <v>0</v>
      </c>
      <c r="G62" s="42">
        <f>SUM(G61)</f>
        <v>0</v>
      </c>
      <c r="H62" s="53"/>
      <c r="I62" s="53"/>
      <c r="J62" s="44">
        <f t="shared" si="1"/>
        <v>0</v>
      </c>
      <c r="K62" s="54"/>
      <c r="L62" s="42">
        <f>SUM(L61)</f>
        <v>0</v>
      </c>
      <c r="M62" s="42">
        <f>SUM(M61)</f>
        <v>0</v>
      </c>
      <c r="N62" s="46" t="e">
        <f>M62/L62</f>
        <v>#DIV/0!</v>
      </c>
      <c r="O62" s="47" t="e">
        <f>M62/J62</f>
        <v>#DIV/0!</v>
      </c>
      <c r="P62" s="55"/>
      <c r="Q62" s="55"/>
      <c r="R62" s="55"/>
      <c r="S62" s="55"/>
      <c r="T62" s="55"/>
      <c r="U62" s="55"/>
      <c r="V62" s="44">
        <f t="shared" si="5"/>
        <v>0</v>
      </c>
      <c r="W62" s="8" t="e">
        <f t="shared" si="6"/>
        <v>#DIV/0!</v>
      </c>
      <c r="X62" s="56"/>
      <c r="Y62" s="50">
        <f t="shared" si="8"/>
        <v>0</v>
      </c>
      <c r="Z62" s="57"/>
      <c r="AA62" s="118"/>
      <c r="AB62" s="118"/>
      <c r="AC62" s="118"/>
      <c r="AD62" s="118"/>
      <c r="AE62" s="118"/>
      <c r="AF62" s="118"/>
      <c r="AG62" s="118"/>
    </row>
    <row r="63" spans="1:33" ht="40.15" hidden="1" customHeight="1" x14ac:dyDescent="0.25">
      <c r="A63" s="103"/>
      <c r="B63" s="108" t="s">
        <v>201</v>
      </c>
      <c r="C63" s="104" t="s">
        <v>157</v>
      </c>
      <c r="D63" s="40"/>
      <c r="E63" s="40">
        <v>1350000</v>
      </c>
      <c r="F63" s="41">
        <f t="shared" si="0"/>
        <v>1350000</v>
      </c>
      <c r="G63" s="41">
        <v>0</v>
      </c>
      <c r="H63" s="21"/>
      <c r="I63" s="21"/>
      <c r="J63" s="41">
        <f t="shared" si="1"/>
        <v>1350000</v>
      </c>
      <c r="K63" s="22"/>
      <c r="L63" s="40">
        <v>0</v>
      </c>
      <c r="M63" s="66">
        <v>0</v>
      </c>
      <c r="N63" s="8" t="e">
        <f t="shared" si="2"/>
        <v>#DIV/0!</v>
      </c>
      <c r="O63" s="7">
        <f t="shared" si="3"/>
        <v>0</v>
      </c>
      <c r="P63" s="23"/>
      <c r="Q63" s="23"/>
      <c r="R63" s="23"/>
      <c r="S63" s="23"/>
      <c r="T63" s="23"/>
      <c r="U63" s="23"/>
      <c r="V63" s="41">
        <f t="shared" si="5"/>
        <v>0</v>
      </c>
      <c r="W63" s="8">
        <f t="shared" si="6"/>
        <v>0</v>
      </c>
      <c r="X63" s="24"/>
      <c r="Y63" s="9">
        <f t="shared" si="8"/>
        <v>1350000</v>
      </c>
      <c r="Z63" s="28"/>
    </row>
    <row r="64" spans="1:33" ht="40.15" hidden="1" customHeight="1" x14ac:dyDescent="0.25">
      <c r="A64" s="103"/>
      <c r="B64" s="108" t="s">
        <v>201</v>
      </c>
      <c r="C64" s="104" t="s">
        <v>202</v>
      </c>
      <c r="D64" s="40"/>
      <c r="E64" s="40">
        <v>131000000</v>
      </c>
      <c r="F64" s="41">
        <f t="shared" si="0"/>
        <v>131000000</v>
      </c>
      <c r="G64" s="41">
        <v>120000</v>
      </c>
      <c r="H64" s="21"/>
      <c r="I64" s="21"/>
      <c r="J64" s="41">
        <f t="shared" si="1"/>
        <v>131120000</v>
      </c>
      <c r="K64" s="22"/>
      <c r="L64" s="40">
        <v>42071000</v>
      </c>
      <c r="M64" s="66">
        <v>379790</v>
      </c>
      <c r="N64" s="8">
        <f t="shared" si="2"/>
        <v>9.0273585129899449E-3</v>
      </c>
      <c r="O64" s="7">
        <f t="shared" si="3"/>
        <v>2.8965070164734593E-3</v>
      </c>
      <c r="P64" s="23"/>
      <c r="Q64" s="23"/>
      <c r="R64" s="23"/>
      <c r="S64" s="23"/>
      <c r="T64" s="23"/>
      <c r="U64" s="23"/>
      <c r="V64" s="41">
        <f t="shared" si="5"/>
        <v>379790</v>
      </c>
      <c r="W64" s="8">
        <f t="shared" si="6"/>
        <v>2.8965070164734593E-3</v>
      </c>
      <c r="X64" s="24"/>
      <c r="Y64" s="9">
        <f t="shared" si="8"/>
        <v>130740210</v>
      </c>
      <c r="Z64" s="28"/>
    </row>
    <row r="65" spans="1:33" ht="40.15" hidden="1" customHeight="1" x14ac:dyDescent="0.25">
      <c r="A65" s="103"/>
      <c r="B65" s="108" t="s">
        <v>201</v>
      </c>
      <c r="C65" s="104" t="s">
        <v>203</v>
      </c>
      <c r="D65" s="40"/>
      <c r="E65" s="40">
        <v>1208787000</v>
      </c>
      <c r="F65" s="41">
        <f t="shared" si="0"/>
        <v>1208787000</v>
      </c>
      <c r="G65" s="41">
        <v>-689750000</v>
      </c>
      <c r="H65" s="21"/>
      <c r="I65" s="21"/>
      <c r="J65" s="41">
        <f t="shared" si="1"/>
        <v>519037000</v>
      </c>
      <c r="K65" s="22"/>
      <c r="L65" s="40">
        <v>4086000</v>
      </c>
      <c r="M65" s="66">
        <v>278453</v>
      </c>
      <c r="N65" s="8">
        <f t="shared" si="2"/>
        <v>6.8148066568771412E-2</v>
      </c>
      <c r="O65" s="7">
        <f t="shared" si="3"/>
        <v>5.3648005826174242E-4</v>
      </c>
      <c r="P65" s="23"/>
      <c r="Q65" s="23"/>
      <c r="R65" s="23"/>
      <c r="S65" s="23"/>
      <c r="T65" s="23"/>
      <c r="U65" s="23"/>
      <c r="V65" s="41">
        <f t="shared" si="5"/>
        <v>278453</v>
      </c>
      <c r="W65" s="8">
        <f t="shared" si="6"/>
        <v>5.3648005826174242E-4</v>
      </c>
      <c r="X65" s="24"/>
      <c r="Y65" s="9">
        <f t="shared" si="8"/>
        <v>518758547</v>
      </c>
      <c r="Z65" s="28"/>
    </row>
    <row r="66" spans="1:33" ht="40.15" hidden="1" customHeight="1" x14ac:dyDescent="0.25">
      <c r="A66" s="103"/>
      <c r="B66" s="108" t="s">
        <v>201</v>
      </c>
      <c r="C66" s="104" t="s">
        <v>176</v>
      </c>
      <c r="D66" s="40"/>
      <c r="E66" s="40">
        <v>1789022000</v>
      </c>
      <c r="F66" s="41">
        <f t="shared" si="0"/>
        <v>1789022000</v>
      </c>
      <c r="G66" s="41">
        <v>-2361191</v>
      </c>
      <c r="H66" s="21"/>
      <c r="I66" s="21"/>
      <c r="J66" s="41">
        <f t="shared" si="1"/>
        <v>1786660809</v>
      </c>
      <c r="K66" s="22"/>
      <c r="L66" s="40">
        <v>601658000</v>
      </c>
      <c r="M66" s="66">
        <v>625072180</v>
      </c>
      <c r="N66" s="8">
        <f t="shared" si="2"/>
        <v>1.0389160951902909</v>
      </c>
      <c r="O66" s="7">
        <f t="shared" si="3"/>
        <v>0.34985497910476637</v>
      </c>
      <c r="P66" s="23"/>
      <c r="Q66" s="23"/>
      <c r="R66" s="23"/>
      <c r="S66" s="23"/>
      <c r="T66" s="23"/>
      <c r="U66" s="23"/>
      <c r="V66" s="41">
        <f t="shared" si="5"/>
        <v>625072180</v>
      </c>
      <c r="W66" s="8">
        <f t="shared" si="6"/>
        <v>0.34985497910476637</v>
      </c>
      <c r="X66" s="24"/>
      <c r="Y66" s="9">
        <f t="shared" si="8"/>
        <v>1161588629</v>
      </c>
      <c r="Z66" s="28"/>
    </row>
    <row r="67" spans="1:33" ht="40.15" hidden="1" customHeight="1" x14ac:dyDescent="0.25">
      <c r="A67" s="103"/>
      <c r="B67" s="108" t="s">
        <v>201</v>
      </c>
      <c r="C67" s="104" t="s">
        <v>177</v>
      </c>
      <c r="D67" s="40"/>
      <c r="E67" s="40">
        <v>7308000</v>
      </c>
      <c r="F67" s="41">
        <f t="shared" si="0"/>
        <v>7308000</v>
      </c>
      <c r="G67" s="41">
        <v>1950000</v>
      </c>
      <c r="H67" s="21"/>
      <c r="I67" s="21"/>
      <c r="J67" s="41">
        <f t="shared" si="1"/>
        <v>9258000</v>
      </c>
      <c r="K67" s="22"/>
      <c r="L67" s="40">
        <v>4759000</v>
      </c>
      <c r="M67" s="66">
        <v>242376</v>
      </c>
      <c r="N67" s="8">
        <f t="shared" si="2"/>
        <v>5.0930027316663164E-2</v>
      </c>
      <c r="O67" s="7">
        <f t="shared" si="3"/>
        <v>2.6180168502916396E-2</v>
      </c>
      <c r="P67" s="23"/>
      <c r="Q67" s="23"/>
      <c r="R67" s="23"/>
      <c r="S67" s="23"/>
      <c r="T67" s="23"/>
      <c r="U67" s="23"/>
      <c r="V67" s="41">
        <f t="shared" si="5"/>
        <v>242376</v>
      </c>
      <c r="W67" s="8">
        <f t="shared" si="6"/>
        <v>2.6180168502916396E-2</v>
      </c>
      <c r="X67" s="24"/>
      <c r="Y67" s="9">
        <f t="shared" si="8"/>
        <v>9015624</v>
      </c>
      <c r="Z67" s="28"/>
    </row>
    <row r="68" spans="1:33" ht="40.15" hidden="1" customHeight="1" x14ac:dyDescent="0.25">
      <c r="A68" s="103"/>
      <c r="B68" s="108" t="s">
        <v>201</v>
      </c>
      <c r="C68" s="104" t="s">
        <v>178</v>
      </c>
      <c r="D68" s="40"/>
      <c r="E68" s="40">
        <v>20553000</v>
      </c>
      <c r="F68" s="41">
        <f t="shared" si="0"/>
        <v>20553000</v>
      </c>
      <c r="G68" s="41">
        <v>41191</v>
      </c>
      <c r="H68" s="21"/>
      <c r="I68" s="21"/>
      <c r="J68" s="41">
        <f t="shared" si="1"/>
        <v>20594191</v>
      </c>
      <c r="K68" s="22"/>
      <c r="L68" s="40">
        <v>3936000</v>
      </c>
      <c r="M68" s="66">
        <v>2131621</v>
      </c>
      <c r="N68" s="8">
        <f t="shared" si="2"/>
        <v>0.54157037601626012</v>
      </c>
      <c r="O68" s="7">
        <f t="shared" si="3"/>
        <v>0.10350593524164169</v>
      </c>
      <c r="P68" s="23"/>
      <c r="Q68" s="23"/>
      <c r="R68" s="23"/>
      <c r="S68" s="23"/>
      <c r="T68" s="23"/>
      <c r="U68" s="23"/>
      <c r="V68" s="41">
        <f t="shared" si="5"/>
        <v>2131621</v>
      </c>
      <c r="W68" s="8">
        <f t="shared" si="6"/>
        <v>0.10350593524164169</v>
      </c>
      <c r="X68" s="24"/>
      <c r="Y68" s="9">
        <f t="shared" si="8"/>
        <v>18462570</v>
      </c>
      <c r="Z68" s="28"/>
    </row>
    <row r="69" spans="1:33" ht="40.15" hidden="1" customHeight="1" x14ac:dyDescent="0.25">
      <c r="A69" s="103"/>
      <c r="B69" s="108" t="s">
        <v>201</v>
      </c>
      <c r="C69" s="104" t="s">
        <v>179</v>
      </c>
      <c r="D69" s="40"/>
      <c r="E69" s="40">
        <v>98135000</v>
      </c>
      <c r="F69" s="41">
        <f t="shared" si="0"/>
        <v>98135000</v>
      </c>
      <c r="G69" s="41">
        <v>0</v>
      </c>
      <c r="H69" s="21"/>
      <c r="I69" s="21"/>
      <c r="J69" s="41">
        <f t="shared" si="1"/>
        <v>98135000</v>
      </c>
      <c r="K69" s="22"/>
      <c r="L69" s="40">
        <v>8511000</v>
      </c>
      <c r="M69" s="66">
        <v>926313</v>
      </c>
      <c r="N69" s="8">
        <f t="shared" si="2"/>
        <v>0.10883715192104336</v>
      </c>
      <c r="O69" s="7">
        <f t="shared" si="3"/>
        <v>9.4391705303918071E-3</v>
      </c>
      <c r="P69" s="23"/>
      <c r="Q69" s="23"/>
      <c r="R69" s="23"/>
      <c r="S69" s="23"/>
      <c r="T69" s="23"/>
      <c r="U69" s="23"/>
      <c r="V69" s="41">
        <f t="shared" si="5"/>
        <v>926313</v>
      </c>
      <c r="W69" s="8">
        <f t="shared" si="6"/>
        <v>9.4391705303918071E-3</v>
      </c>
      <c r="X69" s="24"/>
      <c r="Y69" s="9">
        <f t="shared" si="8"/>
        <v>97208687</v>
      </c>
      <c r="Z69" s="28"/>
    </row>
    <row r="70" spans="1:33" s="119" customFormat="1" ht="40.15" hidden="1" customHeight="1" x14ac:dyDescent="0.25">
      <c r="A70" s="105"/>
      <c r="B70" s="106" t="s">
        <v>204</v>
      </c>
      <c r="C70" s="107" t="s">
        <v>181</v>
      </c>
      <c r="D70" s="42">
        <f>SUM(D63:D69)</f>
        <v>0</v>
      </c>
      <c r="E70" s="42">
        <f>SUM(E63:E69)</f>
        <v>3256155000</v>
      </c>
      <c r="F70" s="42">
        <f t="shared" si="0"/>
        <v>3256155000</v>
      </c>
      <c r="G70" s="42">
        <f>SUM(G63:G69)</f>
        <v>-690000000</v>
      </c>
      <c r="H70" s="53"/>
      <c r="I70" s="53"/>
      <c r="J70" s="44">
        <f t="shared" si="1"/>
        <v>2566155000</v>
      </c>
      <c r="K70" s="54"/>
      <c r="L70" s="42">
        <f>SUM(L63:L69)</f>
        <v>665021000</v>
      </c>
      <c r="M70" s="42">
        <f>SUM(M63:M69)</f>
        <v>629030733</v>
      </c>
      <c r="N70" s="46">
        <f t="shared" si="2"/>
        <v>0.94588100676519993</v>
      </c>
      <c r="O70" s="47">
        <f t="shared" si="3"/>
        <v>0.24512577494344651</v>
      </c>
      <c r="P70" s="55"/>
      <c r="Q70" s="55"/>
      <c r="R70" s="55"/>
      <c r="S70" s="55"/>
      <c r="T70" s="55"/>
      <c r="U70" s="55"/>
      <c r="V70" s="44">
        <f t="shared" ref="V70:V121" si="9">M70+Q70+R70+S70+T70+U70</f>
        <v>629030733</v>
      </c>
      <c r="W70" s="8">
        <f t="shared" ref="W70:W121" si="10">V70/J70</f>
        <v>0.24512577494344651</v>
      </c>
      <c r="X70" s="56"/>
      <c r="Y70" s="50">
        <f t="shared" ref="Y70:Y102" si="11">J70-V70</f>
        <v>1937124267</v>
      </c>
      <c r="Z70" s="57"/>
      <c r="AA70" s="118"/>
      <c r="AB70" s="118"/>
      <c r="AC70" s="118"/>
      <c r="AD70" s="118"/>
      <c r="AE70" s="118"/>
      <c r="AF70" s="118"/>
      <c r="AG70" s="118"/>
    </row>
    <row r="71" spans="1:33" ht="40.15" hidden="1" customHeight="1" x14ac:dyDescent="0.25">
      <c r="A71" s="103"/>
      <c r="B71" s="108" t="s">
        <v>205</v>
      </c>
      <c r="C71" s="104" t="s">
        <v>176</v>
      </c>
      <c r="D71" s="40"/>
      <c r="E71" s="40">
        <v>43313000</v>
      </c>
      <c r="F71" s="41">
        <f t="shared" si="0"/>
        <v>43313000</v>
      </c>
      <c r="G71" s="41">
        <v>17270000</v>
      </c>
      <c r="H71" s="21"/>
      <c r="I71" s="21"/>
      <c r="J71" s="41">
        <f t="shared" si="1"/>
        <v>60583000</v>
      </c>
      <c r="K71" s="22"/>
      <c r="L71" s="40">
        <v>19480000</v>
      </c>
      <c r="M71" s="66">
        <v>3178703</v>
      </c>
      <c r="N71" s="8">
        <f t="shared" si="2"/>
        <v>0.16317777207392198</v>
      </c>
      <c r="O71" s="7">
        <f t="shared" si="3"/>
        <v>5.2468563788521536E-2</v>
      </c>
      <c r="P71" s="23"/>
      <c r="Q71" s="23"/>
      <c r="R71" s="23"/>
      <c r="S71" s="23"/>
      <c r="T71" s="23"/>
      <c r="U71" s="23"/>
      <c r="V71" s="41">
        <f t="shared" si="9"/>
        <v>3178703</v>
      </c>
      <c r="W71" s="8">
        <f t="shared" si="10"/>
        <v>5.2468563788521536E-2</v>
      </c>
      <c r="X71" s="24"/>
      <c r="Y71" s="9">
        <f t="shared" si="11"/>
        <v>57404297</v>
      </c>
      <c r="Z71" s="28"/>
    </row>
    <row r="72" spans="1:33" s="119" customFormat="1" ht="40.15" hidden="1" customHeight="1" x14ac:dyDescent="0.25">
      <c r="A72" s="105"/>
      <c r="B72" s="106" t="s">
        <v>206</v>
      </c>
      <c r="C72" s="107" t="s">
        <v>181</v>
      </c>
      <c r="D72" s="42">
        <f>SUM(D71)</f>
        <v>0</v>
      </c>
      <c r="E72" s="42">
        <f>SUM(E71)</f>
        <v>43313000</v>
      </c>
      <c r="F72" s="42">
        <f t="shared" si="0"/>
        <v>43313000</v>
      </c>
      <c r="G72" s="42">
        <f>SUM(G71)</f>
        <v>17270000</v>
      </c>
      <c r="H72" s="53"/>
      <c r="I72" s="53"/>
      <c r="J72" s="44">
        <f t="shared" si="1"/>
        <v>60583000</v>
      </c>
      <c r="K72" s="54"/>
      <c r="L72" s="42">
        <f>SUM(L71)</f>
        <v>19480000</v>
      </c>
      <c r="M72" s="42">
        <f>SUM(M71)</f>
        <v>3178703</v>
      </c>
      <c r="N72" s="46">
        <f t="shared" si="2"/>
        <v>0.16317777207392198</v>
      </c>
      <c r="O72" s="47">
        <f t="shared" si="3"/>
        <v>5.2468563788521536E-2</v>
      </c>
      <c r="P72" s="55"/>
      <c r="Q72" s="55"/>
      <c r="R72" s="55"/>
      <c r="S72" s="55"/>
      <c r="T72" s="55"/>
      <c r="U72" s="55"/>
      <c r="V72" s="44">
        <f t="shared" si="9"/>
        <v>3178703</v>
      </c>
      <c r="W72" s="8">
        <f t="shared" si="10"/>
        <v>5.2468563788521536E-2</v>
      </c>
      <c r="X72" s="56"/>
      <c r="Y72" s="50">
        <f t="shared" si="11"/>
        <v>57404297</v>
      </c>
      <c r="Z72" s="57"/>
      <c r="AA72" s="118"/>
      <c r="AB72" s="118"/>
      <c r="AC72" s="118"/>
      <c r="AD72" s="118"/>
      <c r="AE72" s="118"/>
      <c r="AF72" s="118"/>
      <c r="AG72" s="118"/>
    </row>
    <row r="73" spans="1:33" ht="40.15" hidden="1" customHeight="1" x14ac:dyDescent="0.25">
      <c r="A73" s="103"/>
      <c r="B73" s="108" t="s">
        <v>207</v>
      </c>
      <c r="C73" s="104" t="s">
        <v>176</v>
      </c>
      <c r="D73" s="40"/>
      <c r="E73" s="40">
        <v>5833000</v>
      </c>
      <c r="F73" s="41">
        <f t="shared" si="0"/>
        <v>5833000</v>
      </c>
      <c r="G73" s="41">
        <v>-197600</v>
      </c>
      <c r="H73" s="21"/>
      <c r="I73" s="21"/>
      <c r="J73" s="41">
        <f t="shared" si="1"/>
        <v>5635400</v>
      </c>
      <c r="K73" s="22"/>
      <c r="L73" s="40">
        <v>1245000</v>
      </c>
      <c r="M73" s="66">
        <v>1556200</v>
      </c>
      <c r="N73" s="8">
        <f t="shared" si="2"/>
        <v>1.2499598393574298</v>
      </c>
      <c r="O73" s="7">
        <f t="shared" si="3"/>
        <v>0.27614721226532279</v>
      </c>
      <c r="P73" s="23"/>
      <c r="Q73" s="23"/>
      <c r="R73" s="23"/>
      <c r="S73" s="23"/>
      <c r="T73" s="23"/>
      <c r="U73" s="23"/>
      <c r="V73" s="41">
        <f t="shared" si="9"/>
        <v>1556200</v>
      </c>
      <c r="W73" s="8">
        <f t="shared" si="10"/>
        <v>0.27614721226532279</v>
      </c>
      <c r="X73" s="24"/>
      <c r="Y73" s="9">
        <f t="shared" si="11"/>
        <v>4079200</v>
      </c>
      <c r="Z73" s="28"/>
    </row>
    <row r="74" spans="1:33" ht="39.6" hidden="1" customHeight="1" x14ac:dyDescent="0.25">
      <c r="A74" s="103"/>
      <c r="B74" s="108" t="s">
        <v>207</v>
      </c>
      <c r="C74" s="104" t="s">
        <v>178</v>
      </c>
      <c r="D74" s="40"/>
      <c r="E74" s="40">
        <v>2801000</v>
      </c>
      <c r="F74" s="41">
        <f t="shared" si="0"/>
        <v>2801000</v>
      </c>
      <c r="G74" s="41">
        <v>267600</v>
      </c>
      <c r="H74" s="21"/>
      <c r="I74" s="21"/>
      <c r="J74" s="41">
        <f t="shared" si="1"/>
        <v>3068600</v>
      </c>
      <c r="K74" s="22"/>
      <c r="L74" s="40">
        <v>636000</v>
      </c>
      <c r="M74" s="66">
        <v>709947</v>
      </c>
      <c r="N74" s="8">
        <f t="shared" ref="N74:N105" si="12">M74/L74</f>
        <v>1.1162688679245283</v>
      </c>
      <c r="O74" s="7">
        <f t="shared" ref="O74:O116" si="13">M74/J74</f>
        <v>0.23135860001303526</v>
      </c>
      <c r="P74" s="23"/>
      <c r="Q74" s="23"/>
      <c r="R74" s="23"/>
      <c r="S74" s="23"/>
      <c r="T74" s="23"/>
      <c r="U74" s="23"/>
      <c r="V74" s="41">
        <f t="shared" si="9"/>
        <v>709947</v>
      </c>
      <c r="W74" s="8">
        <f t="shared" si="10"/>
        <v>0.23135860001303526</v>
      </c>
      <c r="X74" s="24"/>
      <c r="Y74" s="9">
        <f t="shared" si="11"/>
        <v>2358653</v>
      </c>
      <c r="Z74" s="28"/>
    </row>
    <row r="75" spans="1:33" s="120" customFormat="1" ht="39.6" hidden="1" customHeight="1" x14ac:dyDescent="0.25">
      <c r="A75" s="112"/>
      <c r="B75" s="113" t="s">
        <v>208</v>
      </c>
      <c r="C75" s="114" t="s">
        <v>181</v>
      </c>
      <c r="D75" s="42">
        <f>SUM(D73:D74)</f>
        <v>0</v>
      </c>
      <c r="E75" s="42">
        <f>SUM(E73:E74)</f>
        <v>8634000</v>
      </c>
      <c r="F75" s="42">
        <f t="shared" si="0"/>
        <v>8634000</v>
      </c>
      <c r="G75" s="42">
        <f>SUM(G73:G74)</f>
        <v>70000</v>
      </c>
      <c r="H75" s="58"/>
      <c r="I75" s="58"/>
      <c r="J75" s="44">
        <f t="shared" si="1"/>
        <v>8704000</v>
      </c>
      <c r="K75" s="59"/>
      <c r="L75" s="42">
        <f>SUM(L73:L74)</f>
        <v>1881000</v>
      </c>
      <c r="M75" s="42">
        <f>SUM(M73:M74)</f>
        <v>2266147</v>
      </c>
      <c r="N75" s="46">
        <f t="shared" si="12"/>
        <v>1.2047565124933546</v>
      </c>
      <c r="O75" s="47">
        <f t="shared" si="13"/>
        <v>0.26035696231617644</v>
      </c>
      <c r="P75" s="48"/>
      <c r="Q75" s="48"/>
      <c r="R75" s="48"/>
      <c r="S75" s="48"/>
      <c r="T75" s="48"/>
      <c r="U75" s="48"/>
      <c r="V75" s="44">
        <f t="shared" si="9"/>
        <v>2266147</v>
      </c>
      <c r="W75" s="8">
        <f t="shared" si="10"/>
        <v>0.26035696231617644</v>
      </c>
      <c r="X75" s="49"/>
      <c r="Y75" s="50">
        <f t="shared" si="11"/>
        <v>6437853</v>
      </c>
      <c r="Z75" s="51"/>
      <c r="AA75" s="118"/>
      <c r="AB75" s="118"/>
      <c r="AC75" s="118"/>
      <c r="AD75" s="118"/>
      <c r="AE75" s="118"/>
      <c r="AF75" s="118"/>
      <c r="AG75" s="118"/>
    </row>
    <row r="76" spans="1:33" s="36" customFormat="1" ht="39.6" hidden="1" customHeight="1" x14ac:dyDescent="0.25">
      <c r="A76" s="98"/>
      <c r="B76" s="98" t="s">
        <v>209</v>
      </c>
      <c r="C76" s="99" t="s">
        <v>158</v>
      </c>
      <c r="D76" s="40"/>
      <c r="E76" s="40">
        <v>0</v>
      </c>
      <c r="F76" s="41">
        <f>D76+E76</f>
        <v>0</v>
      </c>
      <c r="G76" s="41">
        <v>0</v>
      </c>
      <c r="H76" s="12"/>
      <c r="I76" s="12"/>
      <c r="J76" s="41">
        <f t="shared" si="1"/>
        <v>0</v>
      </c>
      <c r="K76" s="18"/>
      <c r="L76" s="40">
        <v>31000</v>
      </c>
      <c r="M76" s="66">
        <v>36022</v>
      </c>
      <c r="N76" s="8">
        <f>M76/L76</f>
        <v>1.1619999999999999</v>
      </c>
      <c r="O76" s="7" t="e">
        <f>M76/J76</f>
        <v>#DIV/0!</v>
      </c>
      <c r="P76" s="19"/>
      <c r="Q76" s="19"/>
      <c r="R76" s="19"/>
      <c r="S76" s="19"/>
      <c r="T76" s="19"/>
      <c r="U76" s="19"/>
      <c r="V76" s="41">
        <f t="shared" si="9"/>
        <v>36022</v>
      </c>
      <c r="W76" s="8" t="e">
        <f t="shared" si="10"/>
        <v>#DIV/0!</v>
      </c>
      <c r="X76" s="20"/>
      <c r="Y76" s="9">
        <f t="shared" si="11"/>
        <v>-36022</v>
      </c>
      <c r="Z76" s="27"/>
      <c r="AA76" s="30"/>
      <c r="AB76" s="30"/>
      <c r="AC76" s="30"/>
      <c r="AD76" s="30"/>
      <c r="AE76" s="30"/>
      <c r="AF76" s="30"/>
      <c r="AG76" s="30"/>
    </row>
    <row r="77" spans="1:33" s="36" customFormat="1" ht="39.6" hidden="1" customHeight="1" x14ac:dyDescent="0.25">
      <c r="A77" s="98"/>
      <c r="B77" s="98" t="s">
        <v>209</v>
      </c>
      <c r="C77" s="104" t="s">
        <v>176</v>
      </c>
      <c r="D77" s="40"/>
      <c r="E77" s="40">
        <v>0</v>
      </c>
      <c r="F77" s="41">
        <f>D77+E77</f>
        <v>0</v>
      </c>
      <c r="G77" s="41">
        <v>41617</v>
      </c>
      <c r="H77" s="12"/>
      <c r="I77" s="12"/>
      <c r="J77" s="41">
        <f t="shared" si="1"/>
        <v>41617</v>
      </c>
      <c r="K77" s="18"/>
      <c r="L77" s="40">
        <v>10000</v>
      </c>
      <c r="M77" s="66">
        <v>41617</v>
      </c>
      <c r="N77" s="8">
        <f>M77/L77</f>
        <v>4.1616999999999997</v>
      </c>
      <c r="O77" s="7">
        <f>M77/J77</f>
        <v>1</v>
      </c>
      <c r="P77" s="19"/>
      <c r="Q77" s="19"/>
      <c r="R77" s="19"/>
      <c r="S77" s="19"/>
      <c r="T77" s="19"/>
      <c r="U77" s="19"/>
      <c r="V77" s="41">
        <f t="shared" si="9"/>
        <v>41617</v>
      </c>
      <c r="W77" s="8">
        <f t="shared" si="10"/>
        <v>1</v>
      </c>
      <c r="X77" s="20"/>
      <c r="Y77" s="9">
        <f t="shared" si="11"/>
        <v>0</v>
      </c>
      <c r="Z77" s="27"/>
      <c r="AA77" s="30"/>
      <c r="AB77" s="30"/>
      <c r="AC77" s="30"/>
      <c r="AD77" s="30"/>
      <c r="AE77" s="30"/>
      <c r="AF77" s="30"/>
      <c r="AG77" s="30"/>
    </row>
    <row r="78" spans="1:33" s="36" customFormat="1" ht="39.6" hidden="1" customHeight="1" x14ac:dyDescent="0.25">
      <c r="A78" s="98"/>
      <c r="B78" s="98" t="s">
        <v>209</v>
      </c>
      <c r="C78" s="99" t="s">
        <v>178</v>
      </c>
      <c r="D78" s="40"/>
      <c r="E78" s="40">
        <v>12429000</v>
      </c>
      <c r="F78" s="41">
        <f t="shared" si="0"/>
        <v>12429000</v>
      </c>
      <c r="G78" s="41">
        <v>-10361617</v>
      </c>
      <c r="H78" s="12"/>
      <c r="I78" s="12"/>
      <c r="J78" s="41">
        <f t="shared" si="1"/>
        <v>2067383</v>
      </c>
      <c r="K78" s="18"/>
      <c r="L78" s="40">
        <v>12000</v>
      </c>
      <c r="M78" s="66">
        <v>12371</v>
      </c>
      <c r="N78" s="8">
        <f t="shared" si="12"/>
        <v>1.0309166666666667</v>
      </c>
      <c r="O78" s="7">
        <f t="shared" si="13"/>
        <v>5.9838936471858385E-3</v>
      </c>
      <c r="P78" s="19"/>
      <c r="Q78" s="19"/>
      <c r="R78" s="19"/>
      <c r="S78" s="19"/>
      <c r="T78" s="19"/>
      <c r="U78" s="19"/>
      <c r="V78" s="41">
        <f t="shared" si="9"/>
        <v>12371</v>
      </c>
      <c r="W78" s="8">
        <f t="shared" si="10"/>
        <v>5.9838936471858385E-3</v>
      </c>
      <c r="X78" s="20"/>
      <c r="Y78" s="9">
        <f t="shared" si="11"/>
        <v>2055012</v>
      </c>
      <c r="Z78" s="27"/>
      <c r="AA78" s="30"/>
      <c r="AB78" s="30"/>
      <c r="AC78" s="30"/>
      <c r="AD78" s="30"/>
      <c r="AE78" s="30"/>
      <c r="AF78" s="30"/>
      <c r="AG78" s="30"/>
    </row>
    <row r="79" spans="1:33" s="36" customFormat="1" ht="40.15" hidden="1" customHeight="1" x14ac:dyDescent="0.25">
      <c r="A79" s="98"/>
      <c r="B79" s="98" t="s">
        <v>209</v>
      </c>
      <c r="C79" s="102" t="s">
        <v>210</v>
      </c>
      <c r="D79" s="40">
        <v>52441106</v>
      </c>
      <c r="E79" s="40">
        <v>266617000</v>
      </c>
      <c r="F79" s="41">
        <f t="shared" si="0"/>
        <v>319058106</v>
      </c>
      <c r="G79" s="41">
        <v>0</v>
      </c>
      <c r="H79" s="12"/>
      <c r="I79" s="12"/>
      <c r="J79" s="41">
        <f t="shared" si="1"/>
        <v>319058106</v>
      </c>
      <c r="K79" s="18"/>
      <c r="L79" s="40">
        <v>261919000</v>
      </c>
      <c r="M79" s="66">
        <v>29414432</v>
      </c>
      <c r="N79" s="8">
        <f t="shared" si="12"/>
        <v>0.11230354422550483</v>
      </c>
      <c r="O79" s="7">
        <f t="shared" si="13"/>
        <v>9.2191458066262069E-2</v>
      </c>
      <c r="P79" s="19"/>
      <c r="Q79" s="19"/>
      <c r="R79" s="19"/>
      <c r="S79" s="19"/>
      <c r="T79" s="19"/>
      <c r="U79" s="19"/>
      <c r="V79" s="41">
        <f t="shared" si="9"/>
        <v>29414432</v>
      </c>
      <c r="W79" s="8">
        <f t="shared" si="10"/>
        <v>9.2191458066262069E-2</v>
      </c>
      <c r="X79" s="20"/>
      <c r="Y79" s="9">
        <f t="shared" si="11"/>
        <v>289643674</v>
      </c>
      <c r="Z79" s="27"/>
      <c r="AA79" s="30"/>
      <c r="AB79" s="30"/>
      <c r="AC79" s="30"/>
      <c r="AD79" s="30"/>
      <c r="AE79" s="30"/>
      <c r="AF79" s="30"/>
      <c r="AG79" s="30"/>
    </row>
    <row r="80" spans="1:33" s="36" customFormat="1" ht="40.15" hidden="1" customHeight="1" x14ac:dyDescent="0.25">
      <c r="A80" s="98"/>
      <c r="B80" s="98" t="s">
        <v>132</v>
      </c>
      <c r="C80" s="102" t="s">
        <v>179</v>
      </c>
      <c r="D80" s="40"/>
      <c r="E80" s="40">
        <v>0</v>
      </c>
      <c r="F80" s="41">
        <f t="shared" si="0"/>
        <v>0</v>
      </c>
      <c r="G80" s="41">
        <v>0</v>
      </c>
      <c r="H80" s="12"/>
      <c r="I80" s="12"/>
      <c r="J80" s="41">
        <f t="shared" si="1"/>
        <v>0</v>
      </c>
      <c r="K80" s="18"/>
      <c r="L80" s="40">
        <v>0</v>
      </c>
      <c r="M80" s="66">
        <v>0</v>
      </c>
      <c r="N80" s="8" t="e">
        <f t="shared" si="12"/>
        <v>#DIV/0!</v>
      </c>
      <c r="O80" s="7" t="e">
        <f t="shared" si="13"/>
        <v>#DIV/0!</v>
      </c>
      <c r="P80" s="19"/>
      <c r="Q80" s="19"/>
      <c r="R80" s="19"/>
      <c r="S80" s="19"/>
      <c r="T80" s="19"/>
      <c r="U80" s="19"/>
      <c r="V80" s="41">
        <f t="shared" si="9"/>
        <v>0</v>
      </c>
      <c r="W80" s="8" t="e">
        <f t="shared" si="10"/>
        <v>#DIV/0!</v>
      </c>
      <c r="X80" s="20"/>
      <c r="Y80" s="9">
        <f t="shared" si="11"/>
        <v>0</v>
      </c>
      <c r="Z80" s="27"/>
      <c r="AA80" s="30"/>
      <c r="AB80" s="30"/>
      <c r="AC80" s="30"/>
      <c r="AD80" s="30"/>
      <c r="AE80" s="30"/>
      <c r="AF80" s="30"/>
      <c r="AG80" s="30"/>
    </row>
    <row r="81" spans="1:33" s="120" customFormat="1" ht="40.15" hidden="1" customHeight="1" x14ac:dyDescent="0.25">
      <c r="A81" s="112"/>
      <c r="B81" s="113" t="s">
        <v>211</v>
      </c>
      <c r="C81" s="114" t="s">
        <v>181</v>
      </c>
      <c r="D81" s="42">
        <f>SUM(D76:D80)</f>
        <v>52441106</v>
      </c>
      <c r="E81" s="42">
        <f>SUM(E76:E80)</f>
        <v>279046000</v>
      </c>
      <c r="F81" s="42">
        <f t="shared" si="0"/>
        <v>331487106</v>
      </c>
      <c r="G81" s="42">
        <f>SUM(G76:G80)</f>
        <v>-10320000</v>
      </c>
      <c r="H81" s="58"/>
      <c r="I81" s="58"/>
      <c r="J81" s="44">
        <f t="shared" si="1"/>
        <v>321167106</v>
      </c>
      <c r="K81" s="59"/>
      <c r="L81" s="42">
        <f>SUM(L76:L80)</f>
        <v>261972000</v>
      </c>
      <c r="M81" s="42">
        <f>SUM(M76:M80)</f>
        <v>29504442</v>
      </c>
      <c r="N81" s="46">
        <f t="shared" si="12"/>
        <v>0.11262441024231597</v>
      </c>
      <c r="O81" s="47">
        <f t="shared" si="13"/>
        <v>9.1866325812332728E-2</v>
      </c>
      <c r="P81" s="48"/>
      <c r="Q81" s="48"/>
      <c r="R81" s="48"/>
      <c r="S81" s="48"/>
      <c r="T81" s="48"/>
      <c r="U81" s="48"/>
      <c r="V81" s="44">
        <f t="shared" si="9"/>
        <v>29504442</v>
      </c>
      <c r="W81" s="8">
        <f t="shared" si="10"/>
        <v>9.1866325812332728E-2</v>
      </c>
      <c r="X81" s="49"/>
      <c r="Y81" s="50">
        <f t="shared" si="11"/>
        <v>291662664</v>
      </c>
      <c r="Z81" s="51"/>
      <c r="AA81" s="118"/>
      <c r="AB81" s="118"/>
      <c r="AC81" s="118"/>
      <c r="AD81" s="118"/>
      <c r="AE81" s="118"/>
      <c r="AF81" s="118"/>
      <c r="AG81" s="118"/>
    </row>
    <row r="82" spans="1:33" ht="40.15" hidden="1" customHeight="1" x14ac:dyDescent="0.25">
      <c r="A82" s="103"/>
      <c r="B82" s="108" t="s">
        <v>133</v>
      </c>
      <c r="C82" s="104" t="s">
        <v>178</v>
      </c>
      <c r="D82" s="40"/>
      <c r="E82" s="40">
        <v>0</v>
      </c>
      <c r="F82" s="41">
        <f>D82+E82</f>
        <v>0</v>
      </c>
      <c r="G82" s="41">
        <v>177000</v>
      </c>
      <c r="H82" s="21"/>
      <c r="I82" s="21"/>
      <c r="J82" s="41">
        <f t="shared" ref="J82:J121" si="14">F82+G82</f>
        <v>177000</v>
      </c>
      <c r="K82" s="22"/>
      <c r="L82" s="40">
        <v>177000</v>
      </c>
      <c r="M82" s="66">
        <v>0</v>
      </c>
      <c r="N82" s="8">
        <f t="shared" si="12"/>
        <v>0</v>
      </c>
      <c r="O82" s="7">
        <f t="shared" si="13"/>
        <v>0</v>
      </c>
      <c r="P82" s="23"/>
      <c r="Q82" s="23"/>
      <c r="R82" s="23"/>
      <c r="S82" s="23"/>
      <c r="T82" s="23"/>
      <c r="U82" s="23"/>
      <c r="V82" s="41">
        <f t="shared" si="9"/>
        <v>0</v>
      </c>
      <c r="W82" s="8">
        <f t="shared" si="10"/>
        <v>0</v>
      </c>
      <c r="X82" s="24"/>
      <c r="Y82" s="9">
        <f t="shared" si="11"/>
        <v>177000</v>
      </c>
      <c r="Z82" s="28"/>
    </row>
    <row r="83" spans="1:33" s="119" customFormat="1" ht="40.15" hidden="1" customHeight="1" x14ac:dyDescent="0.25">
      <c r="A83" s="105"/>
      <c r="B83" s="106" t="s">
        <v>134</v>
      </c>
      <c r="C83" s="107" t="s">
        <v>181</v>
      </c>
      <c r="D83" s="42">
        <f>SUM(D82)</f>
        <v>0</v>
      </c>
      <c r="E83" s="42">
        <f>SUM(E82)</f>
        <v>0</v>
      </c>
      <c r="F83" s="42">
        <f>D83+E83</f>
        <v>0</v>
      </c>
      <c r="G83" s="42">
        <f>SUM(G82)</f>
        <v>177000</v>
      </c>
      <c r="H83" s="53"/>
      <c r="I83" s="53"/>
      <c r="J83" s="44">
        <f t="shared" si="14"/>
        <v>177000</v>
      </c>
      <c r="K83" s="54"/>
      <c r="L83" s="42">
        <f>L82</f>
        <v>177000</v>
      </c>
      <c r="M83" s="42">
        <f>SUM(M82)</f>
        <v>0</v>
      </c>
      <c r="N83" s="46">
        <f t="shared" si="12"/>
        <v>0</v>
      </c>
      <c r="O83" s="47">
        <f t="shared" si="13"/>
        <v>0</v>
      </c>
      <c r="P83" s="55"/>
      <c r="Q83" s="55"/>
      <c r="R83" s="55"/>
      <c r="S83" s="55"/>
      <c r="T83" s="55"/>
      <c r="U83" s="55"/>
      <c r="V83" s="44">
        <f t="shared" si="9"/>
        <v>0</v>
      </c>
      <c r="W83" s="8">
        <f t="shared" si="10"/>
        <v>0</v>
      </c>
      <c r="X83" s="56"/>
      <c r="Y83" s="50">
        <f t="shared" si="11"/>
        <v>177000</v>
      </c>
      <c r="Z83" s="57"/>
      <c r="AA83" s="118"/>
      <c r="AB83" s="118"/>
      <c r="AC83" s="118"/>
      <c r="AD83" s="118"/>
      <c r="AE83" s="118"/>
      <c r="AF83" s="118"/>
      <c r="AG83" s="118"/>
    </row>
    <row r="84" spans="1:33" ht="40.15" hidden="1" customHeight="1" x14ac:dyDescent="0.25">
      <c r="A84" s="115"/>
      <c r="B84" s="98" t="s">
        <v>212</v>
      </c>
      <c r="C84" s="104" t="s">
        <v>158</v>
      </c>
      <c r="D84" s="40"/>
      <c r="E84" s="40">
        <v>0</v>
      </c>
      <c r="F84" s="41">
        <f t="shared" ref="F84:F115" si="15">D84+E84</f>
        <v>0</v>
      </c>
      <c r="G84" s="41">
        <v>0</v>
      </c>
      <c r="H84" s="21"/>
      <c r="I84" s="21"/>
      <c r="J84" s="41">
        <f t="shared" si="14"/>
        <v>0</v>
      </c>
      <c r="K84" s="22"/>
      <c r="L84" s="40">
        <v>0</v>
      </c>
      <c r="M84" s="66">
        <v>13482</v>
      </c>
      <c r="N84" s="8" t="e">
        <f>M84/L84</f>
        <v>#DIV/0!</v>
      </c>
      <c r="O84" s="7" t="e">
        <f>M84/J84</f>
        <v>#DIV/0!</v>
      </c>
      <c r="P84" s="23"/>
      <c r="Q84" s="23"/>
      <c r="R84" s="23"/>
      <c r="S84" s="23"/>
      <c r="T84" s="23"/>
      <c r="U84" s="23"/>
      <c r="V84" s="41">
        <f t="shared" si="9"/>
        <v>13482</v>
      </c>
      <c r="W84" s="8" t="e">
        <f t="shared" si="10"/>
        <v>#DIV/0!</v>
      </c>
      <c r="X84" s="24"/>
      <c r="Y84" s="9">
        <f t="shared" si="11"/>
        <v>-13482</v>
      </c>
      <c r="Z84" s="28"/>
    </row>
    <row r="85" spans="1:33" s="36" customFormat="1" ht="40.15" hidden="1" customHeight="1" x14ac:dyDescent="0.25">
      <c r="A85" s="98"/>
      <c r="B85" s="98" t="s">
        <v>212</v>
      </c>
      <c r="C85" s="99" t="s">
        <v>203</v>
      </c>
      <c r="D85" s="40"/>
      <c r="E85" s="40">
        <v>77160000</v>
      </c>
      <c r="F85" s="41">
        <f t="shared" si="15"/>
        <v>77160000</v>
      </c>
      <c r="G85" s="41">
        <v>0</v>
      </c>
      <c r="H85" s="12"/>
      <c r="I85" s="12"/>
      <c r="J85" s="41">
        <f t="shared" si="14"/>
        <v>77160000</v>
      </c>
      <c r="K85" s="18"/>
      <c r="L85" s="40">
        <v>45517000</v>
      </c>
      <c r="M85" s="66">
        <v>28415424</v>
      </c>
      <c r="N85" s="8">
        <f t="shared" si="12"/>
        <v>0.62428156512951205</v>
      </c>
      <c r="O85" s="7">
        <f t="shared" si="13"/>
        <v>0.36826625194401247</v>
      </c>
      <c r="P85" s="19"/>
      <c r="Q85" s="19"/>
      <c r="R85" s="19"/>
      <c r="S85" s="19"/>
      <c r="T85" s="19"/>
      <c r="U85" s="19"/>
      <c r="V85" s="41">
        <f t="shared" si="9"/>
        <v>28415424</v>
      </c>
      <c r="W85" s="8">
        <f t="shared" si="10"/>
        <v>0.36826625194401247</v>
      </c>
      <c r="X85" s="20"/>
      <c r="Y85" s="9">
        <f t="shared" si="11"/>
        <v>48744576</v>
      </c>
      <c r="Z85" s="27"/>
      <c r="AA85" s="30"/>
      <c r="AB85" s="30"/>
      <c r="AC85" s="30"/>
      <c r="AD85" s="30"/>
      <c r="AE85" s="30"/>
      <c r="AF85" s="30"/>
      <c r="AG85" s="30"/>
    </row>
    <row r="86" spans="1:33" s="36" customFormat="1" ht="40.15" hidden="1" customHeight="1" x14ac:dyDescent="0.25">
      <c r="A86" s="98"/>
      <c r="B86" s="98" t="s">
        <v>212</v>
      </c>
      <c r="C86" s="99" t="s">
        <v>176</v>
      </c>
      <c r="D86" s="40"/>
      <c r="E86" s="40">
        <v>5440000</v>
      </c>
      <c r="F86" s="41">
        <f t="shared" si="15"/>
        <v>5440000</v>
      </c>
      <c r="G86" s="41">
        <v>1961783</v>
      </c>
      <c r="H86" s="12"/>
      <c r="I86" s="12"/>
      <c r="J86" s="41">
        <f t="shared" si="14"/>
        <v>7401783</v>
      </c>
      <c r="K86" s="18"/>
      <c r="L86" s="40">
        <v>1551000</v>
      </c>
      <c r="M86" s="66">
        <v>251671</v>
      </c>
      <c r="N86" s="8">
        <f t="shared" si="12"/>
        <v>0.16226370083816893</v>
      </c>
      <c r="O86" s="7">
        <f t="shared" si="13"/>
        <v>3.4001402094603422E-2</v>
      </c>
      <c r="P86" s="19"/>
      <c r="Q86" s="19"/>
      <c r="R86" s="19"/>
      <c r="S86" s="19"/>
      <c r="T86" s="19"/>
      <c r="U86" s="19"/>
      <c r="V86" s="41">
        <f t="shared" si="9"/>
        <v>251671</v>
      </c>
      <c r="W86" s="8">
        <f t="shared" si="10"/>
        <v>3.4001402094603422E-2</v>
      </c>
      <c r="X86" s="20"/>
      <c r="Y86" s="9">
        <f t="shared" si="11"/>
        <v>7150112</v>
      </c>
      <c r="Z86" s="27"/>
      <c r="AA86" s="30"/>
      <c r="AB86" s="30"/>
      <c r="AC86" s="30"/>
      <c r="AD86" s="30"/>
      <c r="AE86" s="30"/>
      <c r="AF86" s="30"/>
      <c r="AG86" s="30"/>
    </row>
    <row r="87" spans="1:33" s="36" customFormat="1" ht="40.15" hidden="1" customHeight="1" x14ac:dyDescent="0.25">
      <c r="A87" s="98"/>
      <c r="B87" s="98" t="s">
        <v>212</v>
      </c>
      <c r="C87" s="99" t="s">
        <v>177</v>
      </c>
      <c r="D87" s="40"/>
      <c r="E87" s="40">
        <v>53000</v>
      </c>
      <c r="F87" s="41">
        <f t="shared" si="15"/>
        <v>53000</v>
      </c>
      <c r="G87" s="41">
        <v>0</v>
      </c>
      <c r="H87" s="12"/>
      <c r="I87" s="12"/>
      <c r="J87" s="41">
        <f t="shared" si="14"/>
        <v>53000</v>
      </c>
      <c r="K87" s="18"/>
      <c r="L87" s="40">
        <v>53000</v>
      </c>
      <c r="M87" s="66">
        <v>106524</v>
      </c>
      <c r="N87" s="8">
        <f t="shared" si="12"/>
        <v>2.0098867924528303</v>
      </c>
      <c r="O87" s="7">
        <f t="shared" si="13"/>
        <v>2.0098867924528303</v>
      </c>
      <c r="P87" s="19"/>
      <c r="Q87" s="19"/>
      <c r="R87" s="19"/>
      <c r="S87" s="19"/>
      <c r="T87" s="19"/>
      <c r="U87" s="19"/>
      <c r="V87" s="41">
        <f t="shared" si="9"/>
        <v>106524</v>
      </c>
      <c r="W87" s="8">
        <f t="shared" si="10"/>
        <v>2.0098867924528303</v>
      </c>
      <c r="X87" s="20"/>
      <c r="Y87" s="9">
        <f t="shared" si="11"/>
        <v>-53524</v>
      </c>
      <c r="Z87" s="27"/>
      <c r="AA87" s="30"/>
      <c r="AB87" s="30"/>
      <c r="AC87" s="30"/>
      <c r="AD87" s="30"/>
      <c r="AE87" s="30"/>
      <c r="AF87" s="30"/>
      <c r="AG87" s="30"/>
    </row>
    <row r="88" spans="1:33" s="36" customFormat="1" ht="40.15" hidden="1" customHeight="1" x14ac:dyDescent="0.25">
      <c r="A88" s="98"/>
      <c r="B88" s="98" t="s">
        <v>212</v>
      </c>
      <c r="C88" s="99" t="s">
        <v>178</v>
      </c>
      <c r="D88" s="40"/>
      <c r="E88" s="40">
        <v>12296000</v>
      </c>
      <c r="F88" s="41">
        <f t="shared" si="15"/>
        <v>12296000</v>
      </c>
      <c r="G88" s="41">
        <v>-2161783</v>
      </c>
      <c r="H88" s="12"/>
      <c r="I88" s="12"/>
      <c r="J88" s="41">
        <f t="shared" si="14"/>
        <v>10134217</v>
      </c>
      <c r="K88" s="18"/>
      <c r="L88" s="40">
        <v>7046000</v>
      </c>
      <c r="M88" s="66">
        <v>1877125</v>
      </c>
      <c r="N88" s="8">
        <f t="shared" si="12"/>
        <v>0.26641001986942947</v>
      </c>
      <c r="O88" s="7">
        <f t="shared" si="13"/>
        <v>0.18522644620694426</v>
      </c>
      <c r="P88" s="19"/>
      <c r="Q88" s="19"/>
      <c r="R88" s="19"/>
      <c r="S88" s="19"/>
      <c r="T88" s="19"/>
      <c r="U88" s="19"/>
      <c r="V88" s="41">
        <f t="shared" si="9"/>
        <v>1877125</v>
      </c>
      <c r="W88" s="8">
        <f t="shared" si="10"/>
        <v>0.18522644620694426</v>
      </c>
      <c r="X88" s="20"/>
      <c r="Y88" s="9">
        <f t="shared" si="11"/>
        <v>8257092</v>
      </c>
      <c r="Z88" s="27"/>
      <c r="AA88" s="30"/>
      <c r="AB88" s="30"/>
      <c r="AC88" s="30"/>
      <c r="AD88" s="30"/>
      <c r="AE88" s="30"/>
      <c r="AF88" s="30"/>
      <c r="AG88" s="30"/>
    </row>
    <row r="89" spans="1:33" s="120" customFormat="1" ht="40.15" hidden="1" customHeight="1" x14ac:dyDescent="0.25">
      <c r="A89" s="112"/>
      <c r="B89" s="113" t="s">
        <v>213</v>
      </c>
      <c r="C89" s="114" t="s">
        <v>181</v>
      </c>
      <c r="D89" s="42">
        <f>SUM(D84:D88)</f>
        <v>0</v>
      </c>
      <c r="E89" s="42">
        <f>SUM(E84:E88)</f>
        <v>94949000</v>
      </c>
      <c r="F89" s="42">
        <f t="shared" si="15"/>
        <v>94949000</v>
      </c>
      <c r="G89" s="42">
        <f>SUM(G84:G88)</f>
        <v>-200000</v>
      </c>
      <c r="H89" s="58"/>
      <c r="I89" s="58"/>
      <c r="J89" s="44">
        <f t="shared" si="14"/>
        <v>94749000</v>
      </c>
      <c r="K89" s="59"/>
      <c r="L89" s="42">
        <f>SUM(L84:L88)</f>
        <v>54167000</v>
      </c>
      <c r="M89" s="42">
        <f>SUM(M84:M88)</f>
        <v>30664226</v>
      </c>
      <c r="N89" s="46">
        <f t="shared" si="12"/>
        <v>0.56610530396736025</v>
      </c>
      <c r="O89" s="47">
        <f t="shared" si="13"/>
        <v>0.32363640777211367</v>
      </c>
      <c r="P89" s="48"/>
      <c r="Q89" s="48"/>
      <c r="R89" s="48"/>
      <c r="S89" s="48"/>
      <c r="T89" s="48"/>
      <c r="U89" s="48"/>
      <c r="V89" s="44">
        <f t="shared" si="9"/>
        <v>30664226</v>
      </c>
      <c r="W89" s="8">
        <f t="shared" si="10"/>
        <v>0.32363640777211367</v>
      </c>
      <c r="X89" s="49"/>
      <c r="Y89" s="50">
        <f t="shared" si="11"/>
        <v>64084774</v>
      </c>
      <c r="Z89" s="51"/>
      <c r="AA89" s="118"/>
      <c r="AB89" s="118"/>
      <c r="AC89" s="118"/>
      <c r="AD89" s="118"/>
      <c r="AE89" s="118"/>
      <c r="AF89" s="118"/>
      <c r="AG89" s="118"/>
    </row>
    <row r="90" spans="1:33" s="36" customFormat="1" ht="40.15" hidden="1" customHeight="1" x14ac:dyDescent="0.25">
      <c r="A90" s="98"/>
      <c r="B90" s="98" t="s">
        <v>214</v>
      </c>
      <c r="C90" s="99" t="s">
        <v>182</v>
      </c>
      <c r="D90" s="40"/>
      <c r="E90" s="40">
        <v>10460000</v>
      </c>
      <c r="F90" s="41">
        <f>D90+E90</f>
        <v>10460000</v>
      </c>
      <c r="G90" s="41">
        <v>0</v>
      </c>
      <c r="H90" s="12"/>
      <c r="I90" s="12"/>
      <c r="J90" s="41">
        <f t="shared" si="14"/>
        <v>10460000</v>
      </c>
      <c r="K90" s="18"/>
      <c r="L90" s="40">
        <v>5744000</v>
      </c>
      <c r="M90" s="66">
        <v>12874911</v>
      </c>
      <c r="N90" s="8">
        <f>M90/L90</f>
        <v>2.2414538649025069</v>
      </c>
      <c r="O90" s="7">
        <f>M90/J90</f>
        <v>1.23087103250478</v>
      </c>
      <c r="P90" s="19"/>
      <c r="Q90" s="19"/>
      <c r="R90" s="19"/>
      <c r="S90" s="19"/>
      <c r="T90" s="19"/>
      <c r="U90" s="19"/>
      <c r="V90" s="41">
        <f t="shared" si="9"/>
        <v>12874911</v>
      </c>
      <c r="W90" s="8">
        <f t="shared" si="10"/>
        <v>1.23087103250478</v>
      </c>
      <c r="X90" s="20"/>
      <c r="Y90" s="9">
        <f t="shared" si="11"/>
        <v>-2414911</v>
      </c>
      <c r="Z90" s="27"/>
      <c r="AA90" s="30"/>
      <c r="AB90" s="30"/>
      <c r="AC90" s="30"/>
      <c r="AD90" s="30"/>
      <c r="AE90" s="30"/>
      <c r="AF90" s="30"/>
      <c r="AG90" s="30"/>
    </row>
    <row r="91" spans="1:33" s="36" customFormat="1" ht="40.15" hidden="1" customHeight="1" x14ac:dyDescent="0.25">
      <c r="A91" s="98"/>
      <c r="B91" s="98" t="s">
        <v>214</v>
      </c>
      <c r="C91" s="99" t="s">
        <v>176</v>
      </c>
      <c r="D91" s="40">
        <v>14045115</v>
      </c>
      <c r="E91" s="40">
        <v>245477000</v>
      </c>
      <c r="F91" s="41">
        <f t="shared" si="15"/>
        <v>259522115</v>
      </c>
      <c r="G91" s="41">
        <v>-4272914</v>
      </c>
      <c r="H91" s="12"/>
      <c r="I91" s="12"/>
      <c r="J91" s="41">
        <f t="shared" si="14"/>
        <v>255249201</v>
      </c>
      <c r="K91" s="18"/>
      <c r="L91" s="40">
        <v>170215000</v>
      </c>
      <c r="M91" s="66">
        <v>23940593</v>
      </c>
      <c r="N91" s="8">
        <f t="shared" si="12"/>
        <v>0.14064913785506566</v>
      </c>
      <c r="O91" s="7">
        <f t="shared" si="13"/>
        <v>9.379301837657858E-2</v>
      </c>
      <c r="P91" s="19"/>
      <c r="Q91" s="19"/>
      <c r="R91" s="19"/>
      <c r="S91" s="19"/>
      <c r="T91" s="19"/>
      <c r="U91" s="19"/>
      <c r="V91" s="41">
        <f t="shared" si="9"/>
        <v>23940593</v>
      </c>
      <c r="W91" s="8">
        <f t="shared" si="10"/>
        <v>9.379301837657858E-2</v>
      </c>
      <c r="X91" s="20"/>
      <c r="Y91" s="9">
        <f t="shared" si="11"/>
        <v>231308608</v>
      </c>
      <c r="Z91" s="27"/>
      <c r="AA91" s="30"/>
      <c r="AB91" s="30"/>
      <c r="AC91" s="30"/>
      <c r="AD91" s="30"/>
      <c r="AE91" s="30"/>
      <c r="AF91" s="30"/>
      <c r="AG91" s="30"/>
    </row>
    <row r="92" spans="1:33" s="36" customFormat="1" ht="40.15" hidden="1" customHeight="1" x14ac:dyDescent="0.25">
      <c r="A92" s="98"/>
      <c r="B92" s="98" t="s">
        <v>214</v>
      </c>
      <c r="C92" s="99" t="s">
        <v>177</v>
      </c>
      <c r="D92" s="40"/>
      <c r="E92" s="40">
        <v>360000</v>
      </c>
      <c r="F92" s="41">
        <f t="shared" si="15"/>
        <v>360000</v>
      </c>
      <c r="G92" s="41">
        <v>0</v>
      </c>
      <c r="H92" s="12"/>
      <c r="I92" s="12"/>
      <c r="J92" s="41">
        <f t="shared" si="14"/>
        <v>360000</v>
      </c>
      <c r="K92" s="18"/>
      <c r="L92" s="40">
        <v>360000</v>
      </c>
      <c r="M92" s="66">
        <v>0</v>
      </c>
      <c r="N92" s="8">
        <f t="shared" si="12"/>
        <v>0</v>
      </c>
      <c r="O92" s="7">
        <f t="shared" si="13"/>
        <v>0</v>
      </c>
      <c r="P92" s="19"/>
      <c r="Q92" s="19"/>
      <c r="R92" s="19"/>
      <c r="S92" s="19"/>
      <c r="T92" s="19"/>
      <c r="U92" s="19"/>
      <c r="V92" s="41">
        <f t="shared" si="9"/>
        <v>0</v>
      </c>
      <c r="W92" s="8">
        <f t="shared" si="10"/>
        <v>0</v>
      </c>
      <c r="X92" s="20"/>
      <c r="Y92" s="9">
        <f t="shared" si="11"/>
        <v>360000</v>
      </c>
      <c r="Z92" s="27"/>
      <c r="AA92" s="30"/>
      <c r="AB92" s="30"/>
      <c r="AC92" s="30"/>
      <c r="AD92" s="30"/>
      <c r="AE92" s="30"/>
      <c r="AF92" s="30"/>
      <c r="AG92" s="30"/>
    </row>
    <row r="93" spans="1:33" s="36" customFormat="1" ht="40.15" hidden="1" customHeight="1" x14ac:dyDescent="0.25">
      <c r="A93" s="98"/>
      <c r="B93" s="98" t="s">
        <v>214</v>
      </c>
      <c r="C93" s="99" t="s">
        <v>178</v>
      </c>
      <c r="D93" s="40"/>
      <c r="E93" s="40">
        <v>2272000</v>
      </c>
      <c r="F93" s="41">
        <f t="shared" si="15"/>
        <v>2272000</v>
      </c>
      <c r="G93" s="41">
        <v>4272914</v>
      </c>
      <c r="H93" s="12"/>
      <c r="I93" s="12"/>
      <c r="J93" s="41">
        <f t="shared" si="14"/>
        <v>6544914</v>
      </c>
      <c r="K93" s="18"/>
      <c r="L93" s="40">
        <v>2556000</v>
      </c>
      <c r="M93" s="66">
        <v>3345857</v>
      </c>
      <c r="N93" s="8">
        <f t="shared" si="12"/>
        <v>1.3090207355242567</v>
      </c>
      <c r="O93" s="7">
        <f t="shared" si="13"/>
        <v>0.5112148150456981</v>
      </c>
      <c r="P93" s="19"/>
      <c r="Q93" s="19"/>
      <c r="R93" s="19"/>
      <c r="S93" s="19"/>
      <c r="T93" s="19"/>
      <c r="U93" s="19"/>
      <c r="V93" s="41">
        <f t="shared" si="9"/>
        <v>3345857</v>
      </c>
      <c r="W93" s="8">
        <f t="shared" si="10"/>
        <v>0.5112148150456981</v>
      </c>
      <c r="X93" s="20"/>
      <c r="Y93" s="9">
        <f t="shared" si="11"/>
        <v>3199057</v>
      </c>
      <c r="Z93" s="27"/>
      <c r="AA93" s="30"/>
      <c r="AB93" s="30"/>
      <c r="AC93" s="30"/>
      <c r="AD93" s="30"/>
      <c r="AE93" s="30"/>
      <c r="AF93" s="30"/>
      <c r="AG93" s="30"/>
    </row>
    <row r="94" spans="1:33" s="120" customFormat="1" ht="40.15" hidden="1" customHeight="1" x14ac:dyDescent="0.25">
      <c r="A94" s="112"/>
      <c r="B94" s="113" t="s">
        <v>215</v>
      </c>
      <c r="C94" s="114" t="s">
        <v>181</v>
      </c>
      <c r="D94" s="42">
        <f>SUM(D90:D93)</f>
        <v>14045115</v>
      </c>
      <c r="E94" s="42">
        <f>SUM(E90:E93)</f>
        <v>258569000</v>
      </c>
      <c r="F94" s="42">
        <f>SUM(F90:F93)</f>
        <v>272614115</v>
      </c>
      <c r="G94" s="42">
        <f>SUM(G90:G93)</f>
        <v>0</v>
      </c>
      <c r="H94" s="58"/>
      <c r="I94" s="58"/>
      <c r="J94" s="44">
        <f t="shared" si="14"/>
        <v>272614115</v>
      </c>
      <c r="K94" s="59"/>
      <c r="L94" s="42">
        <f>SUM(L90:L93)</f>
        <v>178875000</v>
      </c>
      <c r="M94" s="42">
        <f>SUM(M90:M93)</f>
        <v>40161361</v>
      </c>
      <c r="N94" s="46">
        <f t="shared" si="12"/>
        <v>0.22452193431167017</v>
      </c>
      <c r="O94" s="47">
        <f t="shared" si="13"/>
        <v>0.14731944822446189</v>
      </c>
      <c r="P94" s="48"/>
      <c r="Q94" s="48"/>
      <c r="R94" s="48"/>
      <c r="S94" s="48"/>
      <c r="T94" s="48"/>
      <c r="U94" s="48"/>
      <c r="V94" s="44">
        <f t="shared" si="9"/>
        <v>40161361</v>
      </c>
      <c r="W94" s="8">
        <f t="shared" si="10"/>
        <v>0.14731944822446189</v>
      </c>
      <c r="X94" s="49"/>
      <c r="Y94" s="50">
        <f t="shared" si="11"/>
        <v>232452754</v>
      </c>
      <c r="Z94" s="51"/>
      <c r="AA94" s="118"/>
      <c r="AB94" s="118"/>
      <c r="AC94" s="118"/>
      <c r="AD94" s="118"/>
      <c r="AE94" s="118"/>
      <c r="AF94" s="118"/>
      <c r="AG94" s="118"/>
    </row>
    <row r="95" spans="1:33" s="36" customFormat="1" ht="40.15" hidden="1" customHeight="1" x14ac:dyDescent="0.25">
      <c r="A95" s="98"/>
      <c r="B95" s="98" t="s">
        <v>216</v>
      </c>
      <c r="C95" s="99" t="s">
        <v>176</v>
      </c>
      <c r="D95" s="40"/>
      <c r="E95" s="40">
        <v>4800000</v>
      </c>
      <c r="F95" s="41">
        <f t="shared" si="15"/>
        <v>4800000</v>
      </c>
      <c r="G95" s="41">
        <v>0</v>
      </c>
      <c r="H95" s="12"/>
      <c r="I95" s="12"/>
      <c r="J95" s="41">
        <f t="shared" si="14"/>
        <v>4800000</v>
      </c>
      <c r="K95" s="18"/>
      <c r="L95" s="40">
        <v>0</v>
      </c>
      <c r="M95" s="66">
        <v>207413</v>
      </c>
      <c r="N95" s="8" t="e">
        <f t="shared" si="12"/>
        <v>#DIV/0!</v>
      </c>
      <c r="O95" s="7">
        <f t="shared" si="13"/>
        <v>4.3211041666666665E-2</v>
      </c>
      <c r="P95" s="19"/>
      <c r="Q95" s="19"/>
      <c r="R95" s="19"/>
      <c r="S95" s="19"/>
      <c r="T95" s="19"/>
      <c r="U95" s="19"/>
      <c r="V95" s="41">
        <f t="shared" si="9"/>
        <v>207413</v>
      </c>
      <c r="W95" s="8">
        <f t="shared" si="10"/>
        <v>4.3211041666666665E-2</v>
      </c>
      <c r="X95" s="20"/>
      <c r="Y95" s="9">
        <f t="shared" si="11"/>
        <v>4592587</v>
      </c>
      <c r="Z95" s="27"/>
      <c r="AA95" s="30"/>
      <c r="AB95" s="30"/>
      <c r="AC95" s="30"/>
      <c r="AD95" s="30"/>
      <c r="AE95" s="30"/>
      <c r="AF95" s="30"/>
      <c r="AG95" s="30"/>
    </row>
    <row r="96" spans="1:33" s="36" customFormat="1" ht="40.15" hidden="1" customHeight="1" x14ac:dyDescent="0.25">
      <c r="A96" s="98"/>
      <c r="B96" s="98" t="s">
        <v>216</v>
      </c>
      <c r="C96" s="99" t="s">
        <v>177</v>
      </c>
      <c r="D96" s="40"/>
      <c r="E96" s="40">
        <v>493680000</v>
      </c>
      <c r="F96" s="41">
        <f t="shared" si="15"/>
        <v>493680000</v>
      </c>
      <c r="G96" s="41">
        <v>65000</v>
      </c>
      <c r="H96" s="12"/>
      <c r="I96" s="12"/>
      <c r="J96" s="41">
        <f t="shared" si="14"/>
        <v>493745000</v>
      </c>
      <c r="K96" s="18"/>
      <c r="L96" s="40">
        <v>93350000</v>
      </c>
      <c r="M96" s="66">
        <v>28686073</v>
      </c>
      <c r="N96" s="8">
        <f t="shared" si="12"/>
        <v>0.30729590787359401</v>
      </c>
      <c r="O96" s="7">
        <f t="shared" si="13"/>
        <v>5.8098964040142177E-2</v>
      </c>
      <c r="P96" s="19"/>
      <c r="Q96" s="19"/>
      <c r="R96" s="19"/>
      <c r="S96" s="19"/>
      <c r="T96" s="19"/>
      <c r="U96" s="19"/>
      <c r="V96" s="41">
        <f t="shared" si="9"/>
        <v>28686073</v>
      </c>
      <c r="W96" s="8">
        <f t="shared" si="10"/>
        <v>5.8098964040142177E-2</v>
      </c>
      <c r="X96" s="20"/>
      <c r="Y96" s="9">
        <f t="shared" si="11"/>
        <v>465058927</v>
      </c>
      <c r="Z96" s="27"/>
      <c r="AA96" s="30"/>
      <c r="AB96" s="30"/>
      <c r="AC96" s="30"/>
      <c r="AD96" s="30"/>
      <c r="AE96" s="30"/>
      <c r="AF96" s="30"/>
      <c r="AG96" s="30"/>
    </row>
    <row r="97" spans="1:33" s="36" customFormat="1" ht="40.15" hidden="1" customHeight="1" x14ac:dyDescent="0.25">
      <c r="A97" s="98"/>
      <c r="B97" s="98" t="s">
        <v>216</v>
      </c>
      <c r="C97" s="99" t="s">
        <v>184</v>
      </c>
      <c r="D97" s="40"/>
      <c r="E97" s="40">
        <v>2287000</v>
      </c>
      <c r="F97" s="41">
        <f t="shared" si="15"/>
        <v>2287000</v>
      </c>
      <c r="G97" s="41">
        <v>660000</v>
      </c>
      <c r="H97" s="12"/>
      <c r="I97" s="12"/>
      <c r="J97" s="41">
        <f t="shared" si="14"/>
        <v>2947000</v>
      </c>
      <c r="K97" s="18"/>
      <c r="L97" s="40">
        <v>1030000</v>
      </c>
      <c r="M97" s="66">
        <v>1780588</v>
      </c>
      <c r="N97" s="8">
        <f t="shared" si="12"/>
        <v>1.728726213592233</v>
      </c>
      <c r="O97" s="7">
        <f t="shared" si="13"/>
        <v>0.60420359687818115</v>
      </c>
      <c r="P97" s="19"/>
      <c r="Q97" s="19"/>
      <c r="R97" s="19"/>
      <c r="S97" s="19"/>
      <c r="T97" s="19"/>
      <c r="U97" s="19"/>
      <c r="V97" s="41">
        <f t="shared" si="9"/>
        <v>1780588</v>
      </c>
      <c r="W97" s="8">
        <f t="shared" si="10"/>
        <v>0.60420359687818115</v>
      </c>
      <c r="X97" s="20"/>
      <c r="Y97" s="9">
        <f t="shared" si="11"/>
        <v>1166412</v>
      </c>
      <c r="Z97" s="27"/>
      <c r="AA97" s="30"/>
      <c r="AB97" s="30"/>
      <c r="AC97" s="30"/>
      <c r="AD97" s="30"/>
      <c r="AE97" s="30"/>
      <c r="AF97" s="30"/>
      <c r="AG97" s="30"/>
    </row>
    <row r="98" spans="1:33" s="120" customFormat="1" ht="40.15" hidden="1" customHeight="1" x14ac:dyDescent="0.25">
      <c r="A98" s="112"/>
      <c r="B98" s="113" t="s">
        <v>217</v>
      </c>
      <c r="C98" s="114" t="s">
        <v>181</v>
      </c>
      <c r="D98" s="42">
        <f>SUM(D95:D96)</f>
        <v>0</v>
      </c>
      <c r="E98" s="42">
        <f>SUM(E95:E97)</f>
        <v>500767000</v>
      </c>
      <c r="F98" s="42">
        <f t="shared" si="15"/>
        <v>500767000</v>
      </c>
      <c r="G98" s="42">
        <f>SUM(G95:G97)</f>
        <v>725000</v>
      </c>
      <c r="H98" s="58"/>
      <c r="I98" s="58"/>
      <c r="J98" s="44">
        <f t="shared" si="14"/>
        <v>501492000</v>
      </c>
      <c r="K98" s="59"/>
      <c r="L98" s="42">
        <f>SUM(L95:L97)</f>
        <v>94380000</v>
      </c>
      <c r="M98" s="42">
        <f>SUM(M95:M97)</f>
        <v>30674074</v>
      </c>
      <c r="N98" s="46">
        <f t="shared" si="12"/>
        <v>0.32500608179699086</v>
      </c>
      <c r="O98" s="47">
        <f t="shared" si="13"/>
        <v>6.1165629760793788E-2</v>
      </c>
      <c r="P98" s="48"/>
      <c r="Q98" s="48"/>
      <c r="R98" s="48"/>
      <c r="S98" s="48"/>
      <c r="T98" s="48"/>
      <c r="U98" s="48"/>
      <c r="V98" s="44">
        <f t="shared" si="9"/>
        <v>30674074</v>
      </c>
      <c r="W98" s="8">
        <f t="shared" si="10"/>
        <v>6.1165629760793788E-2</v>
      </c>
      <c r="X98" s="49"/>
      <c r="Y98" s="50">
        <f t="shared" si="11"/>
        <v>470817926</v>
      </c>
      <c r="Z98" s="51"/>
      <c r="AA98" s="118"/>
      <c r="AB98" s="118"/>
      <c r="AC98" s="118"/>
      <c r="AD98" s="118"/>
      <c r="AE98" s="118"/>
      <c r="AF98" s="118"/>
      <c r="AG98" s="118"/>
    </row>
    <row r="99" spans="1:33" s="36" customFormat="1" ht="40.15" hidden="1" customHeight="1" x14ac:dyDescent="0.25">
      <c r="A99" s="98"/>
      <c r="B99" s="98" t="s">
        <v>135</v>
      </c>
      <c r="C99" s="99" t="s">
        <v>183</v>
      </c>
      <c r="D99" s="40"/>
      <c r="E99" s="40">
        <v>1404000000</v>
      </c>
      <c r="F99" s="41">
        <f t="shared" si="15"/>
        <v>1404000000</v>
      </c>
      <c r="G99" s="41">
        <v>0</v>
      </c>
      <c r="H99" s="12"/>
      <c r="I99" s="12"/>
      <c r="J99" s="41">
        <f t="shared" si="14"/>
        <v>1404000000</v>
      </c>
      <c r="K99" s="18"/>
      <c r="L99" s="40">
        <v>229629000</v>
      </c>
      <c r="M99" s="66">
        <v>296743295</v>
      </c>
      <c r="N99" s="8">
        <f t="shared" si="12"/>
        <v>1.2922727312316824</v>
      </c>
      <c r="O99" s="7">
        <f t="shared" si="13"/>
        <v>0.21135562321937321</v>
      </c>
      <c r="P99" s="19"/>
      <c r="Q99" s="19"/>
      <c r="R99" s="19"/>
      <c r="S99" s="19"/>
      <c r="T99" s="19"/>
      <c r="U99" s="19"/>
      <c r="V99" s="41">
        <f t="shared" si="9"/>
        <v>296743295</v>
      </c>
      <c r="W99" s="8">
        <f t="shared" si="10"/>
        <v>0.21135562321937321</v>
      </c>
      <c r="X99" s="20"/>
      <c r="Y99" s="9">
        <f t="shared" si="11"/>
        <v>1107256705</v>
      </c>
      <c r="Z99" s="27"/>
      <c r="AA99" s="30"/>
      <c r="AB99" s="30"/>
      <c r="AC99" s="30"/>
      <c r="AD99" s="30"/>
      <c r="AE99" s="30"/>
      <c r="AF99" s="30"/>
      <c r="AG99" s="30"/>
    </row>
    <row r="100" spans="1:33" s="120" customFormat="1" ht="40.15" hidden="1" customHeight="1" x14ac:dyDescent="0.25">
      <c r="A100" s="112"/>
      <c r="B100" s="113" t="s">
        <v>136</v>
      </c>
      <c r="C100" s="114" t="s">
        <v>185</v>
      </c>
      <c r="D100" s="42"/>
      <c r="E100" s="42">
        <f>SUM(E99)</f>
        <v>1404000000</v>
      </c>
      <c r="F100" s="42">
        <f t="shared" si="15"/>
        <v>1404000000</v>
      </c>
      <c r="G100" s="42">
        <f>SUM(G99)</f>
        <v>0</v>
      </c>
      <c r="H100" s="58"/>
      <c r="I100" s="58"/>
      <c r="J100" s="44">
        <f t="shared" si="14"/>
        <v>1404000000</v>
      </c>
      <c r="K100" s="59"/>
      <c r="L100" s="42">
        <f>L99</f>
        <v>229629000</v>
      </c>
      <c r="M100" s="42">
        <f>M99</f>
        <v>296743295</v>
      </c>
      <c r="N100" s="46">
        <f t="shared" si="12"/>
        <v>1.2922727312316824</v>
      </c>
      <c r="O100" s="47">
        <f t="shared" si="13"/>
        <v>0.21135562321937321</v>
      </c>
      <c r="P100" s="48"/>
      <c r="Q100" s="48"/>
      <c r="R100" s="48"/>
      <c r="S100" s="48"/>
      <c r="T100" s="48"/>
      <c r="U100" s="48"/>
      <c r="V100" s="44">
        <f t="shared" si="9"/>
        <v>296743295</v>
      </c>
      <c r="W100" s="8">
        <f t="shared" si="10"/>
        <v>0.21135562321937321</v>
      </c>
      <c r="X100" s="49"/>
      <c r="Y100" s="50">
        <f t="shared" si="11"/>
        <v>1107256705</v>
      </c>
      <c r="Z100" s="51"/>
      <c r="AA100" s="118"/>
      <c r="AB100" s="118"/>
      <c r="AC100" s="118"/>
      <c r="AD100" s="118"/>
      <c r="AE100" s="118"/>
      <c r="AF100" s="118"/>
      <c r="AG100" s="118"/>
    </row>
    <row r="101" spans="1:33" s="36" customFormat="1" ht="40.15" hidden="1" customHeight="1" x14ac:dyDescent="0.25">
      <c r="A101" s="98"/>
      <c r="B101" s="98" t="s">
        <v>218</v>
      </c>
      <c r="C101" s="99" t="s">
        <v>203</v>
      </c>
      <c r="D101" s="40"/>
      <c r="E101" s="40">
        <v>192939000</v>
      </c>
      <c r="F101" s="41">
        <f t="shared" si="15"/>
        <v>192939000</v>
      </c>
      <c r="G101" s="41">
        <v>0</v>
      </c>
      <c r="H101" s="12"/>
      <c r="I101" s="12"/>
      <c r="J101" s="41">
        <f t="shared" si="14"/>
        <v>192939000</v>
      </c>
      <c r="K101" s="18"/>
      <c r="L101" s="40">
        <v>0</v>
      </c>
      <c r="M101" s="66">
        <v>49046</v>
      </c>
      <c r="N101" s="8" t="e">
        <f t="shared" si="12"/>
        <v>#DIV/0!</v>
      </c>
      <c r="O101" s="7">
        <f t="shared" si="13"/>
        <v>2.5420469682127511E-4</v>
      </c>
      <c r="P101" s="19"/>
      <c r="Q101" s="19"/>
      <c r="R101" s="19"/>
      <c r="S101" s="19"/>
      <c r="T101" s="19"/>
      <c r="U101" s="19"/>
      <c r="V101" s="41">
        <f t="shared" si="9"/>
        <v>49046</v>
      </c>
      <c r="W101" s="8">
        <f t="shared" si="10"/>
        <v>2.5420469682127511E-4</v>
      </c>
      <c r="X101" s="20"/>
      <c r="Y101" s="9">
        <f t="shared" si="11"/>
        <v>192889954</v>
      </c>
      <c r="Z101" s="27"/>
      <c r="AA101" s="30"/>
      <c r="AB101" s="30"/>
      <c r="AC101" s="30"/>
      <c r="AD101" s="30"/>
      <c r="AE101" s="30"/>
      <c r="AF101" s="30"/>
      <c r="AG101" s="30"/>
    </row>
    <row r="102" spans="1:33" s="36" customFormat="1" ht="40.15" hidden="1" customHeight="1" x14ac:dyDescent="0.25">
      <c r="A102" s="98"/>
      <c r="B102" s="98" t="s">
        <v>218</v>
      </c>
      <c r="C102" s="99" t="s">
        <v>176</v>
      </c>
      <c r="D102" s="40"/>
      <c r="E102" s="40">
        <v>181500000</v>
      </c>
      <c r="F102" s="41">
        <f t="shared" si="15"/>
        <v>181500000</v>
      </c>
      <c r="G102" s="41">
        <v>0</v>
      </c>
      <c r="H102" s="12"/>
      <c r="I102" s="12"/>
      <c r="J102" s="41">
        <f t="shared" si="14"/>
        <v>181500000</v>
      </c>
      <c r="K102" s="18"/>
      <c r="L102" s="40">
        <v>89100000</v>
      </c>
      <c r="M102" s="66">
        <v>77495375</v>
      </c>
      <c r="N102" s="8">
        <f t="shared" si="12"/>
        <v>0.86975729517396183</v>
      </c>
      <c r="O102" s="7">
        <f t="shared" si="13"/>
        <v>0.42697176308539947</v>
      </c>
      <c r="P102" s="19"/>
      <c r="Q102" s="19"/>
      <c r="R102" s="19"/>
      <c r="S102" s="19"/>
      <c r="T102" s="19"/>
      <c r="U102" s="19"/>
      <c r="V102" s="41">
        <f t="shared" si="9"/>
        <v>77495375</v>
      </c>
      <c r="W102" s="8">
        <f t="shared" si="10"/>
        <v>0.42697176308539947</v>
      </c>
      <c r="X102" s="20"/>
      <c r="Y102" s="9">
        <f t="shared" si="11"/>
        <v>104004625</v>
      </c>
      <c r="Z102" s="27"/>
      <c r="AA102" s="30"/>
      <c r="AB102" s="30"/>
      <c r="AC102" s="30"/>
      <c r="AD102" s="30"/>
      <c r="AE102" s="30"/>
      <c r="AF102" s="30"/>
      <c r="AG102" s="30"/>
    </row>
    <row r="103" spans="1:33" s="36" customFormat="1" ht="40.15" hidden="1" customHeight="1" x14ac:dyDescent="0.25">
      <c r="A103" s="98"/>
      <c r="B103" s="98" t="s">
        <v>218</v>
      </c>
      <c r="C103" s="99" t="s">
        <v>177</v>
      </c>
      <c r="D103" s="40"/>
      <c r="E103" s="40">
        <v>2200000</v>
      </c>
      <c r="F103" s="41">
        <f t="shared" si="15"/>
        <v>2200000</v>
      </c>
      <c r="G103" s="41">
        <v>0</v>
      </c>
      <c r="H103" s="12"/>
      <c r="I103" s="12"/>
      <c r="J103" s="41">
        <f t="shared" si="14"/>
        <v>2200000</v>
      </c>
      <c r="K103" s="18"/>
      <c r="L103" s="40">
        <v>0</v>
      </c>
      <c r="M103" s="66">
        <v>1600000</v>
      </c>
      <c r="N103" s="8" t="e">
        <f t="shared" si="12"/>
        <v>#DIV/0!</v>
      </c>
      <c r="O103" s="7">
        <f t="shared" si="13"/>
        <v>0.72727272727272729</v>
      </c>
      <c r="P103" s="19"/>
      <c r="Q103" s="19"/>
      <c r="R103" s="19"/>
      <c r="S103" s="19"/>
      <c r="T103" s="19"/>
      <c r="U103" s="19"/>
      <c r="V103" s="41">
        <f t="shared" si="9"/>
        <v>1600000</v>
      </c>
      <c r="W103" s="8">
        <f t="shared" si="10"/>
        <v>0.72727272727272729</v>
      </c>
      <c r="X103" s="20"/>
      <c r="Y103" s="9">
        <f t="shared" ref="Y103:Y116" si="16">J103-V103</f>
        <v>600000</v>
      </c>
      <c r="Z103" s="27"/>
      <c r="AA103" s="30"/>
      <c r="AB103" s="30"/>
      <c r="AC103" s="30"/>
      <c r="AD103" s="30"/>
      <c r="AE103" s="30"/>
      <c r="AF103" s="30"/>
      <c r="AG103" s="30"/>
    </row>
    <row r="104" spans="1:33" s="36" customFormat="1" ht="40.15" hidden="1" customHeight="1" x14ac:dyDescent="0.25">
      <c r="A104" s="98"/>
      <c r="B104" s="98" t="s">
        <v>218</v>
      </c>
      <c r="C104" s="99" t="s">
        <v>178</v>
      </c>
      <c r="D104" s="40"/>
      <c r="E104" s="40">
        <v>2000000</v>
      </c>
      <c r="F104" s="41">
        <f t="shared" si="15"/>
        <v>2000000</v>
      </c>
      <c r="G104" s="41">
        <v>0</v>
      </c>
      <c r="H104" s="12"/>
      <c r="I104" s="12"/>
      <c r="J104" s="41">
        <f t="shared" si="14"/>
        <v>2000000</v>
      </c>
      <c r="K104" s="18"/>
      <c r="L104" s="40">
        <v>1150000</v>
      </c>
      <c r="M104" s="66">
        <v>3296955</v>
      </c>
      <c r="N104" s="8">
        <f t="shared" si="12"/>
        <v>2.866917391304348</v>
      </c>
      <c r="O104" s="7">
        <f t="shared" si="13"/>
        <v>1.6484775</v>
      </c>
      <c r="P104" s="19"/>
      <c r="Q104" s="19"/>
      <c r="R104" s="19"/>
      <c r="S104" s="19"/>
      <c r="T104" s="19"/>
      <c r="U104" s="19"/>
      <c r="V104" s="41">
        <f t="shared" si="9"/>
        <v>3296955</v>
      </c>
      <c r="W104" s="8">
        <f t="shared" si="10"/>
        <v>1.6484775</v>
      </c>
      <c r="X104" s="20"/>
      <c r="Y104" s="9">
        <f t="shared" si="16"/>
        <v>-1296955</v>
      </c>
      <c r="Z104" s="27"/>
      <c r="AA104" s="30"/>
      <c r="AB104" s="30"/>
      <c r="AC104" s="30"/>
      <c r="AD104" s="30"/>
      <c r="AE104" s="30"/>
      <c r="AF104" s="30"/>
      <c r="AG104" s="30"/>
    </row>
    <row r="105" spans="1:33" s="120" customFormat="1" ht="40.15" hidden="1" customHeight="1" x14ac:dyDescent="0.25">
      <c r="A105" s="112"/>
      <c r="B105" s="113" t="s">
        <v>219</v>
      </c>
      <c r="C105" s="114" t="s">
        <v>181</v>
      </c>
      <c r="D105" s="42"/>
      <c r="E105" s="42">
        <f>SUM(E101:E104)</f>
        <v>378639000</v>
      </c>
      <c r="F105" s="42">
        <f t="shared" si="15"/>
        <v>378639000</v>
      </c>
      <c r="G105" s="42">
        <f>SUM(G101:G104)</f>
        <v>0</v>
      </c>
      <c r="H105" s="58"/>
      <c r="I105" s="58"/>
      <c r="J105" s="44">
        <f t="shared" si="14"/>
        <v>378639000</v>
      </c>
      <c r="K105" s="59"/>
      <c r="L105" s="42">
        <f>SUM(L101:L104)</f>
        <v>90250000</v>
      </c>
      <c r="M105" s="42">
        <f>SUM(M101:M104)</f>
        <v>82441376</v>
      </c>
      <c r="N105" s="46">
        <f t="shared" si="12"/>
        <v>0.91347785041551244</v>
      </c>
      <c r="O105" s="47">
        <f t="shared" si="13"/>
        <v>0.21773080955738844</v>
      </c>
      <c r="P105" s="48"/>
      <c r="Q105" s="48"/>
      <c r="R105" s="48"/>
      <c r="S105" s="48"/>
      <c r="T105" s="48"/>
      <c r="U105" s="48"/>
      <c r="V105" s="44">
        <f t="shared" si="9"/>
        <v>82441376</v>
      </c>
      <c r="W105" s="8">
        <f t="shared" si="10"/>
        <v>0.21773080955738844</v>
      </c>
      <c r="X105" s="49"/>
      <c r="Y105" s="50">
        <f t="shared" si="16"/>
        <v>296197624</v>
      </c>
      <c r="Z105" s="51"/>
      <c r="AA105" s="118"/>
      <c r="AB105" s="118"/>
      <c r="AC105" s="118"/>
      <c r="AD105" s="118"/>
      <c r="AE105" s="118"/>
      <c r="AF105" s="118"/>
      <c r="AG105" s="118"/>
    </row>
    <row r="106" spans="1:33" s="36" customFormat="1" ht="40.15" hidden="1" customHeight="1" x14ac:dyDescent="0.25">
      <c r="A106" s="98"/>
      <c r="B106" s="98" t="s">
        <v>220</v>
      </c>
      <c r="C106" s="99" t="s">
        <v>199</v>
      </c>
      <c r="D106" s="40"/>
      <c r="E106" s="40">
        <v>2500000</v>
      </c>
      <c r="F106" s="41">
        <f>D106+E106</f>
        <v>2500000</v>
      </c>
      <c r="G106" s="41">
        <v>4697484</v>
      </c>
      <c r="H106" s="25"/>
      <c r="I106" s="25"/>
      <c r="J106" s="41">
        <f t="shared" si="14"/>
        <v>7197484</v>
      </c>
      <c r="K106" s="26"/>
      <c r="L106" s="40">
        <v>202298000</v>
      </c>
      <c r="M106" s="66">
        <v>223246375</v>
      </c>
      <c r="N106" s="8">
        <f>M106/L106</f>
        <v>1.1035520618098054</v>
      </c>
      <c r="O106" s="7">
        <f>M106/J106</f>
        <v>31.017279788326032</v>
      </c>
      <c r="P106" s="25"/>
      <c r="Q106" s="25"/>
      <c r="R106" s="25"/>
      <c r="S106" s="25"/>
      <c r="T106" s="25"/>
      <c r="U106" s="25"/>
      <c r="V106" s="41">
        <f t="shared" si="9"/>
        <v>223246375</v>
      </c>
      <c r="W106" s="8">
        <f t="shared" si="10"/>
        <v>31.017279788326032</v>
      </c>
      <c r="X106" s="25"/>
      <c r="Y106" s="9">
        <f t="shared" si="16"/>
        <v>-216048891</v>
      </c>
      <c r="Z106" s="29"/>
      <c r="AA106" s="30"/>
      <c r="AB106" s="30"/>
      <c r="AC106" s="30"/>
      <c r="AD106" s="30"/>
      <c r="AE106" s="30"/>
      <c r="AF106" s="30"/>
      <c r="AG106" s="30"/>
    </row>
    <row r="107" spans="1:33" s="36" customFormat="1" ht="40.15" hidden="1" customHeight="1" x14ac:dyDescent="0.25">
      <c r="A107" s="98"/>
      <c r="B107" s="98" t="s">
        <v>220</v>
      </c>
      <c r="C107" s="99" t="s">
        <v>202</v>
      </c>
      <c r="D107" s="40"/>
      <c r="E107" s="40">
        <v>0</v>
      </c>
      <c r="F107" s="41">
        <f t="shared" si="15"/>
        <v>0</v>
      </c>
      <c r="G107" s="41">
        <v>0</v>
      </c>
      <c r="H107" s="25"/>
      <c r="I107" s="25"/>
      <c r="J107" s="41">
        <f t="shared" si="14"/>
        <v>0</v>
      </c>
      <c r="K107" s="26"/>
      <c r="L107" s="40">
        <v>24772000</v>
      </c>
      <c r="M107" s="66">
        <v>24906824</v>
      </c>
      <c r="N107" s="8">
        <f t="shared" ref="N107:N121" si="17">M107/L107</f>
        <v>1.0054425964798968</v>
      </c>
      <c r="O107" s="7" t="e">
        <f>M107/J107</f>
        <v>#DIV/0!</v>
      </c>
      <c r="P107" s="25"/>
      <c r="Q107" s="25"/>
      <c r="R107" s="25"/>
      <c r="S107" s="25"/>
      <c r="T107" s="25"/>
      <c r="U107" s="25"/>
      <c r="V107" s="41">
        <f t="shared" si="9"/>
        <v>24906824</v>
      </c>
      <c r="W107" s="8" t="e">
        <f t="shared" si="10"/>
        <v>#DIV/0!</v>
      </c>
      <c r="X107" s="25"/>
      <c r="Y107" s="9">
        <f t="shared" si="16"/>
        <v>-24906824</v>
      </c>
      <c r="Z107" s="29"/>
      <c r="AA107" s="30"/>
      <c r="AB107" s="30"/>
      <c r="AC107" s="30"/>
      <c r="AD107" s="30"/>
      <c r="AE107" s="30"/>
      <c r="AF107" s="30"/>
      <c r="AG107" s="30"/>
    </row>
    <row r="108" spans="1:33" s="36" customFormat="1" ht="40.15" hidden="1" customHeight="1" x14ac:dyDescent="0.25">
      <c r="A108" s="98"/>
      <c r="B108" s="98" t="s">
        <v>220</v>
      </c>
      <c r="C108" s="99" t="s">
        <v>182</v>
      </c>
      <c r="D108" s="40"/>
      <c r="E108" s="40">
        <v>0</v>
      </c>
      <c r="F108" s="41">
        <f>D108+E108</f>
        <v>0</v>
      </c>
      <c r="G108" s="41">
        <v>0</v>
      </c>
      <c r="H108" s="25"/>
      <c r="I108" s="25"/>
      <c r="J108" s="41">
        <f t="shared" si="14"/>
        <v>0</v>
      </c>
      <c r="K108" s="26"/>
      <c r="L108" s="40">
        <v>7086000</v>
      </c>
      <c r="M108" s="66">
        <v>7203011</v>
      </c>
      <c r="N108" s="8">
        <f t="shared" si="17"/>
        <v>1.0165129833474458</v>
      </c>
      <c r="O108" s="7" t="e">
        <f>M108/J108</f>
        <v>#DIV/0!</v>
      </c>
      <c r="P108" s="25"/>
      <c r="Q108" s="25"/>
      <c r="R108" s="25"/>
      <c r="S108" s="25"/>
      <c r="T108" s="25"/>
      <c r="U108" s="25"/>
      <c r="V108" s="41">
        <f t="shared" si="9"/>
        <v>7203011</v>
      </c>
      <c r="W108" s="8" t="e">
        <f t="shared" si="10"/>
        <v>#DIV/0!</v>
      </c>
      <c r="X108" s="25"/>
      <c r="Y108" s="9">
        <f t="shared" si="16"/>
        <v>-7203011</v>
      </c>
      <c r="Z108" s="29"/>
      <c r="AA108" s="30"/>
      <c r="AB108" s="30"/>
      <c r="AC108" s="30"/>
      <c r="AD108" s="30"/>
      <c r="AE108" s="30"/>
      <c r="AF108" s="30"/>
      <c r="AG108" s="30"/>
    </row>
    <row r="109" spans="1:33" s="36" customFormat="1" ht="40.15" hidden="1" customHeight="1" x14ac:dyDescent="0.25">
      <c r="A109" s="98"/>
      <c r="B109" s="98" t="s">
        <v>220</v>
      </c>
      <c r="C109" s="99" t="s">
        <v>176</v>
      </c>
      <c r="D109" s="40"/>
      <c r="E109" s="40">
        <v>4321668000</v>
      </c>
      <c r="F109" s="41">
        <f t="shared" si="15"/>
        <v>4321668000</v>
      </c>
      <c r="G109" s="41">
        <v>755162516</v>
      </c>
      <c r="H109" s="25"/>
      <c r="I109" s="25"/>
      <c r="J109" s="41">
        <f t="shared" si="14"/>
        <v>5076830516</v>
      </c>
      <c r="K109" s="26"/>
      <c r="L109" s="40">
        <v>1812478000</v>
      </c>
      <c r="M109" s="66">
        <v>2284218385</v>
      </c>
      <c r="N109" s="8">
        <f t="shared" si="17"/>
        <v>1.2602737164257993</v>
      </c>
      <c r="O109" s="7">
        <f t="shared" si="13"/>
        <v>0.4499300060935893</v>
      </c>
      <c r="P109" s="25"/>
      <c r="Q109" s="25"/>
      <c r="R109" s="25"/>
      <c r="S109" s="25"/>
      <c r="T109" s="25"/>
      <c r="U109" s="25"/>
      <c r="V109" s="41">
        <f t="shared" si="9"/>
        <v>2284218385</v>
      </c>
      <c r="W109" s="8">
        <f t="shared" si="10"/>
        <v>0.4499300060935893</v>
      </c>
      <c r="X109" s="25"/>
      <c r="Y109" s="9">
        <f t="shared" si="16"/>
        <v>2792612131</v>
      </c>
      <c r="Z109" s="29"/>
      <c r="AA109" s="30"/>
      <c r="AB109" s="30"/>
      <c r="AC109" s="30"/>
      <c r="AD109" s="30"/>
      <c r="AE109" s="30"/>
      <c r="AF109" s="30"/>
      <c r="AG109" s="30"/>
    </row>
    <row r="110" spans="1:33" s="120" customFormat="1" ht="40.15" hidden="1" customHeight="1" x14ac:dyDescent="0.25">
      <c r="A110" s="112"/>
      <c r="B110" s="113" t="s">
        <v>221</v>
      </c>
      <c r="C110" s="114" t="s">
        <v>181</v>
      </c>
      <c r="D110" s="42">
        <f>SUM(D106:D109)</f>
        <v>0</v>
      </c>
      <c r="E110" s="42">
        <f>SUM(E106:E109)</f>
        <v>4324168000</v>
      </c>
      <c r="F110" s="42">
        <f t="shared" si="15"/>
        <v>4324168000</v>
      </c>
      <c r="G110" s="42">
        <f>SUM(G106:G109)</f>
        <v>759860000</v>
      </c>
      <c r="H110" s="58"/>
      <c r="I110" s="58"/>
      <c r="J110" s="44">
        <f t="shared" si="14"/>
        <v>5084028000</v>
      </c>
      <c r="K110" s="59"/>
      <c r="L110" s="42">
        <f>SUM(L106:L109)</f>
        <v>2046634000</v>
      </c>
      <c r="M110" s="42">
        <f>SUM(M106:M109)</f>
        <v>2539574595</v>
      </c>
      <c r="N110" s="46">
        <f t="shared" si="17"/>
        <v>1.2408542978373271</v>
      </c>
      <c r="O110" s="47">
        <f t="shared" si="13"/>
        <v>0.49952018261897851</v>
      </c>
      <c r="P110" s="58"/>
      <c r="Q110" s="58"/>
      <c r="R110" s="58"/>
      <c r="S110" s="58"/>
      <c r="T110" s="58"/>
      <c r="U110" s="58"/>
      <c r="V110" s="44">
        <f t="shared" si="9"/>
        <v>2539574595</v>
      </c>
      <c r="W110" s="8">
        <f t="shared" si="10"/>
        <v>0.49952018261897851</v>
      </c>
      <c r="X110" s="58"/>
      <c r="Y110" s="50">
        <f t="shared" si="16"/>
        <v>2544453405</v>
      </c>
      <c r="Z110" s="60"/>
      <c r="AA110" s="118"/>
      <c r="AB110" s="118"/>
      <c r="AC110" s="118"/>
      <c r="AD110" s="118"/>
      <c r="AE110" s="118"/>
      <c r="AF110" s="118"/>
      <c r="AG110" s="118"/>
    </row>
    <row r="111" spans="1:33" s="36" customFormat="1" ht="40.15" hidden="1" customHeight="1" x14ac:dyDescent="0.25">
      <c r="A111" s="98"/>
      <c r="B111" s="98" t="s">
        <v>222</v>
      </c>
      <c r="C111" s="99" t="s">
        <v>176</v>
      </c>
      <c r="D111" s="40">
        <v>436000</v>
      </c>
      <c r="E111" s="40">
        <v>350570000</v>
      </c>
      <c r="F111" s="41">
        <f t="shared" si="15"/>
        <v>351006000</v>
      </c>
      <c r="G111" s="41">
        <v>-24050000</v>
      </c>
      <c r="H111" s="25"/>
      <c r="I111" s="25"/>
      <c r="J111" s="41">
        <f t="shared" si="14"/>
        <v>326956000</v>
      </c>
      <c r="K111" s="26"/>
      <c r="L111" s="40">
        <v>90506000</v>
      </c>
      <c r="M111" s="66">
        <v>32734997</v>
      </c>
      <c r="N111" s="8">
        <f t="shared" si="17"/>
        <v>0.3616886946721764</v>
      </c>
      <c r="O111" s="7">
        <f t="shared" si="13"/>
        <v>0.10012049633589841</v>
      </c>
      <c r="P111" s="25"/>
      <c r="Q111" s="25"/>
      <c r="R111" s="25"/>
      <c r="S111" s="25"/>
      <c r="T111" s="25"/>
      <c r="U111" s="25"/>
      <c r="V111" s="41">
        <f t="shared" si="9"/>
        <v>32734997</v>
      </c>
      <c r="W111" s="8">
        <f t="shared" si="10"/>
        <v>0.10012049633589841</v>
      </c>
      <c r="X111" s="25"/>
      <c r="Y111" s="9">
        <f t="shared" si="16"/>
        <v>294221003</v>
      </c>
      <c r="Z111" s="29"/>
      <c r="AA111" s="30"/>
      <c r="AB111" s="30"/>
      <c r="AC111" s="30"/>
      <c r="AD111" s="30"/>
      <c r="AE111" s="30"/>
      <c r="AF111" s="30"/>
      <c r="AG111" s="30"/>
    </row>
    <row r="112" spans="1:33" s="36" customFormat="1" ht="40.15" hidden="1" customHeight="1" x14ac:dyDescent="0.25">
      <c r="A112" s="98"/>
      <c r="B112" s="98" t="s">
        <v>222</v>
      </c>
      <c r="C112" s="99" t="s">
        <v>223</v>
      </c>
      <c r="D112" s="40"/>
      <c r="E112" s="40">
        <v>0</v>
      </c>
      <c r="F112" s="41">
        <f>D112+E112</f>
        <v>0</v>
      </c>
      <c r="G112" s="41">
        <v>0</v>
      </c>
      <c r="H112" s="25"/>
      <c r="I112" s="25"/>
      <c r="J112" s="41">
        <f t="shared" si="14"/>
        <v>0</v>
      </c>
      <c r="K112" s="26"/>
      <c r="L112" s="40">
        <v>0</v>
      </c>
      <c r="M112" s="66">
        <v>0</v>
      </c>
      <c r="N112" s="8" t="e">
        <f t="shared" si="17"/>
        <v>#DIV/0!</v>
      </c>
      <c r="O112" s="7" t="e">
        <f>M112/J112</f>
        <v>#DIV/0!</v>
      </c>
      <c r="P112" s="25"/>
      <c r="Q112" s="25"/>
      <c r="R112" s="25"/>
      <c r="S112" s="25"/>
      <c r="T112" s="25"/>
      <c r="U112" s="25"/>
      <c r="V112" s="41">
        <f t="shared" si="9"/>
        <v>0</v>
      </c>
      <c r="W112" s="8" t="e">
        <f t="shared" si="10"/>
        <v>#DIV/0!</v>
      </c>
      <c r="X112" s="25"/>
      <c r="Y112" s="9">
        <f t="shared" si="16"/>
        <v>0</v>
      </c>
      <c r="Z112" s="29"/>
      <c r="AA112" s="30"/>
      <c r="AB112" s="30"/>
      <c r="AC112" s="30"/>
      <c r="AD112" s="30"/>
      <c r="AE112" s="30"/>
      <c r="AF112" s="30"/>
      <c r="AG112" s="30"/>
    </row>
    <row r="113" spans="1:33" s="36" customFormat="1" ht="40.15" hidden="1" customHeight="1" x14ac:dyDescent="0.25">
      <c r="A113" s="98"/>
      <c r="B113" s="98" t="s">
        <v>222</v>
      </c>
      <c r="C113" s="99" t="s">
        <v>178</v>
      </c>
      <c r="D113" s="40"/>
      <c r="E113" s="40">
        <v>730000</v>
      </c>
      <c r="F113" s="41">
        <f t="shared" si="15"/>
        <v>730000</v>
      </c>
      <c r="G113" s="41">
        <v>15250000</v>
      </c>
      <c r="H113" s="25"/>
      <c r="I113" s="25"/>
      <c r="J113" s="41">
        <f t="shared" si="14"/>
        <v>15980000</v>
      </c>
      <c r="K113" s="26"/>
      <c r="L113" s="40">
        <v>382000</v>
      </c>
      <c r="M113" s="66">
        <v>208989</v>
      </c>
      <c r="N113" s="8">
        <f t="shared" si="17"/>
        <v>0.54709162303664927</v>
      </c>
      <c r="O113" s="7">
        <f t="shared" si="13"/>
        <v>1.3078160200250313E-2</v>
      </c>
      <c r="P113" s="25"/>
      <c r="Q113" s="25"/>
      <c r="R113" s="25"/>
      <c r="S113" s="25"/>
      <c r="T113" s="25"/>
      <c r="U113" s="25"/>
      <c r="V113" s="41">
        <f t="shared" si="9"/>
        <v>208989</v>
      </c>
      <c r="W113" s="8">
        <f t="shared" si="10"/>
        <v>1.3078160200250313E-2</v>
      </c>
      <c r="X113" s="25"/>
      <c r="Y113" s="9">
        <f t="shared" si="16"/>
        <v>15771011</v>
      </c>
      <c r="Z113" s="29"/>
      <c r="AA113" s="30"/>
      <c r="AB113" s="30"/>
      <c r="AC113" s="30"/>
      <c r="AD113" s="30"/>
      <c r="AE113" s="30"/>
      <c r="AF113" s="30"/>
      <c r="AG113" s="30"/>
    </row>
    <row r="114" spans="1:33" s="36" customFormat="1" ht="40.15" hidden="1" customHeight="1" x14ac:dyDescent="0.25">
      <c r="A114" s="98"/>
      <c r="B114" s="98" t="s">
        <v>222</v>
      </c>
      <c r="C114" s="99" t="s">
        <v>179</v>
      </c>
      <c r="D114" s="40"/>
      <c r="E114" s="40">
        <v>3745000</v>
      </c>
      <c r="F114" s="41">
        <f>D114+E114</f>
        <v>3745000</v>
      </c>
      <c r="G114" s="41">
        <v>0</v>
      </c>
      <c r="H114" s="25"/>
      <c r="I114" s="25"/>
      <c r="J114" s="41">
        <f t="shared" si="14"/>
        <v>3745000</v>
      </c>
      <c r="K114" s="26"/>
      <c r="L114" s="40">
        <v>3745000</v>
      </c>
      <c r="M114" s="66">
        <v>159818</v>
      </c>
      <c r="N114" s="8">
        <f t="shared" si="17"/>
        <v>4.2675033377837117E-2</v>
      </c>
      <c r="O114" s="7">
        <f>M114/J114</f>
        <v>4.2675033377837117E-2</v>
      </c>
      <c r="P114" s="25"/>
      <c r="Q114" s="25"/>
      <c r="R114" s="25"/>
      <c r="S114" s="25"/>
      <c r="T114" s="25"/>
      <c r="U114" s="25"/>
      <c r="V114" s="41">
        <f t="shared" si="9"/>
        <v>159818</v>
      </c>
      <c r="W114" s="8">
        <f t="shared" si="10"/>
        <v>4.2675033377837117E-2</v>
      </c>
      <c r="X114" s="25"/>
      <c r="Y114" s="9">
        <f t="shared" si="16"/>
        <v>3585182</v>
      </c>
      <c r="Z114" s="29"/>
      <c r="AA114" s="30"/>
      <c r="AB114" s="30"/>
      <c r="AC114" s="30"/>
      <c r="AD114" s="30"/>
      <c r="AE114" s="30"/>
      <c r="AF114" s="30"/>
      <c r="AG114" s="30"/>
    </row>
    <row r="115" spans="1:33" s="120" customFormat="1" ht="40.15" hidden="1" customHeight="1" x14ac:dyDescent="0.25">
      <c r="A115" s="112"/>
      <c r="B115" s="113" t="s">
        <v>224</v>
      </c>
      <c r="C115" s="114" t="s">
        <v>181</v>
      </c>
      <c r="D115" s="42">
        <f>SUM(D111:D114)</f>
        <v>436000</v>
      </c>
      <c r="E115" s="42">
        <f>SUM(E111:E114)</f>
        <v>355045000</v>
      </c>
      <c r="F115" s="42">
        <f t="shared" si="15"/>
        <v>355481000</v>
      </c>
      <c r="G115" s="42">
        <f>SUM(G111:G114)</f>
        <v>-8800000</v>
      </c>
      <c r="H115" s="58"/>
      <c r="I115" s="58"/>
      <c r="J115" s="44">
        <f t="shared" si="14"/>
        <v>346681000</v>
      </c>
      <c r="K115" s="59"/>
      <c r="L115" s="42">
        <f>SUM(L111:L114)</f>
        <v>94633000</v>
      </c>
      <c r="M115" s="42">
        <f>SUM(M111:M114)</f>
        <v>33103804</v>
      </c>
      <c r="N115" s="46">
        <f t="shared" si="17"/>
        <v>0.34981247556349265</v>
      </c>
      <c r="O115" s="47">
        <f t="shared" si="13"/>
        <v>9.5487794254660627E-2</v>
      </c>
      <c r="P115" s="58"/>
      <c r="Q115" s="58"/>
      <c r="R115" s="58"/>
      <c r="S115" s="58"/>
      <c r="T115" s="58"/>
      <c r="U115" s="58"/>
      <c r="V115" s="44">
        <f t="shared" si="9"/>
        <v>33103804</v>
      </c>
      <c r="W115" s="8">
        <f t="shared" si="10"/>
        <v>9.5487794254660627E-2</v>
      </c>
      <c r="X115" s="58"/>
      <c r="Y115" s="50">
        <f t="shared" si="16"/>
        <v>313577196</v>
      </c>
      <c r="Z115" s="60"/>
      <c r="AA115" s="118"/>
      <c r="AB115" s="118"/>
      <c r="AC115" s="118"/>
      <c r="AD115" s="118"/>
      <c r="AE115" s="118"/>
      <c r="AF115" s="118"/>
      <c r="AG115" s="118"/>
    </row>
    <row r="116" spans="1:33" s="30" customFormat="1" ht="40.15" hidden="1" customHeight="1" x14ac:dyDescent="0.25">
      <c r="A116" s="98"/>
      <c r="B116" s="98" t="s">
        <v>137</v>
      </c>
      <c r="C116" s="99" t="s">
        <v>202</v>
      </c>
      <c r="D116" s="40"/>
      <c r="E116" s="40"/>
      <c r="F116" s="41"/>
      <c r="G116" s="41">
        <v>100000</v>
      </c>
      <c r="H116" s="25"/>
      <c r="I116" s="25"/>
      <c r="J116" s="41">
        <f t="shared" si="14"/>
        <v>100000</v>
      </c>
      <c r="K116" s="26"/>
      <c r="L116" s="40">
        <v>0</v>
      </c>
      <c r="M116" s="66">
        <v>0</v>
      </c>
      <c r="N116" s="8" t="e">
        <f>M116/L116</f>
        <v>#DIV/0!</v>
      </c>
      <c r="O116" s="7">
        <f t="shared" si="13"/>
        <v>0</v>
      </c>
      <c r="P116" s="25"/>
      <c r="Q116" s="25"/>
      <c r="R116" s="25"/>
      <c r="S116" s="25"/>
      <c r="T116" s="25"/>
      <c r="U116" s="25"/>
      <c r="V116" s="41">
        <f t="shared" si="9"/>
        <v>0</v>
      </c>
      <c r="W116" s="8">
        <f t="shared" si="10"/>
        <v>0</v>
      </c>
      <c r="X116" s="25"/>
      <c r="Y116" s="9">
        <f t="shared" si="16"/>
        <v>100000</v>
      </c>
      <c r="Z116" s="29"/>
    </row>
    <row r="117" spans="1:33" s="30" customFormat="1" ht="40.15" hidden="1" customHeight="1" x14ac:dyDescent="0.25">
      <c r="A117" s="98"/>
      <c r="B117" s="98" t="s">
        <v>137</v>
      </c>
      <c r="C117" s="99" t="s">
        <v>182</v>
      </c>
      <c r="D117" s="40"/>
      <c r="E117" s="40"/>
      <c r="F117" s="41"/>
      <c r="G117" s="41">
        <v>100000</v>
      </c>
      <c r="H117" s="25"/>
      <c r="I117" s="25"/>
      <c r="J117" s="41">
        <f t="shared" si="14"/>
        <v>100000</v>
      </c>
      <c r="K117" s="26"/>
      <c r="L117" s="40">
        <v>0</v>
      </c>
      <c r="M117" s="66">
        <v>0</v>
      </c>
      <c r="N117" s="8" t="e">
        <f t="shared" si="17"/>
        <v>#DIV/0!</v>
      </c>
      <c r="O117" s="7">
        <f>M117/J117</f>
        <v>0</v>
      </c>
      <c r="P117" s="25"/>
      <c r="Q117" s="25"/>
      <c r="R117" s="25"/>
      <c r="S117" s="25"/>
      <c r="T117" s="25"/>
      <c r="U117" s="25"/>
      <c r="V117" s="41">
        <f t="shared" si="9"/>
        <v>0</v>
      </c>
      <c r="W117" s="8">
        <f t="shared" si="10"/>
        <v>0</v>
      </c>
      <c r="X117" s="25"/>
      <c r="Y117" s="9">
        <f>J117-V117</f>
        <v>100000</v>
      </c>
      <c r="Z117" s="29"/>
    </row>
    <row r="118" spans="1:33" s="30" customFormat="1" ht="40.15" hidden="1" customHeight="1" x14ac:dyDescent="0.25">
      <c r="A118" s="98"/>
      <c r="B118" s="98" t="s">
        <v>137</v>
      </c>
      <c r="C118" s="99" t="s">
        <v>183</v>
      </c>
      <c r="D118" s="40"/>
      <c r="E118" s="40"/>
      <c r="F118" s="41"/>
      <c r="G118" s="41">
        <v>7591386</v>
      </c>
      <c r="H118" s="25"/>
      <c r="I118" s="25"/>
      <c r="J118" s="41">
        <f t="shared" si="14"/>
        <v>7591386</v>
      </c>
      <c r="K118" s="26"/>
      <c r="L118" s="40">
        <v>0</v>
      </c>
      <c r="M118" s="66">
        <v>0</v>
      </c>
      <c r="N118" s="8" t="e">
        <f t="shared" si="17"/>
        <v>#DIV/0!</v>
      </c>
      <c r="O118" s="7">
        <f>M118/J118</f>
        <v>0</v>
      </c>
      <c r="P118" s="25"/>
      <c r="Q118" s="25"/>
      <c r="R118" s="25"/>
      <c r="S118" s="25"/>
      <c r="T118" s="25"/>
      <c r="U118" s="25"/>
      <c r="V118" s="41">
        <f t="shared" si="9"/>
        <v>0</v>
      </c>
      <c r="W118" s="8">
        <f t="shared" si="10"/>
        <v>0</v>
      </c>
      <c r="X118" s="25"/>
      <c r="Y118" s="9">
        <f>J118-V118</f>
        <v>7591386</v>
      </c>
      <c r="Z118" s="29"/>
    </row>
    <row r="119" spans="1:33" s="30" customFormat="1" ht="40.15" hidden="1" customHeight="1" x14ac:dyDescent="0.25">
      <c r="A119" s="98"/>
      <c r="B119" s="98" t="s">
        <v>137</v>
      </c>
      <c r="C119" s="91" t="s">
        <v>162</v>
      </c>
      <c r="D119" s="40"/>
      <c r="E119" s="40"/>
      <c r="F119" s="41"/>
      <c r="G119" s="41">
        <v>4246746</v>
      </c>
      <c r="H119" s="25"/>
      <c r="I119" s="25"/>
      <c r="J119" s="41">
        <f t="shared" si="14"/>
        <v>4246746</v>
      </c>
      <c r="K119" s="26"/>
      <c r="L119" s="40">
        <v>0</v>
      </c>
      <c r="M119" s="66">
        <v>0</v>
      </c>
      <c r="N119" s="8" t="e">
        <f t="shared" si="17"/>
        <v>#DIV/0!</v>
      </c>
      <c r="O119" s="7">
        <f>M119/J119</f>
        <v>0</v>
      </c>
      <c r="P119" s="25"/>
      <c r="Q119" s="25"/>
      <c r="R119" s="25"/>
      <c r="S119" s="25"/>
      <c r="T119" s="25"/>
      <c r="U119" s="25"/>
      <c r="V119" s="41">
        <f t="shared" si="9"/>
        <v>0</v>
      </c>
      <c r="W119" s="8">
        <f t="shared" si="10"/>
        <v>0</v>
      </c>
      <c r="X119" s="25"/>
      <c r="Y119" s="9">
        <f>J119-V119</f>
        <v>4246746</v>
      </c>
      <c r="Z119" s="29"/>
    </row>
    <row r="120" spans="1:33" s="30" customFormat="1" ht="40.15" hidden="1" customHeight="1" x14ac:dyDescent="0.25">
      <c r="A120" s="98"/>
      <c r="B120" s="98" t="s">
        <v>137</v>
      </c>
      <c r="C120" s="99" t="s">
        <v>184</v>
      </c>
      <c r="D120" s="40"/>
      <c r="E120" s="40"/>
      <c r="F120" s="41"/>
      <c r="G120" s="41">
        <v>10512000</v>
      </c>
      <c r="H120" s="25"/>
      <c r="I120" s="25"/>
      <c r="J120" s="41">
        <f t="shared" si="14"/>
        <v>10512000</v>
      </c>
      <c r="K120" s="26"/>
      <c r="L120" s="40">
        <v>0</v>
      </c>
      <c r="M120" s="66">
        <v>0</v>
      </c>
      <c r="N120" s="8" t="e">
        <f t="shared" si="17"/>
        <v>#DIV/0!</v>
      </c>
      <c r="O120" s="7">
        <f>M120/J120</f>
        <v>0</v>
      </c>
      <c r="P120" s="25"/>
      <c r="Q120" s="25"/>
      <c r="R120" s="25"/>
      <c r="S120" s="25"/>
      <c r="T120" s="25"/>
      <c r="U120" s="25"/>
      <c r="V120" s="41">
        <f t="shared" si="9"/>
        <v>0</v>
      </c>
      <c r="W120" s="8">
        <f t="shared" si="10"/>
        <v>0</v>
      </c>
      <c r="X120" s="25"/>
      <c r="Y120" s="9">
        <f>J120-V120</f>
        <v>10512000</v>
      </c>
      <c r="Z120" s="29"/>
    </row>
    <row r="121" spans="1:33" s="120" customFormat="1" ht="40.15" hidden="1" customHeight="1" x14ac:dyDescent="0.25">
      <c r="A121" s="112"/>
      <c r="B121" s="113" t="s">
        <v>225</v>
      </c>
      <c r="C121" s="114" t="s">
        <v>185</v>
      </c>
      <c r="D121" s="61"/>
      <c r="E121" s="61"/>
      <c r="F121" s="62"/>
      <c r="G121" s="63">
        <f>SUM(G116:G120)</f>
        <v>22550132</v>
      </c>
      <c r="H121" s="58"/>
      <c r="I121" s="58"/>
      <c r="J121" s="64">
        <f t="shared" si="14"/>
        <v>22550132</v>
      </c>
      <c r="K121" s="59"/>
      <c r="L121" s="65">
        <f>SUM(L116:L120)</f>
        <v>0</v>
      </c>
      <c r="M121" s="65">
        <f>SUM(M116:M120)</f>
        <v>0</v>
      </c>
      <c r="N121" s="46" t="e">
        <f t="shared" si="17"/>
        <v>#DIV/0!</v>
      </c>
      <c r="O121" s="47">
        <f>M121/J121</f>
        <v>0</v>
      </c>
      <c r="P121" s="58"/>
      <c r="Q121" s="58"/>
      <c r="R121" s="58"/>
      <c r="S121" s="58"/>
      <c r="T121" s="58"/>
      <c r="U121" s="58"/>
      <c r="V121" s="50">
        <f t="shared" si="9"/>
        <v>0</v>
      </c>
      <c r="W121" s="8">
        <f t="shared" si="10"/>
        <v>0</v>
      </c>
      <c r="X121" s="58"/>
      <c r="Y121" s="50">
        <f>J121-V121</f>
        <v>22550132</v>
      </c>
      <c r="Z121" s="60"/>
      <c r="AA121" s="118"/>
      <c r="AB121" s="118"/>
      <c r="AC121" s="118"/>
      <c r="AD121" s="118"/>
      <c r="AE121" s="118"/>
      <c r="AF121" s="118"/>
      <c r="AG121" s="118"/>
    </row>
    <row r="122" spans="1:33" hidden="1" x14ac:dyDescent="0.25"/>
    <row r="123" spans="1:33" x14ac:dyDescent="0.25">
      <c r="M123" s="39"/>
    </row>
    <row r="136" spans="4:4" x14ac:dyDescent="0.25">
      <c r="D136" s="38" t="s">
        <v>94</v>
      </c>
    </row>
  </sheetData>
  <autoFilter ref="A4:Z122" xr:uid="{00000000-0009-0000-0000-000000000000}">
    <filterColumn colId="1">
      <filters>
        <filter val="007業務處"/>
      </filters>
    </filterColumn>
  </autoFilter>
  <dataConsolidate/>
  <mergeCells count="1">
    <mergeCell ref="A1:Z1"/>
  </mergeCells>
  <phoneticPr fontId="2" type="noConversion"/>
  <printOptions horizontalCentered="1"/>
  <pageMargins left="0.39370078740157483" right="0.39370078740157483" top="0.39370078740157483" bottom="0.39370078740157483" header="0" footer="0"/>
  <pageSetup paperSize="8" scale="37" fitToHeight="0" orientation="landscape" blackAndWhite="1"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dimension ref="B1:C47"/>
  <sheetViews>
    <sheetView workbookViewId="0">
      <selection activeCell="E12" sqref="E12"/>
    </sheetView>
  </sheetViews>
  <sheetFormatPr defaultRowHeight="16.5" x14ac:dyDescent="0.25"/>
  <cols>
    <col min="1" max="1" width="10" style="3" customWidth="1"/>
    <col min="2" max="2" width="13.875" style="6" customWidth="1"/>
    <col min="3" max="3" width="28.25" style="3" customWidth="1"/>
    <col min="4" max="16384" width="9" style="3"/>
  </cols>
  <sheetData>
    <row r="1" spans="2:3" ht="15.75" customHeight="1" x14ac:dyDescent="0.25">
      <c r="B1" s="1" t="s">
        <v>39</v>
      </c>
      <c r="C1" s="2" t="s">
        <v>40</v>
      </c>
    </row>
    <row r="2" spans="2:3" ht="15.75" customHeight="1" x14ac:dyDescent="0.25">
      <c r="B2" s="4" t="s">
        <v>4</v>
      </c>
      <c r="C2" s="5" t="s">
        <v>41</v>
      </c>
    </row>
    <row r="3" spans="2:3" ht="15.75" customHeight="1" x14ac:dyDescent="0.25">
      <c r="B3" s="4" t="s">
        <v>5</v>
      </c>
      <c r="C3" s="5" t="s">
        <v>42</v>
      </c>
    </row>
    <row r="4" spans="2:3" ht="15.75" customHeight="1" x14ac:dyDescent="0.25">
      <c r="B4" s="4" t="s">
        <v>6</v>
      </c>
      <c r="C4" s="5" t="s">
        <v>43</v>
      </c>
    </row>
    <row r="5" spans="2:3" ht="15.75" customHeight="1" x14ac:dyDescent="0.25">
      <c r="B5" s="4" t="s">
        <v>1</v>
      </c>
      <c r="C5" s="5" t="s">
        <v>44</v>
      </c>
    </row>
    <row r="6" spans="2:3" ht="15.75" customHeight="1" x14ac:dyDescent="0.25">
      <c r="B6" s="4" t="s">
        <v>7</v>
      </c>
      <c r="C6" s="5" t="s">
        <v>45</v>
      </c>
    </row>
    <row r="7" spans="2:3" ht="15.75" customHeight="1" x14ac:dyDescent="0.25">
      <c r="B7" s="4" t="s">
        <v>0</v>
      </c>
      <c r="C7" s="5" t="s">
        <v>46</v>
      </c>
    </row>
    <row r="8" spans="2:3" ht="15.75" customHeight="1" x14ac:dyDescent="0.25">
      <c r="B8" s="4" t="s">
        <v>3</v>
      </c>
      <c r="C8" s="5" t="s">
        <v>47</v>
      </c>
    </row>
    <row r="9" spans="2:3" ht="15.75" customHeight="1" x14ac:dyDescent="0.25">
      <c r="B9" s="4" t="s">
        <v>8</v>
      </c>
      <c r="C9" s="5" t="s">
        <v>48</v>
      </c>
    </row>
    <row r="10" spans="2:3" ht="15.75" customHeight="1" x14ac:dyDescent="0.25">
      <c r="B10" s="4" t="s">
        <v>9</v>
      </c>
      <c r="C10" s="5" t="s">
        <v>49</v>
      </c>
    </row>
    <row r="11" spans="2:3" ht="15.75" customHeight="1" x14ac:dyDescent="0.25">
      <c r="B11" s="4" t="s">
        <v>10</v>
      </c>
      <c r="C11" s="5" t="s">
        <v>50</v>
      </c>
    </row>
    <row r="12" spans="2:3" ht="15.75" customHeight="1" x14ac:dyDescent="0.25">
      <c r="B12" s="4" t="s">
        <v>77</v>
      </c>
      <c r="C12" s="5" t="s">
        <v>51</v>
      </c>
    </row>
    <row r="13" spans="2:3" ht="15.75" customHeight="1" x14ac:dyDescent="0.25">
      <c r="B13" s="4" t="s">
        <v>78</v>
      </c>
      <c r="C13" s="5" t="s">
        <v>79</v>
      </c>
    </row>
    <row r="14" spans="2:3" ht="15.75" customHeight="1" x14ac:dyDescent="0.25">
      <c r="B14" s="4" t="s">
        <v>80</v>
      </c>
      <c r="C14" s="5" t="s">
        <v>81</v>
      </c>
    </row>
    <row r="15" spans="2:3" ht="15.75" customHeight="1" x14ac:dyDescent="0.25">
      <c r="B15" s="4" t="s">
        <v>82</v>
      </c>
      <c r="C15" s="5" t="s">
        <v>83</v>
      </c>
    </row>
    <row r="16" spans="2:3" ht="15.75" customHeight="1" x14ac:dyDescent="0.25">
      <c r="B16" s="4" t="s">
        <v>2</v>
      </c>
      <c r="C16" s="5" t="s">
        <v>93</v>
      </c>
    </row>
    <row r="17" spans="2:3" ht="15.75" customHeight="1" x14ac:dyDescent="0.25">
      <c r="B17" s="4" t="s">
        <v>11</v>
      </c>
      <c r="C17" s="5" t="s">
        <v>52</v>
      </c>
    </row>
    <row r="18" spans="2:3" ht="15.75" customHeight="1" x14ac:dyDescent="0.25">
      <c r="B18" s="4" t="s">
        <v>12</v>
      </c>
      <c r="C18" s="5" t="s">
        <v>53</v>
      </c>
    </row>
    <row r="19" spans="2:3" ht="15.75" customHeight="1" x14ac:dyDescent="0.25">
      <c r="B19" s="4" t="s">
        <v>84</v>
      </c>
      <c r="C19" s="5" t="s">
        <v>85</v>
      </c>
    </row>
    <row r="20" spans="2:3" ht="15.75" customHeight="1" x14ac:dyDescent="0.25">
      <c r="B20" s="4" t="s">
        <v>86</v>
      </c>
      <c r="C20" s="5" t="s">
        <v>87</v>
      </c>
    </row>
    <row r="21" spans="2:3" ht="15.75" customHeight="1" x14ac:dyDescent="0.25">
      <c r="B21" s="4" t="s">
        <v>88</v>
      </c>
      <c r="C21" s="5" t="s">
        <v>89</v>
      </c>
    </row>
    <row r="22" spans="2:3" ht="15.75" customHeight="1" x14ac:dyDescent="0.25">
      <c r="B22" s="4" t="s">
        <v>13</v>
      </c>
      <c r="C22" s="5" t="s">
        <v>54</v>
      </c>
    </row>
    <row r="23" spans="2:3" ht="15.75" customHeight="1" x14ac:dyDescent="0.25">
      <c r="B23" s="4" t="s">
        <v>14</v>
      </c>
      <c r="C23" s="5" t="s">
        <v>55</v>
      </c>
    </row>
    <row r="24" spans="2:3" ht="15.75" customHeight="1" x14ac:dyDescent="0.25">
      <c r="B24" s="4" t="s">
        <v>15</v>
      </c>
      <c r="C24" s="5" t="s">
        <v>56</v>
      </c>
    </row>
    <row r="25" spans="2:3" ht="15.75" customHeight="1" x14ac:dyDescent="0.25">
      <c r="B25" s="4" t="s">
        <v>16</v>
      </c>
      <c r="C25" s="5" t="s">
        <v>57</v>
      </c>
    </row>
    <row r="26" spans="2:3" ht="15.75" customHeight="1" x14ac:dyDescent="0.25">
      <c r="B26" s="4" t="s">
        <v>17</v>
      </c>
      <c r="C26" s="5" t="s">
        <v>58</v>
      </c>
    </row>
    <row r="27" spans="2:3" ht="15.75" customHeight="1" x14ac:dyDescent="0.25">
      <c r="B27" s="4" t="s">
        <v>18</v>
      </c>
      <c r="C27" s="5" t="s">
        <v>90</v>
      </c>
    </row>
    <row r="28" spans="2:3" ht="15.75" customHeight="1" x14ac:dyDescent="0.25">
      <c r="B28" s="4" t="s">
        <v>19</v>
      </c>
      <c r="C28" s="5" t="s">
        <v>59</v>
      </c>
    </row>
    <row r="29" spans="2:3" ht="15.75" customHeight="1" x14ac:dyDescent="0.25">
      <c r="B29" s="4" t="s">
        <v>20</v>
      </c>
      <c r="C29" s="5" t="s">
        <v>60</v>
      </c>
    </row>
    <row r="30" spans="2:3" ht="15.75" customHeight="1" x14ac:dyDescent="0.25">
      <c r="B30" s="4" t="s">
        <v>21</v>
      </c>
      <c r="C30" s="5" t="s">
        <v>61</v>
      </c>
    </row>
    <row r="31" spans="2:3" ht="15.75" customHeight="1" x14ac:dyDescent="0.25">
      <c r="B31" s="4" t="s">
        <v>22</v>
      </c>
      <c r="C31" s="5" t="s">
        <v>62</v>
      </c>
    </row>
    <row r="32" spans="2:3" ht="15.75" customHeight="1" x14ac:dyDescent="0.25">
      <c r="B32" s="4" t="s">
        <v>23</v>
      </c>
      <c r="C32" s="5" t="s">
        <v>63</v>
      </c>
    </row>
    <row r="33" spans="2:3" ht="15.75" customHeight="1" x14ac:dyDescent="0.25">
      <c r="B33" s="4" t="s">
        <v>24</v>
      </c>
      <c r="C33" s="5" t="s">
        <v>64</v>
      </c>
    </row>
    <row r="34" spans="2:3" ht="15.75" customHeight="1" x14ac:dyDescent="0.25">
      <c r="B34" s="4" t="s">
        <v>25</v>
      </c>
      <c r="C34" s="5" t="s">
        <v>65</v>
      </c>
    </row>
    <row r="35" spans="2:3" ht="15.75" customHeight="1" x14ac:dyDescent="0.25">
      <c r="B35" s="4" t="s">
        <v>26</v>
      </c>
      <c r="C35" s="5" t="s">
        <v>66</v>
      </c>
    </row>
    <row r="36" spans="2:3" ht="15.75" customHeight="1" x14ac:dyDescent="0.25">
      <c r="B36" s="4" t="s">
        <v>27</v>
      </c>
      <c r="C36" s="5" t="s">
        <v>67</v>
      </c>
    </row>
    <row r="37" spans="2:3" ht="15.75" customHeight="1" x14ac:dyDescent="0.25">
      <c r="B37" s="4" t="s">
        <v>28</v>
      </c>
      <c r="C37" s="5" t="s">
        <v>91</v>
      </c>
    </row>
    <row r="38" spans="2:3" ht="15.75" customHeight="1" x14ac:dyDescent="0.25">
      <c r="B38" s="4" t="s">
        <v>29</v>
      </c>
      <c r="C38" s="5" t="s">
        <v>68</v>
      </c>
    </row>
    <row r="39" spans="2:3" ht="15.75" customHeight="1" x14ac:dyDescent="0.25">
      <c r="B39" s="4" t="s">
        <v>30</v>
      </c>
      <c r="C39" s="5" t="s">
        <v>69</v>
      </c>
    </row>
    <row r="40" spans="2:3" ht="15.75" customHeight="1" x14ac:dyDescent="0.25">
      <c r="B40" s="4" t="s">
        <v>31</v>
      </c>
      <c r="C40" s="5" t="s">
        <v>70</v>
      </c>
    </row>
    <row r="41" spans="2:3" ht="15.75" customHeight="1" x14ac:dyDescent="0.25">
      <c r="B41" s="4" t="s">
        <v>32</v>
      </c>
      <c r="C41" s="5" t="s">
        <v>71</v>
      </c>
    </row>
    <row r="42" spans="2:3" ht="15.75" customHeight="1" x14ac:dyDescent="0.25">
      <c r="B42" s="4" t="s">
        <v>33</v>
      </c>
      <c r="C42" s="5" t="s">
        <v>72</v>
      </c>
    </row>
    <row r="43" spans="2:3" ht="15.75" customHeight="1" x14ac:dyDescent="0.25">
      <c r="B43" s="4" t="s">
        <v>34</v>
      </c>
      <c r="C43" s="5" t="s">
        <v>73</v>
      </c>
    </row>
    <row r="44" spans="2:3" ht="15.75" customHeight="1" x14ac:dyDescent="0.25">
      <c r="B44" s="4" t="s">
        <v>35</v>
      </c>
      <c r="C44" s="5" t="s">
        <v>74</v>
      </c>
    </row>
    <row r="45" spans="2:3" ht="15.75" customHeight="1" x14ac:dyDescent="0.25">
      <c r="B45" s="4" t="s">
        <v>36</v>
      </c>
      <c r="C45" s="5" t="s">
        <v>75</v>
      </c>
    </row>
    <row r="46" spans="2:3" ht="15.75" customHeight="1" x14ac:dyDescent="0.25">
      <c r="B46" s="4" t="s">
        <v>37</v>
      </c>
      <c r="C46" s="5" t="s">
        <v>92</v>
      </c>
    </row>
    <row r="47" spans="2:3" ht="15.75" customHeight="1" x14ac:dyDescent="0.25">
      <c r="B47" s="4" t="s">
        <v>38</v>
      </c>
      <c r="C47" s="5" t="s">
        <v>76</v>
      </c>
    </row>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3</vt:i4>
      </vt:variant>
    </vt:vector>
  </HeadingPairs>
  <TitlesOfParts>
    <vt:vector size="5" baseType="lpstr">
      <vt:lpstr>一般建築及設備計畫</vt:lpstr>
      <vt:lpstr>廠號</vt:lpstr>
      <vt:lpstr>一般建築及設備計畫!Print_Area</vt:lpstr>
      <vt:lpstr>一般建築及設備計畫!print_tital</vt:lpstr>
      <vt:lpstr>一般建築及設備計畫!Print_Titles</vt:lpstr>
    </vt:vector>
  </TitlesOfParts>
  <Company>TSC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TSC_PLAN</dc:creator>
  <cp:lastModifiedBy>陳旺志</cp:lastModifiedBy>
  <cp:lastPrinted>2021-07-29T08:17:17Z</cp:lastPrinted>
  <dcterms:created xsi:type="dcterms:W3CDTF">1996-07-10T02:41:39Z</dcterms:created>
  <dcterms:modified xsi:type="dcterms:W3CDTF">2021-08-11T06:49:37Z</dcterms:modified>
</cp:coreProperties>
</file>