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bomjz\Desktop\7-semestr.git\gg\"/>
    </mc:Choice>
  </mc:AlternateContent>
  <xr:revisionPtr revIDLastSave="0" documentId="13_ncr:1_{83853382-180B-46F1-AC82-23DD113C02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32" i="1"/>
  <c r="I38" i="1"/>
  <c r="F38" i="1"/>
  <c r="L29" i="1" l="1"/>
  <c r="C63" i="1" l="1"/>
  <c r="J29" i="1" l="1"/>
  <c r="I32" i="1"/>
  <c r="J32" i="1" s="1"/>
  <c r="I33" i="1"/>
  <c r="I34" i="1"/>
  <c r="I35" i="1"/>
  <c r="I36" i="1"/>
  <c r="I37" i="1"/>
  <c r="J37" i="1" s="1"/>
  <c r="J38" i="1"/>
  <c r="I39" i="1"/>
  <c r="J39" i="1" s="1"/>
  <c r="I40" i="1"/>
  <c r="J40" i="1" s="1"/>
  <c r="I41" i="1"/>
  <c r="I42" i="1"/>
  <c r="J33" i="1"/>
  <c r="J41" i="1"/>
  <c r="J34" i="1"/>
  <c r="J42" i="1"/>
  <c r="J35" i="1"/>
  <c r="J36" i="1"/>
  <c r="H33" i="1"/>
  <c r="H34" i="1"/>
  <c r="H35" i="1"/>
  <c r="H36" i="1"/>
  <c r="H37" i="1"/>
  <c r="H38" i="1"/>
  <c r="H39" i="1"/>
  <c r="H40" i="1"/>
  <c r="H41" i="1"/>
  <c r="H42" i="1"/>
  <c r="H32" i="1"/>
  <c r="G33" i="1"/>
  <c r="G34" i="1"/>
  <c r="G35" i="1"/>
  <c r="G36" i="1"/>
  <c r="G37" i="1"/>
  <c r="G38" i="1"/>
  <c r="G39" i="1"/>
  <c r="G40" i="1"/>
  <c r="G41" i="1"/>
  <c r="G42" i="1"/>
  <c r="G32" i="1"/>
  <c r="F32" i="1"/>
  <c r="F46" i="1"/>
  <c r="F47" i="1"/>
  <c r="F48" i="1"/>
  <c r="F49" i="1"/>
  <c r="F50" i="1"/>
  <c r="F51" i="1"/>
  <c r="F52" i="1"/>
  <c r="F53" i="1"/>
  <c r="F54" i="1"/>
  <c r="F55" i="1"/>
  <c r="F45" i="1"/>
  <c r="D46" i="1"/>
  <c r="F33" i="1" s="1"/>
  <c r="D47" i="1"/>
  <c r="F34" i="1" s="1"/>
  <c r="D48" i="1"/>
  <c r="D49" i="1"/>
  <c r="F36" i="1" s="1"/>
  <c r="D50" i="1"/>
  <c r="F37" i="1" s="1"/>
  <c r="D51" i="1"/>
  <c r="D52" i="1"/>
  <c r="F39" i="1" s="1"/>
  <c r="D53" i="1"/>
  <c r="F40" i="1" s="1"/>
  <c r="D54" i="1"/>
  <c r="F41" i="1" s="1"/>
  <c r="D55" i="1"/>
  <c r="F42" i="1" s="1"/>
  <c r="F35" i="1"/>
  <c r="D45" i="1"/>
  <c r="N35" i="1"/>
  <c r="I5" i="1"/>
</calcChain>
</file>

<file path=xl/sharedStrings.xml><?xml version="1.0" encoding="utf-8"?>
<sst xmlns="http://schemas.openxmlformats.org/spreadsheetml/2006/main" count="15" uniqueCount="15">
  <si>
    <t>Шар</t>
  </si>
  <si>
    <t>Диск</t>
  </si>
  <si>
    <t>Конус (торцом)</t>
  </si>
  <si>
    <t>Конус (острым концом)</t>
  </si>
  <si>
    <t>Капля (спереди)</t>
  </si>
  <si>
    <t>Капля (острым концом)</t>
  </si>
  <si>
    <t>C'x</t>
  </si>
  <si>
    <t>Cy</t>
  </si>
  <si>
    <t>α</t>
  </si>
  <si>
    <t>∆Cx</t>
  </si>
  <si>
    <t>Cx</t>
  </si>
  <si>
    <t>Cxi</t>
  </si>
  <si>
    <r>
      <t>R'x,</t>
    </r>
    <r>
      <rPr>
        <sz val="12"/>
        <color rgb="FF000000"/>
        <rFont val="Times New Roman"/>
        <family val="1"/>
        <charset val="204"/>
      </rPr>
      <t xml:space="preserve"> фунты</t>
    </r>
  </si>
  <si>
    <r>
      <t xml:space="preserve">R'y, </t>
    </r>
    <r>
      <rPr>
        <sz val="12"/>
        <color rgb="FF000000"/>
        <rFont val="Times New Roman"/>
        <family val="1"/>
        <charset val="204"/>
      </rPr>
      <t>фунты</t>
    </r>
  </si>
  <si>
    <r>
      <t>Cy</t>
    </r>
    <r>
      <rPr>
        <i/>
        <vertAlign val="superscript"/>
        <sz val="12"/>
        <color rgb="FF000000"/>
        <rFont val="Times New Roman"/>
        <family val="1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</si>
</sst>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vertAlign val="super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9492563429572"/>
          <c:y val="4.1337842916196917E-2"/>
          <c:w val="0.79196062992125982"/>
          <c:h val="0.77519336384758486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Лист1!$G$1:$G$4</c:f>
              <c:numCache>
                <c:formatCode>0.00</c:formatCode>
                <c:ptCount val="4"/>
                <c:pt idx="0">
                  <c:v>1.3</c:v>
                </c:pt>
                <c:pt idx="1">
                  <c:v>2</c:v>
                </c:pt>
                <c:pt idx="2">
                  <c:v>2.67</c:v>
                </c:pt>
                <c:pt idx="3">
                  <c:v>3.33</c:v>
                </c:pt>
              </c:numCache>
            </c:numRef>
          </c:xVal>
          <c:yVal>
            <c:numRef>
              <c:f>Лист1!$F$1:$F$4</c:f>
              <c:numCache>
                <c:formatCode>General</c:formatCode>
                <c:ptCount val="4"/>
                <c:pt idx="0">
                  <c:v>0.622</c:v>
                </c:pt>
                <c:pt idx="1">
                  <c:v>0.48399999999999999</c:v>
                </c:pt>
                <c:pt idx="2">
                  <c:v>0.495</c:v>
                </c:pt>
                <c:pt idx="3">
                  <c:v>0.48899999999999999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27B-AC64-111A8036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21424"/>
        <c:axId val="499149968"/>
      </c:scatterChart>
      <c:valAx>
        <c:axId val="423621424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Re,</a:t>
                </a:r>
                <a:r>
                  <a:rPr lang="en-US" baseline="0"/>
                  <a:t> 10</a:t>
                </a:r>
                <a:r>
                  <a:rPr lang="en-US" baseline="30000"/>
                  <a:t>5</a:t>
                </a:r>
                <a:endParaRPr lang="ru-RU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149968"/>
        <c:crosses val="autoZero"/>
        <c:crossBetween val="midCat"/>
      </c:valAx>
      <c:valAx>
        <c:axId val="4991499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Лист1!$B$32:$B$42</c:f>
              <c:numCache>
                <c:formatCode>General</c:formatCode>
                <c:ptCount val="11"/>
                <c:pt idx="0">
                  <c:v>-6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</c:numCache>
            </c:numRef>
          </c:xVal>
          <c:yVal>
            <c:numRef>
              <c:f>Лист1!$J$32:$J$42</c:f>
              <c:numCache>
                <c:formatCode>0.00</c:formatCode>
                <c:ptCount val="11"/>
                <c:pt idx="0">
                  <c:v>5.157828441751687E-2</c:v>
                </c:pt>
                <c:pt idx="1">
                  <c:v>3.6959289918764023E-2</c:v>
                </c:pt>
                <c:pt idx="2">
                  <c:v>2.607098057720757E-2</c:v>
                </c:pt>
                <c:pt idx="3">
                  <c:v>2.593610426767208E-2</c:v>
                </c:pt>
                <c:pt idx="4">
                  <c:v>3.1999948627716837E-2</c:v>
                </c:pt>
                <c:pt idx="5">
                  <c:v>4.1273679681338146E-2</c:v>
                </c:pt>
                <c:pt idx="6">
                  <c:v>7.0738696425693082E-2</c:v>
                </c:pt>
                <c:pt idx="7">
                  <c:v>8.7687195450778549E-2</c:v>
                </c:pt>
                <c:pt idx="8">
                  <c:v>0.12009030259831238</c:v>
                </c:pt>
                <c:pt idx="9">
                  <c:v>0.1667733713589912</c:v>
                </c:pt>
                <c:pt idx="10">
                  <c:v>0.34673568455009696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6-45B7-9079-543A0514800F}"/>
            </c:ext>
          </c:extLst>
        </c:ser>
        <c:ser>
          <c:idx val="1"/>
          <c:order val="1"/>
          <c:tx>
            <c:v>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Лист1!$B$32:$B$42</c:f>
              <c:numCache>
                <c:formatCode>General</c:formatCode>
                <c:ptCount val="11"/>
                <c:pt idx="0">
                  <c:v>-6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</c:numCache>
            </c:numRef>
          </c:xVal>
          <c:yVal>
            <c:numRef>
              <c:f>Лист1!$G$32:$G$42</c:f>
              <c:numCache>
                <c:formatCode>0.0000</c:formatCode>
                <c:ptCount val="11"/>
                <c:pt idx="0">
                  <c:v>-0.28840579730309396</c:v>
                </c:pt>
                <c:pt idx="1">
                  <c:v>-0.10901937355099771</c:v>
                </c:pt>
                <c:pt idx="2">
                  <c:v>8.9197669268998123E-2</c:v>
                </c:pt>
                <c:pt idx="3">
                  <c:v>0.37694274309602543</c:v>
                </c:pt>
                <c:pt idx="4">
                  <c:v>0.62768730226332015</c:v>
                </c:pt>
                <c:pt idx="5">
                  <c:v>0.87644969100241488</c:v>
                </c:pt>
                <c:pt idx="6">
                  <c:v>1.1073725458877099</c:v>
                </c:pt>
                <c:pt idx="7">
                  <c:v>1.293696566138506</c:v>
                </c:pt>
                <c:pt idx="8">
                  <c:v>1.3624118076494378</c:v>
                </c:pt>
                <c:pt idx="9">
                  <c:v>1.2791606496650396</c:v>
                </c:pt>
                <c:pt idx="10">
                  <c:v>0.78295731913898359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6-45B7-9079-543A0514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72112"/>
        <c:axId val="761723072"/>
      </c:scatterChart>
      <c:valAx>
        <c:axId val="7553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гр.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723072"/>
        <c:crosses val="autoZero"/>
        <c:crossBetween val="midCat"/>
      </c:valAx>
      <c:valAx>
        <c:axId val="76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Сх,Су</a:t>
                </a:r>
              </a:p>
            </c:rich>
          </c:tx>
          <c:layout>
            <c:manualLayout>
              <c:xMode val="edge"/>
              <c:yMode val="edge"/>
              <c:x val="2.4764735017335313E-2"/>
              <c:y val="0.30320336463966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37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Лист1!$J$32:$J$42</c:f>
              <c:numCache>
                <c:formatCode>0.00</c:formatCode>
                <c:ptCount val="11"/>
                <c:pt idx="0">
                  <c:v>5.157828441751687E-2</c:v>
                </c:pt>
                <c:pt idx="1">
                  <c:v>3.6959289918764023E-2</c:v>
                </c:pt>
                <c:pt idx="2">
                  <c:v>2.607098057720757E-2</c:v>
                </c:pt>
                <c:pt idx="3">
                  <c:v>2.593610426767208E-2</c:v>
                </c:pt>
                <c:pt idx="4">
                  <c:v>3.1999948627716837E-2</c:v>
                </c:pt>
                <c:pt idx="5">
                  <c:v>4.1273679681338146E-2</c:v>
                </c:pt>
                <c:pt idx="6">
                  <c:v>7.0738696425693082E-2</c:v>
                </c:pt>
                <c:pt idx="7">
                  <c:v>8.7687195450778549E-2</c:v>
                </c:pt>
                <c:pt idx="8">
                  <c:v>0.12009030259831238</c:v>
                </c:pt>
                <c:pt idx="9">
                  <c:v>0.1667733713589912</c:v>
                </c:pt>
                <c:pt idx="10">
                  <c:v>0.34673568455009696</c:v>
                </c:pt>
              </c:numCache>
            </c:numRef>
          </c:xVal>
          <c:yVal>
            <c:numRef>
              <c:f>Лист1!$G$32:$G$42</c:f>
              <c:numCache>
                <c:formatCode>0.0000</c:formatCode>
                <c:ptCount val="11"/>
                <c:pt idx="0">
                  <c:v>-0.28840579730309396</c:v>
                </c:pt>
                <c:pt idx="1">
                  <c:v>-0.10901937355099771</c:v>
                </c:pt>
                <c:pt idx="2">
                  <c:v>8.9197669268998123E-2</c:v>
                </c:pt>
                <c:pt idx="3">
                  <c:v>0.37694274309602543</c:v>
                </c:pt>
                <c:pt idx="4">
                  <c:v>0.62768730226332015</c:v>
                </c:pt>
                <c:pt idx="5">
                  <c:v>0.87644969100241488</c:v>
                </c:pt>
                <c:pt idx="6">
                  <c:v>1.1073725458877099</c:v>
                </c:pt>
                <c:pt idx="7">
                  <c:v>1.293696566138506</c:v>
                </c:pt>
                <c:pt idx="8">
                  <c:v>1.3624118076494378</c:v>
                </c:pt>
                <c:pt idx="9">
                  <c:v>1.2791606496650396</c:v>
                </c:pt>
                <c:pt idx="10">
                  <c:v>0.78295731913898359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6-4159-91F4-5A75840F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39264"/>
        <c:axId val="490316048"/>
      </c:scatterChart>
      <c:valAx>
        <c:axId val="6654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16048"/>
        <c:crosses val="autoZero"/>
        <c:crossBetween val="midCat"/>
      </c:valAx>
      <c:valAx>
        <c:axId val="4903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4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Лист1!$G$32:$G$42</c:f>
              <c:numCache>
                <c:formatCode>0.0000</c:formatCode>
                <c:ptCount val="11"/>
                <c:pt idx="0">
                  <c:v>-0.28840579730309396</c:v>
                </c:pt>
                <c:pt idx="1">
                  <c:v>-0.10901937355099771</c:v>
                </c:pt>
                <c:pt idx="2">
                  <c:v>8.9197669268998123E-2</c:v>
                </c:pt>
                <c:pt idx="3">
                  <c:v>0.37694274309602543</c:v>
                </c:pt>
                <c:pt idx="4">
                  <c:v>0.62768730226332015</c:v>
                </c:pt>
                <c:pt idx="5">
                  <c:v>0.87644969100241488</c:v>
                </c:pt>
                <c:pt idx="6">
                  <c:v>1.1073725458877099</c:v>
                </c:pt>
                <c:pt idx="7">
                  <c:v>1.293696566138506</c:v>
                </c:pt>
                <c:pt idx="8">
                  <c:v>1.3624118076494378</c:v>
                </c:pt>
                <c:pt idx="9">
                  <c:v>1.2791606496650396</c:v>
                </c:pt>
                <c:pt idx="10">
                  <c:v>0.78295731913898359</c:v>
                </c:pt>
              </c:numCache>
            </c:numRef>
          </c:xVal>
          <c:yVal>
            <c:numRef>
              <c:f>Лист1!$K$32:$K$42</c:f>
              <c:numCache>
                <c:formatCode>0.00</c:formatCode>
                <c:ptCount val="11"/>
                <c:pt idx="0">
                  <c:v>6.3984971782234312E-3</c:v>
                </c:pt>
                <c:pt idx="1">
                  <c:v>9.1427611691528811E-4</c:v>
                </c:pt>
                <c:pt idx="2">
                  <c:v>6.1203607826560596E-4</c:v>
                </c:pt>
                <c:pt idx="3">
                  <c:v>1.0930015659924632E-2</c:v>
                </c:pt>
                <c:pt idx="4">
                  <c:v>3.030795943125978E-2</c:v>
                </c:pt>
                <c:pt idx="5">
                  <c:v>5.909136133867416E-2</c:v>
                </c:pt>
                <c:pt idx="6">
                  <c:v>9.4331668311780997E-2</c:v>
                </c:pt>
                <c:pt idx="7">
                  <c:v>0.12874633105930661</c:v>
                </c:pt>
                <c:pt idx="8">
                  <c:v>0.1427863883213798</c:v>
                </c:pt>
                <c:pt idx="9">
                  <c:v>0.12586940887807982</c:v>
                </c:pt>
                <c:pt idx="10">
                  <c:v>4.7157002030316642E-2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E-4AA2-AD55-93BB329D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15792"/>
        <c:axId val="490306480"/>
      </c:scatterChart>
      <c:valAx>
        <c:axId val="8022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06480"/>
        <c:crosses val="autoZero"/>
        <c:crossBetween val="midCat"/>
      </c:valAx>
      <c:valAx>
        <c:axId val="4903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Сх</a:t>
                </a: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2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297181</xdr:colOff>
      <xdr:row>0</xdr:row>
      <xdr:rowOff>133351</xdr:rowOff>
    </xdr:from>
    <xdr:to>
      <xdr:col>16</xdr:col>
      <xdr:colOff>511997</xdr:colOff>
      <xdr:row>18</xdr:row>
      <xdr:rowOff>43740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EA01D0-20BA-4113-B00A-17D499AB12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43</xdr:row>
      <xdr:rowOff>87630</xdr:rowOff>
    </xdr:from>
    <xdr:to>
      <xdr:col>16</xdr:col>
      <xdr:colOff>15240</xdr:colOff>
      <xdr:row>62</xdr:row>
      <xdr:rowOff>91440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5DA627C-B25E-4837-B0D8-BEEEB015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807720</xdr:colOff>
      <xdr:row>64</xdr:row>
      <xdr:rowOff>171450</xdr:rowOff>
    </xdr:from>
    <xdr:to>
      <xdr:col>11</xdr:col>
      <xdr:colOff>76200</xdr:colOff>
      <xdr:row>79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54D4644-0C16-4D9E-89FB-F1A9945D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807720</xdr:colOff>
      <xdr:row>79</xdr:row>
      <xdr:rowOff>171450</xdr:rowOff>
    </xdr:from>
    <xdr:to>
      <xdr:col>12</xdr:col>
      <xdr:colOff>0</xdr:colOff>
      <xdr:row>100</xdr:row>
      <xdr:rowOff>22860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950EEAA-0C7B-4ABC-A74E-90CD2ABE2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42" workbookViewId="0">
      <selection activeCell="K32" sqref="K32:K42"/>
    </sheetView>
  </sheetViews>
  <sheetFormatPr defaultRowHeight="14.4" x14ac:dyDescent="0.3"/>
  <cols>
    <col min="1" max="1" width="8.88671875" customWidth="1"/>
    <col min="2" max="2" width="10.109375" customWidth="1"/>
    <col min="3" max="3" width="17" customWidth="1"/>
    <col min="4" max="4" width="13.5546875" customWidth="1"/>
    <col min="7" max="7" width="10.44140625" bestFit="1" customWidth="1"/>
  </cols>
  <sheetData>
    <row r="1" spans="1:9" ht="15.6" x14ac:dyDescent="0.3">
      <c r="A1" s="19" t="s">
        <v>0</v>
      </c>
      <c r="B1" s="1">
        <v>15</v>
      </c>
      <c r="C1" s="1">
        <v>0.3</v>
      </c>
      <c r="D1" s="1">
        <v>61.3</v>
      </c>
      <c r="E1" s="1">
        <v>10</v>
      </c>
      <c r="F1" s="1">
        <v>0.622</v>
      </c>
      <c r="G1" s="7">
        <v>1.3</v>
      </c>
      <c r="H1" s="6"/>
    </row>
    <row r="2" spans="1:9" ht="15.6" x14ac:dyDescent="0.3">
      <c r="A2" s="20"/>
      <c r="B2" s="2">
        <v>36</v>
      </c>
      <c r="C2" s="2">
        <v>0.56000000000000005</v>
      </c>
      <c r="D2" s="2">
        <v>147</v>
      </c>
      <c r="E2" s="2">
        <v>15</v>
      </c>
      <c r="F2" s="2">
        <v>0.48399999999999999</v>
      </c>
      <c r="G2" s="8">
        <v>2</v>
      </c>
      <c r="H2" s="6"/>
    </row>
    <row r="3" spans="1:9" ht="15.6" x14ac:dyDescent="0.3">
      <c r="A3" s="20"/>
      <c r="B3" s="2">
        <v>61</v>
      </c>
      <c r="C3" s="2">
        <v>0.95</v>
      </c>
      <c r="D3" s="2">
        <v>249</v>
      </c>
      <c r="E3" s="2">
        <v>20</v>
      </c>
      <c r="F3" s="2">
        <v>0.495</v>
      </c>
      <c r="G3" s="8">
        <v>2.67</v>
      </c>
      <c r="H3" s="6"/>
    </row>
    <row r="4" spans="1:9" ht="16.2" thickBot="1" x14ac:dyDescent="0.35">
      <c r="A4" s="21"/>
      <c r="B4" s="2">
        <v>93</v>
      </c>
      <c r="C4" s="5">
        <v>1.46</v>
      </c>
      <c r="D4" s="2">
        <v>380</v>
      </c>
      <c r="E4" s="2">
        <v>20</v>
      </c>
      <c r="F4" s="5">
        <v>0.48899999999999999</v>
      </c>
      <c r="G4" s="8">
        <v>3.33</v>
      </c>
      <c r="H4" s="6"/>
    </row>
    <row r="5" spans="1:9" ht="16.2" thickBot="1" x14ac:dyDescent="0.35">
      <c r="A5" s="19" t="s">
        <v>1</v>
      </c>
      <c r="B5" s="3"/>
      <c r="C5" s="2">
        <v>0.59</v>
      </c>
      <c r="E5" s="3"/>
      <c r="F5" s="2">
        <v>1.22</v>
      </c>
      <c r="G5" s="9"/>
      <c r="H5" s="6"/>
      <c r="I5">
        <f>4.452*D1</f>
        <v>272.9076</v>
      </c>
    </row>
    <row r="6" spans="1:9" ht="15.6" x14ac:dyDescent="0.3">
      <c r="A6" s="20"/>
      <c r="B6" s="3"/>
      <c r="C6" s="2">
        <v>1.38</v>
      </c>
      <c r="D6" s="3"/>
      <c r="E6" s="3"/>
      <c r="F6" s="2">
        <v>1.19</v>
      </c>
    </row>
    <row r="7" spans="1:9" ht="15.6" x14ac:dyDescent="0.3">
      <c r="A7" s="20"/>
      <c r="B7" s="3"/>
      <c r="C7" s="2">
        <v>2.35</v>
      </c>
      <c r="D7" s="3"/>
      <c r="E7" s="3"/>
      <c r="F7" s="2">
        <v>1.2</v>
      </c>
    </row>
    <row r="8" spans="1:9" ht="16.2" thickBot="1" x14ac:dyDescent="0.35">
      <c r="A8" s="21"/>
      <c r="B8" s="3"/>
      <c r="C8" s="5">
        <v>3.57</v>
      </c>
      <c r="D8" s="3"/>
      <c r="E8" s="3"/>
      <c r="F8" s="5">
        <v>1.1200000000000001</v>
      </c>
    </row>
    <row r="9" spans="1:9" ht="15.6" x14ac:dyDescent="0.3">
      <c r="A9" s="19" t="s">
        <v>2</v>
      </c>
      <c r="B9" s="3"/>
      <c r="C9" s="2">
        <v>0.69</v>
      </c>
      <c r="E9" s="3"/>
      <c r="F9" s="2">
        <v>1.43</v>
      </c>
    </row>
    <row r="10" spans="1:9" ht="15.6" x14ac:dyDescent="0.3">
      <c r="A10" s="20"/>
      <c r="B10" s="3"/>
      <c r="C10" s="2">
        <v>1.49</v>
      </c>
      <c r="D10" s="3"/>
      <c r="E10" s="3"/>
      <c r="F10" s="2">
        <v>1.29</v>
      </c>
    </row>
    <row r="11" spans="1:9" ht="15.6" x14ac:dyDescent="0.3">
      <c r="A11" s="20"/>
      <c r="B11" s="3"/>
      <c r="C11" s="2">
        <v>2.57</v>
      </c>
      <c r="D11" s="3"/>
      <c r="E11" s="3"/>
      <c r="F11" s="2">
        <v>1.31</v>
      </c>
    </row>
    <row r="12" spans="1:9" ht="16.2" thickBot="1" x14ac:dyDescent="0.35">
      <c r="A12" s="21"/>
      <c r="B12" s="3"/>
      <c r="C12" s="5">
        <v>3.76</v>
      </c>
      <c r="D12" s="3"/>
      <c r="E12" s="3"/>
      <c r="F12" s="5">
        <v>1.26</v>
      </c>
    </row>
    <row r="13" spans="1:9" ht="15.6" x14ac:dyDescent="0.3">
      <c r="A13" s="19" t="s">
        <v>3</v>
      </c>
      <c r="B13" s="3"/>
      <c r="C13" s="2">
        <v>0.18</v>
      </c>
      <c r="D13" s="3"/>
      <c r="E13" s="3"/>
      <c r="F13" s="2">
        <v>0.37</v>
      </c>
    </row>
    <row r="14" spans="1:9" ht="15.6" x14ac:dyDescent="0.3">
      <c r="A14" s="20"/>
      <c r="B14" s="3"/>
      <c r="C14" s="2">
        <v>0.42</v>
      </c>
      <c r="D14" s="3"/>
      <c r="E14" s="3"/>
      <c r="F14" s="2">
        <v>0.36</v>
      </c>
    </row>
    <row r="15" spans="1:9" ht="15.6" x14ac:dyDescent="0.3">
      <c r="A15" s="20"/>
      <c r="B15" s="3"/>
      <c r="C15" s="2">
        <v>0.7</v>
      </c>
      <c r="D15" s="3"/>
      <c r="E15" s="3"/>
      <c r="F15" s="2">
        <v>0.36</v>
      </c>
    </row>
    <row r="16" spans="1:9" ht="16.2" thickBot="1" x14ac:dyDescent="0.35">
      <c r="A16" s="21"/>
      <c r="B16" s="3"/>
      <c r="C16" s="5">
        <v>1.06</v>
      </c>
      <c r="D16" s="3"/>
      <c r="E16" s="3"/>
      <c r="F16" s="5">
        <v>0.36</v>
      </c>
    </row>
    <row r="17" spans="1:12" ht="15.6" x14ac:dyDescent="0.3">
      <c r="A17" s="19" t="s">
        <v>4</v>
      </c>
      <c r="B17" s="3"/>
      <c r="C17" s="2">
        <v>0.08</v>
      </c>
      <c r="E17" s="3"/>
      <c r="F17" s="2">
        <v>0.17</v>
      </c>
    </row>
    <row r="18" spans="1:12" ht="15.6" x14ac:dyDescent="0.3">
      <c r="A18" s="20"/>
      <c r="B18" s="3"/>
      <c r="C18" s="2">
        <v>0.19</v>
      </c>
      <c r="D18" s="3"/>
      <c r="E18" s="3"/>
      <c r="F18" s="2">
        <v>0.16</v>
      </c>
    </row>
    <row r="19" spans="1:12" ht="15.6" x14ac:dyDescent="0.3">
      <c r="A19" s="20"/>
      <c r="B19" s="3"/>
      <c r="C19" s="2">
        <v>0.26</v>
      </c>
      <c r="D19" s="3"/>
      <c r="E19" s="3"/>
      <c r="F19" s="2">
        <v>0.13</v>
      </c>
    </row>
    <row r="20" spans="1:12" ht="16.2" thickBot="1" x14ac:dyDescent="0.35">
      <c r="A20" s="21"/>
      <c r="B20" s="3"/>
      <c r="C20" s="5">
        <v>0.45</v>
      </c>
      <c r="D20" s="3"/>
      <c r="E20" s="3"/>
      <c r="F20" s="5">
        <v>0.15</v>
      </c>
    </row>
    <row r="21" spans="1:12" ht="15.6" x14ac:dyDescent="0.3">
      <c r="A21" s="19" t="s">
        <v>5</v>
      </c>
      <c r="B21" s="3"/>
      <c r="C21" s="2">
        <v>0.19</v>
      </c>
      <c r="D21" s="3"/>
      <c r="E21" s="3"/>
      <c r="F21" s="2">
        <v>0.39</v>
      </c>
    </row>
    <row r="22" spans="1:12" ht="15.6" x14ac:dyDescent="0.3">
      <c r="A22" s="20"/>
      <c r="B22" s="3"/>
      <c r="C22" s="2">
        <v>0.34</v>
      </c>
      <c r="D22" s="3"/>
      <c r="E22" s="3"/>
      <c r="F22" s="2">
        <v>0.28999999999999998</v>
      </c>
    </row>
    <row r="23" spans="1:12" ht="15.6" x14ac:dyDescent="0.3">
      <c r="A23" s="20"/>
      <c r="B23" s="3"/>
      <c r="C23" s="2">
        <v>0.54</v>
      </c>
      <c r="D23" s="3"/>
      <c r="E23" s="3"/>
      <c r="F23" s="2">
        <v>0.28000000000000003</v>
      </c>
    </row>
    <row r="24" spans="1:12" ht="16.2" thickBot="1" x14ac:dyDescent="0.35">
      <c r="A24" s="21"/>
      <c r="B24" s="4"/>
      <c r="C24" s="5">
        <v>0.83</v>
      </c>
      <c r="D24" s="4"/>
      <c r="E24" s="4"/>
      <c r="F24" s="5">
        <v>0.28000000000000003</v>
      </c>
    </row>
    <row r="29" spans="1:12" x14ac:dyDescent="0.3">
      <c r="J29">
        <f>145/600</f>
        <v>0.24166666666666667</v>
      </c>
      <c r="L29">
        <f>600/145</f>
        <v>4.1379310344827589</v>
      </c>
    </row>
    <row r="31" spans="1:12" ht="40.799999999999997" customHeight="1" x14ac:dyDescent="0.3">
      <c r="B31" s="10" t="s">
        <v>8</v>
      </c>
      <c r="C31" s="10" t="s">
        <v>12</v>
      </c>
      <c r="D31" s="10" t="s">
        <v>13</v>
      </c>
      <c r="E31" s="12"/>
      <c r="F31" s="10" t="s">
        <v>6</v>
      </c>
      <c r="G31" s="10" t="s">
        <v>7</v>
      </c>
      <c r="H31" s="10" t="s">
        <v>14</v>
      </c>
      <c r="I31" s="10" t="s">
        <v>9</v>
      </c>
      <c r="J31" s="10" t="s">
        <v>10</v>
      </c>
      <c r="K31" s="10" t="s">
        <v>11</v>
      </c>
    </row>
    <row r="32" spans="1:12" ht="15.6" x14ac:dyDescent="0.3">
      <c r="B32" s="11">
        <v>-6</v>
      </c>
      <c r="C32" s="15">
        <v>0.157</v>
      </c>
      <c r="D32" s="14">
        <v>-0.873</v>
      </c>
      <c r="E32" s="13">
        <v>139</v>
      </c>
      <c r="F32" s="16">
        <f t="shared" ref="F32:F42" si="0">D45/(E32*0.087)</f>
        <v>5.1866792871232248E-2</v>
      </c>
      <c r="G32" s="17">
        <f>F45/(E32*0.087)</f>
        <v>-0.28840579730309396</v>
      </c>
      <c r="H32" s="17">
        <f>G32^2</f>
        <v>8.3177903918033314E-2</v>
      </c>
      <c r="I32" s="11">
        <f>(0.087*H32*1.0015)/(8*3.14)</f>
        <v>2.8850845371537423E-4</v>
      </c>
      <c r="J32" s="18">
        <f>F32-I32</f>
        <v>5.157828441751687E-2</v>
      </c>
      <c r="K32" s="18">
        <f>H32/(3.14*4.14)</f>
        <v>6.3984971782234312E-3</v>
      </c>
    </row>
    <row r="33" spans="2:14" ht="15.6" x14ac:dyDescent="0.3">
      <c r="B33" s="11">
        <v>-3</v>
      </c>
      <c r="C33" s="15">
        <v>0.112</v>
      </c>
      <c r="D33" s="14">
        <v>-0.33</v>
      </c>
      <c r="E33" s="13">
        <v>139</v>
      </c>
      <c r="F33" s="16">
        <f t="shared" si="0"/>
        <v>3.7000514659732552E-2</v>
      </c>
      <c r="G33" s="17">
        <f t="shared" ref="G33:G42" si="1">F46/(E33*0.087)</f>
        <v>-0.10901937355099771</v>
      </c>
      <c r="H33" s="17">
        <f t="shared" ref="H33:H42" si="2">G33^2</f>
        <v>1.1885223809451978E-2</v>
      </c>
      <c r="I33" s="11">
        <f t="shared" ref="I33:I42" si="3">(0.087*H33*1.0015)/(8*3.14)</f>
        <v>4.1224740968529274E-5</v>
      </c>
      <c r="J33" s="18">
        <f t="shared" ref="J33:J42" si="4">F33-I33</f>
        <v>3.6959289918764023E-2</v>
      </c>
      <c r="K33" s="18">
        <f t="shared" ref="K33:K42" si="5">H33/(3.14*4.14)</f>
        <v>9.1427611691528811E-4</v>
      </c>
    </row>
    <row r="34" spans="2:14" ht="15.6" x14ac:dyDescent="0.3">
      <c r="B34" s="11">
        <v>0</v>
      </c>
      <c r="C34" s="15">
        <v>7.9000000000000001E-2</v>
      </c>
      <c r="D34" s="14">
        <v>0.27</v>
      </c>
      <c r="E34" s="13">
        <v>139</v>
      </c>
      <c r="F34" s="16">
        <f t="shared" si="0"/>
        <v>2.6098577304632786E-2</v>
      </c>
      <c r="G34" s="17">
        <f t="shared" si="1"/>
        <v>8.9197669268998123E-2</v>
      </c>
      <c r="H34" s="17">
        <f t="shared" si="2"/>
        <v>7.9562242030215714E-3</v>
      </c>
      <c r="I34" s="11">
        <f t="shared" si="3"/>
        <v>2.7596727425213813E-5</v>
      </c>
      <c r="J34" s="18">
        <f t="shared" si="4"/>
        <v>2.607098057720757E-2</v>
      </c>
      <c r="K34" s="18">
        <f t="shared" si="5"/>
        <v>6.1203607826560596E-4</v>
      </c>
    </row>
    <row r="35" spans="2:14" ht="15.6" x14ac:dyDescent="0.3">
      <c r="B35" s="11">
        <v>3</v>
      </c>
      <c r="C35" s="15">
        <v>0.08</v>
      </c>
      <c r="D35" s="14">
        <v>1.141</v>
      </c>
      <c r="E35" s="13">
        <v>139</v>
      </c>
      <c r="F35" s="16">
        <f t="shared" si="0"/>
        <v>2.6428939042666112E-2</v>
      </c>
      <c r="G35" s="17">
        <f t="shared" si="1"/>
        <v>0.37694274309602543</v>
      </c>
      <c r="H35" s="17">
        <f t="shared" si="2"/>
        <v>0.14208583157275623</v>
      </c>
      <c r="I35" s="11">
        <f t="shared" si="3"/>
        <v>4.9283477499403015E-4</v>
      </c>
      <c r="J35" s="18">
        <f t="shared" si="4"/>
        <v>2.593610426767208E-2</v>
      </c>
      <c r="K35" s="18">
        <f t="shared" si="5"/>
        <v>1.0930015659924632E-2</v>
      </c>
      <c r="N35">
        <f>0.6*0.145</f>
        <v>8.6999999999999994E-2</v>
      </c>
    </row>
    <row r="36" spans="2:14" ht="15.6" x14ac:dyDescent="0.3">
      <c r="B36" s="11">
        <v>6</v>
      </c>
      <c r="C36" s="15">
        <v>0.10100000000000001</v>
      </c>
      <c r="D36" s="14">
        <v>1.9</v>
      </c>
      <c r="E36" s="13">
        <v>139</v>
      </c>
      <c r="F36" s="16">
        <f t="shared" si="0"/>
        <v>3.3366535541365969E-2</v>
      </c>
      <c r="G36" s="17">
        <f t="shared" si="1"/>
        <v>0.62768730226332015</v>
      </c>
      <c r="H36" s="17">
        <f t="shared" si="2"/>
        <v>0.39399134942260461</v>
      </c>
      <c r="I36" s="11">
        <f t="shared" si="3"/>
        <v>1.3665869136491341E-3</v>
      </c>
      <c r="J36" s="18">
        <f t="shared" si="4"/>
        <v>3.1999948627716837E-2</v>
      </c>
      <c r="K36" s="18">
        <f t="shared" si="5"/>
        <v>3.030795943125978E-2</v>
      </c>
    </row>
    <row r="37" spans="2:14" ht="15.6" x14ac:dyDescent="0.3">
      <c r="B37" s="11">
        <v>9</v>
      </c>
      <c r="C37" s="15">
        <v>0.13300000000000001</v>
      </c>
      <c r="D37" s="14">
        <v>2.653</v>
      </c>
      <c r="E37" s="13">
        <v>139</v>
      </c>
      <c r="F37" s="16">
        <f t="shared" si="0"/>
        <v>4.3938111158432408E-2</v>
      </c>
      <c r="G37" s="17">
        <f t="shared" si="1"/>
        <v>0.87644969100241488</v>
      </c>
      <c r="H37" s="17">
        <f t="shared" si="2"/>
        <v>0.76816406085822853</v>
      </c>
      <c r="I37" s="11">
        <f t="shared" si="3"/>
        <v>2.6644314770942622E-3</v>
      </c>
      <c r="J37" s="18">
        <f t="shared" si="4"/>
        <v>4.1273679681338146E-2</v>
      </c>
      <c r="K37" s="18">
        <f t="shared" si="5"/>
        <v>5.909136133867416E-2</v>
      </c>
    </row>
    <row r="38" spans="2:14" ht="15.6" x14ac:dyDescent="0.3">
      <c r="B38" s="11">
        <v>12</v>
      </c>
      <c r="C38" s="15">
        <v>0.22700000000000001</v>
      </c>
      <c r="D38" s="14">
        <v>3.3519999999999999</v>
      </c>
      <c r="E38" s="13">
        <v>139</v>
      </c>
      <c r="F38" s="16">
        <f>D51/(E38*0.087)</f>
        <v>7.4992114533565093E-2</v>
      </c>
      <c r="G38" s="17">
        <f t="shared" si="1"/>
        <v>1.1073725458877099</v>
      </c>
      <c r="H38" s="17">
        <f t="shared" si="2"/>
        <v>1.2262739553858282</v>
      </c>
      <c r="I38" s="11">
        <f>(0.087*H38*1.0015)/(8*3.14)</f>
        <v>4.2534181078720101E-3</v>
      </c>
      <c r="J38" s="18">
        <f t="shared" si="4"/>
        <v>7.0738696425693082E-2</v>
      </c>
      <c r="K38" s="18">
        <f t="shared" si="5"/>
        <v>9.4331668311780997E-2</v>
      </c>
    </row>
    <row r="39" spans="2:14" ht="15.6" x14ac:dyDescent="0.3">
      <c r="B39" s="11">
        <v>15</v>
      </c>
      <c r="C39" s="15">
        <v>0.28299999999999997</v>
      </c>
      <c r="D39" s="14">
        <v>3.9159999999999999</v>
      </c>
      <c r="E39" s="13">
        <v>139</v>
      </c>
      <c r="F39" s="16">
        <f t="shared" si="0"/>
        <v>9.3492371863431359E-2</v>
      </c>
      <c r="G39" s="17">
        <f t="shared" si="1"/>
        <v>1.293696566138506</v>
      </c>
      <c r="H39" s="17">
        <f t="shared" si="2"/>
        <v>1.6736508052385619</v>
      </c>
      <c r="I39" s="11">
        <f t="shared" si="3"/>
        <v>5.8051764126528065E-3</v>
      </c>
      <c r="J39" s="18">
        <f t="shared" si="4"/>
        <v>8.7687195450778549E-2</v>
      </c>
      <c r="K39" s="18">
        <f t="shared" si="5"/>
        <v>0.12874633105930661</v>
      </c>
    </row>
    <row r="40" spans="2:14" ht="15.6" x14ac:dyDescent="0.3">
      <c r="B40" s="11">
        <v>18</v>
      </c>
      <c r="C40" s="15">
        <v>0.38300000000000001</v>
      </c>
      <c r="D40" s="14">
        <v>4.1239999999999997</v>
      </c>
      <c r="E40" s="13">
        <v>139</v>
      </c>
      <c r="F40" s="16">
        <f t="shared" si="0"/>
        <v>0.126528545666764</v>
      </c>
      <c r="G40" s="17">
        <f t="shared" si="1"/>
        <v>1.3624118076494378</v>
      </c>
      <c r="H40" s="17">
        <f t="shared" si="2"/>
        <v>1.8561659336226088</v>
      </c>
      <c r="I40" s="11">
        <f t="shared" si="3"/>
        <v>6.4382430684516209E-3</v>
      </c>
      <c r="J40" s="18">
        <f t="shared" si="4"/>
        <v>0.12009030259831238</v>
      </c>
      <c r="K40" s="18">
        <f t="shared" si="5"/>
        <v>0.1427863883213798</v>
      </c>
    </row>
    <row r="41" spans="2:14" ht="15.6" x14ac:dyDescent="0.3">
      <c r="B41" s="11">
        <v>21</v>
      </c>
      <c r="C41" s="15">
        <v>0.52200000000000002</v>
      </c>
      <c r="D41" s="14">
        <v>3.8719999999999999</v>
      </c>
      <c r="E41" s="13">
        <v>139</v>
      </c>
      <c r="F41" s="16">
        <f t="shared" si="0"/>
        <v>0.17244882725339636</v>
      </c>
      <c r="G41" s="17">
        <f t="shared" si="1"/>
        <v>1.2791606496650396</v>
      </c>
      <c r="H41" s="17">
        <f t="shared" si="2"/>
        <v>1.6362519676514862</v>
      </c>
      <c r="I41" s="11">
        <f t="shared" si="3"/>
        <v>5.6754558944051682E-3</v>
      </c>
      <c r="J41" s="18">
        <f t="shared" si="4"/>
        <v>0.1667733713589912</v>
      </c>
      <c r="K41" s="18">
        <f t="shared" si="5"/>
        <v>0.12586940887807982</v>
      </c>
    </row>
    <row r="42" spans="2:14" ht="15.6" x14ac:dyDescent="0.3">
      <c r="B42" s="11">
        <v>24</v>
      </c>
      <c r="C42" s="15">
        <v>1.056</v>
      </c>
      <c r="D42" s="14">
        <v>2.37</v>
      </c>
      <c r="E42" s="13">
        <v>139</v>
      </c>
      <c r="F42" s="16">
        <f t="shared" si="0"/>
        <v>0.34886199536319273</v>
      </c>
      <c r="G42" s="17">
        <f t="shared" si="1"/>
        <v>0.78295731913898359</v>
      </c>
      <c r="H42" s="17">
        <f t="shared" si="2"/>
        <v>0.61302216359330419</v>
      </c>
      <c r="I42" s="11">
        <f t="shared" si="3"/>
        <v>2.1263108130957957E-3</v>
      </c>
      <c r="J42" s="18">
        <f t="shared" si="4"/>
        <v>0.34673568455009696</v>
      </c>
      <c r="K42" s="18">
        <f t="shared" si="5"/>
        <v>4.7157002030316642E-2</v>
      </c>
    </row>
    <row r="45" spans="2:14" x14ac:dyDescent="0.3">
      <c r="D45">
        <f>C32*4.452*(1600/1783)</f>
        <v>0.62722512619181159</v>
      </c>
      <c r="F45">
        <f>D32*4.452*(1600/1783)</f>
        <v>-3.4876913067863149</v>
      </c>
    </row>
    <row r="46" spans="2:14" x14ac:dyDescent="0.3">
      <c r="D46">
        <f t="shared" ref="D46:D55" si="6">C33*4.452*(1600/1783)</f>
        <v>0.44744722378014579</v>
      </c>
      <c r="F46">
        <f t="shared" ref="F46:F55" si="7">D33*4.452*(1600/1783)</f>
        <v>-1.3183712843522153</v>
      </c>
    </row>
    <row r="47" spans="2:14" x14ac:dyDescent="0.3">
      <c r="D47">
        <f t="shared" si="6"/>
        <v>0.31561009534492429</v>
      </c>
      <c r="F47">
        <f t="shared" si="7"/>
        <v>1.0786674144699944</v>
      </c>
    </row>
    <row r="48" spans="2:14" x14ac:dyDescent="0.3">
      <c r="D48">
        <f t="shared" si="6"/>
        <v>0.31960515984296128</v>
      </c>
      <c r="F48">
        <f t="shared" si="7"/>
        <v>4.5583685922602353</v>
      </c>
    </row>
    <row r="49" spans="2:6" x14ac:dyDescent="0.3">
      <c r="D49">
        <f t="shared" si="6"/>
        <v>0.4035015143017387</v>
      </c>
      <c r="F49">
        <f t="shared" si="7"/>
        <v>7.590622546270331</v>
      </c>
    </row>
    <row r="50" spans="2:6" x14ac:dyDescent="0.3">
      <c r="D50">
        <f t="shared" si="6"/>
        <v>0.53134357823892309</v>
      </c>
      <c r="F50">
        <f t="shared" si="7"/>
        <v>10.598906113292204</v>
      </c>
    </row>
    <row r="51" spans="2:6" x14ac:dyDescent="0.3">
      <c r="D51">
        <f t="shared" si="6"/>
        <v>0.90687964105440266</v>
      </c>
      <c r="F51">
        <f t="shared" si="7"/>
        <v>13.391456197420077</v>
      </c>
    </row>
    <row r="52" spans="2:6" x14ac:dyDescent="0.3">
      <c r="D52">
        <f t="shared" si="6"/>
        <v>1.1306032529444754</v>
      </c>
      <c r="F52">
        <f t="shared" si="7"/>
        <v>15.644672574312954</v>
      </c>
    </row>
    <row r="53" spans="2:6" x14ac:dyDescent="0.3">
      <c r="D53">
        <f t="shared" si="6"/>
        <v>1.5301097027481771</v>
      </c>
      <c r="F53">
        <f t="shared" si="7"/>
        <v>16.475645989904653</v>
      </c>
    </row>
    <row r="54" spans="2:6" x14ac:dyDescent="0.3">
      <c r="D54">
        <f t="shared" si="6"/>
        <v>2.0854236679753222</v>
      </c>
      <c r="F54">
        <f t="shared" si="7"/>
        <v>15.468889736399325</v>
      </c>
    </row>
    <row r="55" spans="2:6" x14ac:dyDescent="0.3">
      <c r="D55">
        <f t="shared" si="6"/>
        <v>4.2187881099270896</v>
      </c>
      <c r="F55">
        <f t="shared" si="7"/>
        <v>9.4683028603477286</v>
      </c>
    </row>
    <row r="62" spans="2:6" x14ac:dyDescent="0.3">
      <c r="B62">
        <v>0</v>
      </c>
      <c r="C62">
        <v>0</v>
      </c>
    </row>
    <row r="63" spans="2:6" ht="15.6" x14ac:dyDescent="0.3">
      <c r="B63" s="18">
        <v>0.4</v>
      </c>
      <c r="C63" s="17">
        <f>G37</f>
        <v>0.87644969100241488</v>
      </c>
    </row>
  </sheetData>
  <mergeCells count="6">
    <mergeCell ref="A21:A24"/>
    <mergeCell ref="A1:A4"/>
    <mergeCell ref="A5:A8"/>
    <mergeCell ref="A9:A12"/>
    <mergeCell ref="A13:A16"/>
    <mergeCell ref="A17:A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Коновалов</dc:creator>
  <cp:lastModifiedBy>Александр Коновалов</cp:lastModifiedBy>
  <dcterms:created xsi:type="dcterms:W3CDTF">2015-06-05T18:19:34Z</dcterms:created>
  <dcterms:modified xsi:type="dcterms:W3CDTF">2019-12-22T19:20:44Z</dcterms:modified>
</cp:coreProperties>
</file>