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zporka\Downloads\"/>
    </mc:Choice>
  </mc:AlternateContent>
  <bookViews>
    <workbookView xWindow="0" yWindow="0" windowWidth="16125" windowHeight="11835" activeTab="1"/>
  </bookViews>
  <sheets>
    <sheet name="celá křivka" sheetId="1" r:id="rId1"/>
    <sheet name="Lis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20" i="2"/>
  <c r="G11" i="2"/>
  <c r="F11" i="2"/>
  <c r="G10" i="2"/>
  <c r="F10" i="2"/>
  <c r="C10" i="2"/>
  <c r="G9" i="2"/>
  <c r="F9" i="2"/>
  <c r="C9" i="2"/>
  <c r="G8" i="2"/>
  <c r="F8" i="2"/>
  <c r="C8" i="2"/>
  <c r="G7" i="2"/>
  <c r="F7" i="2"/>
  <c r="B20" i="1"/>
  <c r="G8" i="1" l="1"/>
  <c r="G9" i="1"/>
  <c r="G10" i="1"/>
  <c r="G11" i="1"/>
  <c r="G7" i="1"/>
  <c r="F8" i="1"/>
  <c r="F9" i="1"/>
  <c r="F10" i="1"/>
  <c r="F11" i="1"/>
  <c r="F7" i="1"/>
  <c r="C8" i="1"/>
  <c r="C9" i="1"/>
  <c r="C10" i="1"/>
  <c r="C11" i="1"/>
  <c r="C7" i="1"/>
</calcChain>
</file>

<file path=xl/sharedStrings.xml><?xml version="1.0" encoding="utf-8"?>
<sst xmlns="http://schemas.openxmlformats.org/spreadsheetml/2006/main" count="18" uniqueCount="8">
  <si>
    <t>ohm</t>
  </si>
  <si>
    <t>F</t>
  </si>
  <si>
    <t>C</t>
  </si>
  <si>
    <t>x</t>
  </si>
  <si>
    <t>min</t>
  </si>
  <si>
    <t>max</t>
  </si>
  <si>
    <t>10k</t>
  </si>
  <si>
    <t>termistpr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</si>
</sst>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Celsium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4342238215537592"/>
                  <c:y val="-0.25414769794469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'celá křivka'!$A$7:$A$11</c:f>
              <c:numCache>
                <c:formatCode>General</c:formatCode>
                <c:ptCount val="5"/>
                <c:pt idx="0">
                  <c:v>450</c:v>
                </c:pt>
                <c:pt idx="1">
                  <c:v>158.19999999999999</c:v>
                </c:pt>
                <c:pt idx="2">
                  <c:v>64.3</c:v>
                </c:pt>
                <c:pt idx="3">
                  <c:v>29.25</c:v>
                </c:pt>
                <c:pt idx="4">
                  <c:v>14.96</c:v>
                </c:pt>
              </c:numCache>
            </c:numRef>
          </c:xVal>
          <c:yVal>
            <c:numRef>
              <c:f>'celá křivka'!$C$7:$C$11</c:f>
              <c:numCache>
                <c:formatCode>General</c:formatCode>
                <c:ptCount val="5"/>
                <c:pt idx="0">
                  <c:v>37.808000000000007</c:v>
                </c:pt>
                <c:pt idx="1">
                  <c:v>65.608000000000004</c:v>
                </c:pt>
                <c:pt idx="2">
                  <c:v>93.408000000000015</c:v>
                </c:pt>
                <c:pt idx="3">
                  <c:v>121.20800000000001</c:v>
                </c:pt>
                <c:pt idx="4">
                  <c:v>149.00800000000001</c:v>
                </c:pt>
              </c:numCache>
            </c:numRef>
          </c:yVal>
          <c:smooth val="1"/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'celá křivka'!$F$7:$F$11</c:f>
              <c:numCache>
                <c:formatCode>General</c:formatCode>
                <c:ptCount val="5"/>
                <c:pt idx="0">
                  <c:v>405</c:v>
                </c:pt>
                <c:pt idx="1">
                  <c:v>142.38</c:v>
                </c:pt>
                <c:pt idx="2">
                  <c:v>57.87</c:v>
                </c:pt>
                <c:pt idx="3">
                  <c:v>26.32</c:v>
                </c:pt>
                <c:pt idx="4">
                  <c:v>12.71</c:v>
                </c:pt>
              </c:numCache>
            </c:numRef>
          </c:xVal>
          <c:yVal>
            <c:numRef>
              <c:f>'celá křivka'!$C$7:$C$11</c:f>
              <c:numCache>
                <c:formatCode>General</c:formatCode>
                <c:ptCount val="5"/>
                <c:pt idx="0">
                  <c:v>37.808000000000007</c:v>
                </c:pt>
                <c:pt idx="1">
                  <c:v>65.608000000000004</c:v>
                </c:pt>
                <c:pt idx="2">
                  <c:v>93.408000000000015</c:v>
                </c:pt>
                <c:pt idx="3">
                  <c:v>121.20800000000001</c:v>
                </c:pt>
                <c:pt idx="4">
                  <c:v>149.00800000000001</c:v>
                </c:pt>
              </c:numCache>
            </c:numRef>
          </c:yVal>
          <c:smooth val="1"/>
        </c:ser>
        <c:ser>
          <c:idx val="3"/>
          <c:order val="3"/>
          <c:tx>
            <c:v>max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'celá křivka'!$G$7:$G$11</c:f>
              <c:numCache>
                <c:formatCode>General</c:formatCode>
                <c:ptCount val="5"/>
                <c:pt idx="0">
                  <c:v>495</c:v>
                </c:pt>
                <c:pt idx="1">
                  <c:v>174.01999999999998</c:v>
                </c:pt>
                <c:pt idx="2">
                  <c:v>70.72999999999999</c:v>
                </c:pt>
                <c:pt idx="3">
                  <c:v>32.18</c:v>
                </c:pt>
                <c:pt idx="4">
                  <c:v>17.21</c:v>
                </c:pt>
              </c:numCache>
            </c:numRef>
          </c:xVal>
          <c:yVal>
            <c:numRef>
              <c:f>'celá křivka'!$C$7:$C$11</c:f>
              <c:numCache>
                <c:formatCode>General</c:formatCode>
                <c:ptCount val="5"/>
                <c:pt idx="0">
                  <c:v>37.808000000000007</c:v>
                </c:pt>
                <c:pt idx="1">
                  <c:v>65.608000000000004</c:v>
                </c:pt>
                <c:pt idx="2">
                  <c:v>93.408000000000015</c:v>
                </c:pt>
                <c:pt idx="3">
                  <c:v>121.20800000000001</c:v>
                </c:pt>
                <c:pt idx="4">
                  <c:v>149.00800000000001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5752"/>
        <c:axId val="118806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backward val="12"/>
                  <c:dispRSqr val="0"/>
                  <c:dispEq val="1"/>
                  <c:trendlineLbl>
                    <c:layout>
                      <c:manualLayout>
                        <c:x val="1.3767935258092738E-2"/>
                        <c:y val="-0.2908180227471566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cs-CZ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'celá křivka'!$A$7:$A$11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450</c:v>
                      </c:pt>
                      <c:pt idx="1">
                        <c:v>158.19999999999999</c:v>
                      </c:pt>
                      <c:pt idx="2">
                        <c:v>64.3</c:v>
                      </c:pt>
                      <c:pt idx="3">
                        <c:v>29.25</c:v>
                      </c:pt>
                      <c:pt idx="4">
                        <c:v>14.96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'celá křivka'!$B$7:$B$11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1880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Odpor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806144"/>
        <c:crosses val="autoZero"/>
        <c:crossBetween val="midCat"/>
      </c:valAx>
      <c:valAx>
        <c:axId val="1188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Teplota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80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Celsium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4342238215537592"/>
                  <c:y val="-0.25414769794469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List1!$A$7:$A$11</c:f>
              <c:numCache>
                <c:formatCode>General</c:formatCode>
                <c:ptCount val="5"/>
                <c:pt idx="0">
                  <c:v>450</c:v>
                </c:pt>
                <c:pt idx="1">
                  <c:v>158.19999999999999</c:v>
                </c:pt>
                <c:pt idx="2">
                  <c:v>64.3</c:v>
                </c:pt>
                <c:pt idx="3">
                  <c:v>29.25</c:v>
                </c:pt>
                <c:pt idx="4">
                  <c:v>14.96</c:v>
                </c:pt>
              </c:numCache>
            </c:numRef>
          </c:xVal>
          <c:yVal>
            <c:numRef>
              <c:f>List1!$C$7:$C$11</c:f>
              <c:numCache>
                <c:formatCode>General</c:formatCode>
                <c:ptCount val="5"/>
                <c:pt idx="1">
                  <c:v>65.608000000000004</c:v>
                </c:pt>
                <c:pt idx="2">
                  <c:v>93.408000000000015</c:v>
                </c:pt>
                <c:pt idx="3">
                  <c:v>121.20800000000001</c:v>
                </c:pt>
              </c:numCache>
            </c:numRef>
          </c:yVal>
          <c:smooth val="1"/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List1!$F$7:$F$11</c:f>
              <c:numCache>
                <c:formatCode>General</c:formatCode>
                <c:ptCount val="5"/>
                <c:pt idx="0">
                  <c:v>405</c:v>
                </c:pt>
                <c:pt idx="1">
                  <c:v>142.38</c:v>
                </c:pt>
                <c:pt idx="2">
                  <c:v>57.87</c:v>
                </c:pt>
                <c:pt idx="3">
                  <c:v>26.32</c:v>
                </c:pt>
                <c:pt idx="4">
                  <c:v>12.71</c:v>
                </c:pt>
              </c:numCache>
            </c:numRef>
          </c:xVal>
          <c:yVal>
            <c:numRef>
              <c:f>List1!$C$7:$C$11</c:f>
              <c:numCache>
                <c:formatCode>General</c:formatCode>
                <c:ptCount val="5"/>
                <c:pt idx="1">
                  <c:v>65.608000000000004</c:v>
                </c:pt>
                <c:pt idx="2">
                  <c:v>93.408000000000015</c:v>
                </c:pt>
                <c:pt idx="3">
                  <c:v>121.20800000000001</c:v>
                </c:pt>
              </c:numCache>
            </c:numRef>
          </c:yVal>
          <c:smooth val="1"/>
        </c:ser>
        <c:ser>
          <c:idx val="3"/>
          <c:order val="3"/>
          <c:tx>
            <c:v>max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List1!$G$7:$G$11</c:f>
              <c:numCache>
                <c:formatCode>General</c:formatCode>
                <c:ptCount val="5"/>
                <c:pt idx="0">
                  <c:v>495</c:v>
                </c:pt>
                <c:pt idx="1">
                  <c:v>174.01999999999998</c:v>
                </c:pt>
                <c:pt idx="2">
                  <c:v>70.72999999999999</c:v>
                </c:pt>
                <c:pt idx="3">
                  <c:v>32.18</c:v>
                </c:pt>
                <c:pt idx="4">
                  <c:v>17.21</c:v>
                </c:pt>
              </c:numCache>
            </c:numRef>
          </c:xVal>
          <c:yVal>
            <c:numRef>
              <c:f>List1!$C$7:$C$11</c:f>
              <c:numCache>
                <c:formatCode>General</c:formatCode>
                <c:ptCount val="5"/>
                <c:pt idx="1">
                  <c:v>65.608000000000004</c:v>
                </c:pt>
                <c:pt idx="2">
                  <c:v>93.408000000000015</c:v>
                </c:pt>
                <c:pt idx="3">
                  <c:v>121.20800000000001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61752"/>
        <c:axId val="5053637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3"/>
                  <c:backward val="12"/>
                  <c:dispRSqr val="0"/>
                  <c:dispEq val="1"/>
                  <c:trendlineLbl>
                    <c:layout>
                      <c:manualLayout>
                        <c:x val="1.3767935258092738E-2"/>
                        <c:y val="-0.2908180227471566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cs-CZ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List1!$A$7:$A$11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450</c:v>
                      </c:pt>
                      <c:pt idx="1">
                        <c:v>158.19999999999999</c:v>
                      </c:pt>
                      <c:pt idx="2">
                        <c:v>64.3</c:v>
                      </c:pt>
                      <c:pt idx="3">
                        <c:v>29.25</c:v>
                      </c:pt>
                      <c:pt idx="4">
                        <c:v>14.96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List1!$B$7:$B$11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0536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Odpor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5363712"/>
        <c:crosses val="autoZero"/>
        <c:crossBetween val="midCat"/>
      </c:valAx>
      <c:valAx>
        <c:axId val="5053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Teplota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536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2</xdr:row>
      <xdr:rowOff>128586</xdr:rowOff>
    </xdr:from>
    <xdr:to>
      <xdr:col>20</xdr:col>
      <xdr:colOff>238125</xdr:colOff>
      <xdr:row>31</xdr:row>
      <xdr:rowOff>19050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38100</xdr:colOff>
      <xdr:row>37</xdr:row>
      <xdr:rowOff>95250</xdr:rowOff>
    </xdr:from>
    <xdr:to>
      <xdr:col>11</xdr:col>
      <xdr:colOff>227890</xdr:colOff>
      <xdr:row>73</xdr:row>
      <xdr:rowOff>84869</xdr:rowOff>
    </xdr:to>
    <xdr:pic>
      <xdr:nvPicPr>
        <xdr:cNvPr id="4" name="Obráze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" y="7143750"/>
          <a:ext cx="5676190" cy="6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190501</xdr:colOff>
      <xdr:row>1</xdr:row>
      <xdr:rowOff>119061</xdr:rowOff>
    </xdr:from>
    <xdr:to>
      <xdr:col>19</xdr:col>
      <xdr:colOff>180975</xdr:colOff>
      <xdr:row>30</xdr:row>
      <xdr:rowOff>9525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38100</xdr:colOff>
      <xdr:row>37</xdr:row>
      <xdr:rowOff>95250</xdr:rowOff>
    </xdr:from>
    <xdr:to>
      <xdr:col>11</xdr:col>
      <xdr:colOff>227890</xdr:colOff>
      <xdr:row>73</xdr:row>
      <xdr:rowOff>84869</xdr:rowOff>
    </xdr:to>
    <xdr:pic>
      <xdr:nvPicPr>
        <xdr:cNvPr id="3" name="Obráze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" y="7143750"/>
          <a:ext cx="5676190" cy="6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50"/>
  <sheetViews>
    <sheetView workbookViewId="0">
      <selection sqref="A1:XFD1048576"/>
    </sheetView>
  </sheetViews>
  <sheetFormatPr defaultRowHeight="15" x14ac:dyDescent="0.25"/>
  <sheetData>
    <row r="6" spans="1:7" x14ac:dyDescent="0.25">
      <c r="A6" t="s">
        <v>0</v>
      </c>
      <c r="B6" t="s">
        <v>1</v>
      </c>
      <c r="C6" t="s">
        <v>2</v>
      </c>
      <c r="D6" t="s">
        <v>0</v>
      </c>
      <c r="F6" t="s">
        <v>4</v>
      </c>
      <c r="G6" t="s">
        <v>5</v>
      </c>
    </row>
    <row r="7" spans="1:7" x14ac:dyDescent="0.25">
      <c r="A7">
        <v>450</v>
      </c>
      <c r="B7">
        <v>100</v>
      </c>
      <c r="C7">
        <f>(B7-32)*0.556</f>
        <v>37.808000000000007</v>
      </c>
      <c r="D7">
        <v>450</v>
      </c>
      <c r="E7">
        <v>45</v>
      </c>
      <c r="F7">
        <f>D7-E7</f>
        <v>405</v>
      </c>
      <c r="G7">
        <f>D7+E7</f>
        <v>495</v>
      </c>
    </row>
    <row r="8" spans="1:7" x14ac:dyDescent="0.25">
      <c r="A8">
        <v>158.19999999999999</v>
      </c>
      <c r="B8">
        <v>150</v>
      </c>
      <c r="C8">
        <f t="shared" ref="C8:C11" si="0">(B8-32)*0.556</f>
        <v>65.608000000000004</v>
      </c>
      <c r="D8">
        <v>158.19999999999999</v>
      </c>
      <c r="E8">
        <v>15.82</v>
      </c>
      <c r="F8">
        <f t="shared" ref="F8:F11" si="1">D8-E8</f>
        <v>142.38</v>
      </c>
      <c r="G8">
        <f t="shared" ref="G8:G11" si="2">D8+E8</f>
        <v>174.01999999999998</v>
      </c>
    </row>
    <row r="9" spans="1:7" x14ac:dyDescent="0.25">
      <c r="A9">
        <v>64.3</v>
      </c>
      <c r="B9">
        <v>200</v>
      </c>
      <c r="C9">
        <f t="shared" si="0"/>
        <v>93.408000000000015</v>
      </c>
      <c r="D9">
        <v>64.3</v>
      </c>
      <c r="E9">
        <v>6.43</v>
      </c>
      <c r="F9">
        <f t="shared" si="1"/>
        <v>57.87</v>
      </c>
      <c r="G9">
        <f t="shared" si="2"/>
        <v>70.72999999999999</v>
      </c>
    </row>
    <row r="10" spans="1:7" x14ac:dyDescent="0.25">
      <c r="A10">
        <v>29.25</v>
      </c>
      <c r="B10">
        <v>250</v>
      </c>
      <c r="C10">
        <f t="shared" si="0"/>
        <v>121.20800000000001</v>
      </c>
      <c r="D10">
        <v>29.25</v>
      </c>
      <c r="E10">
        <v>2.93</v>
      </c>
      <c r="F10">
        <f t="shared" si="1"/>
        <v>26.32</v>
      </c>
      <c r="G10">
        <f t="shared" si="2"/>
        <v>32.18</v>
      </c>
    </row>
    <row r="11" spans="1:7" x14ac:dyDescent="0.25">
      <c r="A11">
        <v>14.96</v>
      </c>
      <c r="B11">
        <v>300</v>
      </c>
      <c r="C11">
        <f t="shared" si="0"/>
        <v>149.00800000000001</v>
      </c>
      <c r="D11">
        <v>14.96</v>
      </c>
      <c r="E11">
        <v>2.25</v>
      </c>
      <c r="F11">
        <f t="shared" si="1"/>
        <v>12.71</v>
      </c>
      <c r="G11">
        <f t="shared" si="2"/>
        <v>17.21</v>
      </c>
    </row>
    <row r="20" spans="2:11" x14ac:dyDescent="0.25">
      <c r="B20">
        <f>463.91*64.3^-0.399</f>
        <v>88.096277156520657</v>
      </c>
      <c r="K20" t="s">
        <v>3</v>
      </c>
    </row>
    <row r="42" spans="13:13" x14ac:dyDescent="0.25">
      <c r="M42" t="s">
        <v>6</v>
      </c>
    </row>
    <row r="50" spans="13:13" x14ac:dyDescent="0.25">
      <c r="M50" t="s">
        <v>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50"/>
  <sheetViews>
    <sheetView tabSelected="1" workbookViewId="0">
      <selection activeCell="C24" sqref="C24"/>
    </sheetView>
  </sheetViews>
  <sheetFormatPr defaultRowHeight="15" x14ac:dyDescent="0.25"/>
  <sheetData>
    <row r="6" spans="1:7" x14ac:dyDescent="0.25">
      <c r="A6" t="s">
        <v>0</v>
      </c>
      <c r="B6" t="s">
        <v>1</v>
      </c>
      <c r="C6" t="s">
        <v>2</v>
      </c>
      <c r="D6" t="s">
        <v>0</v>
      </c>
      <c r="F6" t="s">
        <v>4</v>
      </c>
      <c r="G6" t="s">
        <v>5</v>
      </c>
    </row>
    <row r="7" spans="1:7" x14ac:dyDescent="0.25">
      <c r="A7">
        <v>450</v>
      </c>
      <c r="B7">
        <v>100</v>
      </c>
      <c r="D7">
        <v>450</v>
      </c>
      <c r="E7">
        <v>45</v>
      </c>
      <c r="F7">
        <f>D7-E7</f>
        <v>405</v>
      </c>
      <c r="G7">
        <f>D7+E7</f>
        <v>495</v>
      </c>
    </row>
    <row r="8" spans="1:7" x14ac:dyDescent="0.25">
      <c r="A8">
        <v>158.19999999999999</v>
      </c>
      <c r="B8">
        <v>150</v>
      </c>
      <c r="C8">
        <f t="shared" ref="C8:C11" si="0">(B8-32)*0.556</f>
        <v>65.608000000000004</v>
      </c>
      <c r="D8">
        <v>158.19999999999999</v>
      </c>
      <c r="E8">
        <v>15.82</v>
      </c>
      <c r="F8">
        <f t="shared" ref="F8:F11" si="1">D8-E8</f>
        <v>142.38</v>
      </c>
      <c r="G8">
        <f t="shared" ref="G8:G11" si="2">D8+E8</f>
        <v>174.01999999999998</v>
      </c>
    </row>
    <row r="9" spans="1:7" x14ac:dyDescent="0.25">
      <c r="A9">
        <v>64.3</v>
      </c>
      <c r="B9">
        <v>200</v>
      </c>
      <c r="C9">
        <f t="shared" si="0"/>
        <v>93.408000000000015</v>
      </c>
      <c r="D9">
        <v>64.3</v>
      </c>
      <c r="E9">
        <v>6.43</v>
      </c>
      <c r="F9">
        <f t="shared" si="1"/>
        <v>57.87</v>
      </c>
      <c r="G9">
        <f t="shared" si="2"/>
        <v>70.72999999999999</v>
      </c>
    </row>
    <row r="10" spans="1:7" x14ac:dyDescent="0.25">
      <c r="A10">
        <v>29.25</v>
      </c>
      <c r="B10">
        <v>250</v>
      </c>
      <c r="C10">
        <f t="shared" si="0"/>
        <v>121.20800000000001</v>
      </c>
      <c r="D10">
        <v>29.25</v>
      </c>
      <c r="E10">
        <v>2.93</v>
      </c>
      <c r="F10">
        <f t="shared" si="1"/>
        <v>26.32</v>
      </c>
      <c r="G10">
        <f t="shared" si="2"/>
        <v>32.18</v>
      </c>
    </row>
    <row r="11" spans="1:7" x14ac:dyDescent="0.25">
      <c r="A11">
        <v>14.96</v>
      </c>
      <c r="B11">
        <v>300</v>
      </c>
      <c r="D11">
        <v>14.96</v>
      </c>
      <c r="E11">
        <v>2.25</v>
      </c>
      <c r="F11">
        <f t="shared" si="1"/>
        <v>12.71</v>
      </c>
      <c r="G11">
        <f t="shared" si="2"/>
        <v>17.21</v>
      </c>
    </row>
    <row r="20" spans="2:11" x14ac:dyDescent="0.25">
      <c r="B20">
        <f>418.47*64.3^-0.364</f>
        <v>91.933868415252036</v>
      </c>
      <c r="K20" t="s">
        <v>3</v>
      </c>
    </row>
    <row r="21" spans="2:11" x14ac:dyDescent="0.25">
      <c r="B21">
        <f>-32.89*LN(64.3)+231.58</f>
        <v>94.640523728398847</v>
      </c>
    </row>
    <row r="42" spans="13:13" x14ac:dyDescent="0.25">
      <c r="M42" t="s">
        <v>6</v>
      </c>
    </row>
    <row r="50" spans="13:13" x14ac:dyDescent="0.25">
      <c r="M50" t="s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celá křivka</vt:lpstr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Rozporka</dc:creator>
  <cp:lastModifiedBy>Pavel Rozporka</cp:lastModifiedBy>
  <dcterms:created xsi:type="dcterms:W3CDTF">2022-08-10T05:35:30Z</dcterms:created>
  <dcterms:modified xsi:type="dcterms:W3CDTF">2022-08-10T08:30:24Z</dcterms:modified>
</cp:coreProperties>
</file>