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01 - Import Data" sheetId="2" r:id="rId5"/>
    <sheet state="visible" name="02 - Countifs" sheetId="3" r:id="rId6"/>
    <sheet state="visible" name="03 - Sumifs" sheetId="4" r:id="rId7"/>
    <sheet state="visible" name="04 - Filter" sheetId="5" r:id="rId8"/>
    <sheet state="visible" name="05 - Sort" sheetId="6" r:id="rId9"/>
    <sheet state="visible" name="06 - Vlookup" sheetId="7" r:id="rId10"/>
    <sheet state="visible" name="07 - Vlookup II" sheetId="8" r:id="rId11"/>
    <sheet state="visible" name="08 - Index Match" sheetId="9" r:id="rId12"/>
    <sheet state="visible" name="09 - Date" sheetId="10" r:id="rId13"/>
    <sheet state="visible" name="10 - Datedif" sheetId="11" r:id="rId14"/>
  </sheets>
  <definedNames>
    <definedName name="TRANSACTIONS">'08 - Index Match'!$A$3:$E$22</definedName>
    <definedName name="PRICE_BANDS">'07 - Vlookup II'!$A$35:$B$37</definedName>
    <definedName name="PRODUCTS">'07 - Vlookup II'!$A$26:$C$31</definedName>
    <definedName hidden="1" localSheetId="5" name="_xlnm._FilterDatabase">'05 - Sort'!$A$2:$E$22</definedName>
    <definedName hidden="1" localSheetId="4" name="Z_A25CE42D_8A62_4250_A32B_79CA8FD73B48_.wvu.FilterData">'04 - Filter'!$A$2:$E$22</definedName>
  </definedNames>
  <calcPr/>
  <customWorkbookViews>
    <customWorkbookView activeSheetId="0" maximized="1" windowHeight="0" windowWidth="0" guid="{A25CE42D-8A62-4250-A32B-79CA8FD73B48}" name="Filter 1"/>
  </customWorkbookViews>
</workbook>
</file>

<file path=xl/sharedStrings.xml><?xml version="1.0" encoding="utf-8"?>
<sst xmlns="http://schemas.openxmlformats.org/spreadsheetml/2006/main" count="495" uniqueCount="68">
  <si>
    <t>Google Sheets 102</t>
  </si>
  <si>
    <t>Lesson</t>
  </si>
  <si>
    <t>Name</t>
  </si>
  <si>
    <t>1</t>
  </si>
  <si>
    <t>Import CSV data</t>
  </si>
  <si>
    <t>Prerequisite (Google Sheets 101)</t>
  </si>
  <si>
    <t>2</t>
  </si>
  <si>
    <t>COUNTIFS</t>
  </si>
  <si>
    <t>1. Understand what function is in Google Sheets</t>
  </si>
  <si>
    <t>3</t>
  </si>
  <si>
    <t>SUMIFS</t>
  </si>
  <si>
    <t>2. Know how to use basic functions like IF, IFS</t>
  </si>
  <si>
    <t>4</t>
  </si>
  <si>
    <t>FILTER</t>
  </si>
  <si>
    <t>5</t>
  </si>
  <si>
    <t>SORT</t>
  </si>
  <si>
    <t>6</t>
  </si>
  <si>
    <t>VLOOKUP</t>
  </si>
  <si>
    <t>7</t>
  </si>
  <si>
    <t>VLOOKUP II</t>
  </si>
  <si>
    <t>8</t>
  </si>
  <si>
    <t>INDEX MATCH</t>
  </si>
  <si>
    <t>9</t>
  </si>
  <si>
    <t>DATE</t>
  </si>
  <si>
    <t>10</t>
  </si>
  <si>
    <t>DATEDIF</t>
  </si>
  <si>
    <t>Example 1</t>
  </si>
  <si>
    <t>https://people.sc.fsu.edu/~jburkardt/data/csv/csv.html</t>
  </si>
  <si>
    <t>Example 2</t>
  </si>
  <si>
    <t>https://www.w3schools.com/html/html_tables.asp</t>
  </si>
  <si>
    <t>https://people.sc.fsu.edu/~jburkardt/data/csv/addresses.csv</t>
  </si>
  <si>
    <t>https://people.sc.fsu.edu/~jburkardt/data/csv/airtravel.csv</t>
  </si>
  <si>
    <t>https://bangkokairquality.com/bma/report/show_report</t>
  </si>
  <si>
    <t>Transactions</t>
  </si>
  <si>
    <t>ID</t>
  </si>
  <si>
    <t>Date</t>
  </si>
  <si>
    <t>Brand</t>
  </si>
  <si>
    <t>Model</t>
  </si>
  <si>
    <t>Quantity</t>
  </si>
  <si>
    <t>Intel</t>
  </si>
  <si>
    <t>Core i3</t>
  </si>
  <si>
    <t>Core i5</t>
  </si>
  <si>
    <t>Core i7</t>
  </si>
  <si>
    <t>AMD</t>
  </si>
  <si>
    <t>Ryzen 3</t>
  </si>
  <si>
    <t>Ryzen 5</t>
  </si>
  <si>
    <t>Ryzen 7</t>
  </si>
  <si>
    <t>Model name</t>
  </si>
  <si>
    <t>Price</t>
  </si>
  <si>
    <t>Sale</t>
  </si>
  <si>
    <t>Products</t>
  </si>
  <si>
    <t>Price brand</t>
  </si>
  <si>
    <t>250-399 USD</t>
  </si>
  <si>
    <t>&gt;= 400 USD</t>
  </si>
  <si>
    <t>&lt; 250 USD</t>
  </si>
  <si>
    <t>Price Band</t>
  </si>
  <si>
    <t>Get Data</t>
  </si>
  <si>
    <t>Column</t>
  </si>
  <si>
    <t>Value</t>
  </si>
  <si>
    <t>Year</t>
  </si>
  <si>
    <t>Month</t>
  </si>
  <si>
    <t>Day</t>
  </si>
  <si>
    <t>New_date</t>
  </si>
  <si>
    <t>Last Year</t>
  </si>
  <si>
    <t>Today</t>
  </si>
  <si>
    <t>Diff Day</t>
  </si>
  <si>
    <t>Diff Month</t>
  </si>
  <si>
    <t xml:space="preserve"> Diff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</si>
</sst>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&quot;$&quot;#,##0.00"/>
    <numFmt numFmtId="166" formatCode="&quot; &quot;yyyy&quot;-&quot;mm&quot;-&quot;dd"/>
    <numFmt numFmtId="167" formatCode="yyyy&quot;-&quot;mm&quot;-&quot;dd"/>
  </numFmts>
  <fonts count="10">
    <font>
      <sz val="10.0"/>
      <color rgb="FF000000"/>
      <name val="Arial"/>
      <scheme val="minor"/>
    </font>
    <font>
      <b/>
      <color rgb="FFFFFFFF"/>
      <name val="Work Sans"/>
    </font>
    <font>
      <color theme="1"/>
      <name val="Work Sans"/>
    </font>
    <font>
      <b/>
      <color theme="1"/>
      <name val="Work Sans"/>
    </font>
    <font>
      <u/>
      <color rgb="FF1155CC"/>
      <name val="Work Sans"/>
    </font>
    <font>
      <u/>
      <color rgb="FF1155CC"/>
      <name val="Work Sans"/>
    </font>
    <font>
      <u/>
      <color rgb="FF0000FF"/>
      <name val="Work Sans"/>
    </font>
    <font>
      <u/>
      <color rgb="FF0000FF"/>
      <name val="Work Sans"/>
    </font>
    <font>
      <color theme="1"/>
      <name val="Arial"/>
      <scheme val="minor"/>
    </font>
    <font>
      <color rgb="FFFFFFFF"/>
      <name val="Work Sans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2" numFmtId="49" xfId="0" applyFont="1" applyNumberFormat="1"/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8" numFmtId="0" xfId="0" applyFont="1"/>
    <xf borderId="0" fillId="0" fontId="2" numFmtId="164" xfId="0" applyFont="1" applyNumberFormat="1"/>
    <xf borderId="0" fillId="0" fontId="8" numFmtId="164" xfId="0" applyFont="1" applyNumberFormat="1"/>
    <xf borderId="0" fillId="0" fontId="2" numFmtId="165" xfId="0" applyFont="1" applyNumberFormat="1"/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165" xfId="0" applyAlignment="1" applyFont="1" applyNumberFormat="1">
      <alignment horizontal="left"/>
    </xf>
    <xf borderId="0" fillId="2" fontId="1" numFmtId="0" xfId="0" applyAlignment="1" applyFont="1">
      <alignment readingOrder="0"/>
    </xf>
    <xf borderId="0" fillId="2" fontId="9" numFmtId="0" xfId="0" applyFont="1"/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center"/>
    </xf>
    <xf borderId="0" fillId="0" fontId="2" numFmtId="166" xfId="0" applyAlignment="1" applyFont="1" applyNumberFormat="1">
      <alignment horizontal="center" readingOrder="0"/>
    </xf>
    <xf borderId="0" fillId="0" fontId="2" numFmtId="167" xfId="0" applyAlignment="1" applyFont="1" applyNumberForma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eople.sc.fsu.edu/~jburkardt/data/csv/csv.html" TargetMode="External"/><Relationship Id="rId2" Type="http://schemas.openxmlformats.org/officeDocument/2006/relationships/hyperlink" Target="https://www.w3schools.com/html/html_tables.asp" TargetMode="External"/><Relationship Id="rId3" Type="http://schemas.openxmlformats.org/officeDocument/2006/relationships/hyperlink" Target="https://people.sc.fsu.edu/~jburkardt/data/csv/addresses.csv" TargetMode="External"/><Relationship Id="rId4" Type="http://schemas.openxmlformats.org/officeDocument/2006/relationships/hyperlink" Target="https://people.sc.fsu.edu/~jburkardt/data/csv/airtravel.csv" TargetMode="External"/><Relationship Id="rId5" Type="http://schemas.openxmlformats.org/officeDocument/2006/relationships/hyperlink" Target="https://bangkokairquality.com/bma/report/show_report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7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3"/>
      <c r="D3" s="7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6</v>
      </c>
      <c r="B4" s="8" t="s">
        <v>7</v>
      </c>
      <c r="C4" s="3"/>
      <c r="D4" s="9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9</v>
      </c>
      <c r="B5" s="8" t="s">
        <v>10</v>
      </c>
      <c r="C5" s="3"/>
      <c r="D5" s="9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12</v>
      </c>
      <c r="B6" s="8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14</v>
      </c>
      <c r="B7" s="8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16</v>
      </c>
      <c r="B8" s="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18</v>
      </c>
      <c r="B9" s="8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20</v>
      </c>
      <c r="B10" s="8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22</v>
      </c>
      <c r="B11" s="8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24</v>
      </c>
      <c r="B12" s="8" t="s">
        <v>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display="Import CSV data" location="'01 - Import Data'!A1" ref="B3"/>
    <hyperlink display="COUNTIFS" location="'02 - Countifs'!A1" ref="B4"/>
    <hyperlink display="SUMIFS" location="'03 - Sumifs'!A1" ref="B5"/>
    <hyperlink display="FILTER" location="'04 - Filter'!A1" ref="B6"/>
    <hyperlink display="SORT" location="'05 - Sort'!A1" ref="B7"/>
    <hyperlink display="VLOOKUP" location="'06 - Vlookup'!A1" ref="B8"/>
    <hyperlink display="VLOOKUP II" location="'07 - Vlookup II'!A1" ref="B9"/>
    <hyperlink display="INDEX MATCH" location="'08 - Index Match'!A1" ref="B10"/>
    <hyperlink display="DATE" location="'09 - Date'!A1" ref="B11"/>
    <hyperlink display="DATEDIF" location="'10 - Datedif'!A1" ref="B1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25"/>
  </cols>
  <sheetData>
    <row r="1">
      <c r="A1" s="10" t="s">
        <v>26</v>
      </c>
      <c r="B1" s="11" t="s">
        <v>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28</v>
      </c>
      <c r="B2" s="6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tr">
        <f>IFERROR(__xludf.DUMMYFUNCTION("IMPORTDATA(A5)"),"John")</f>
        <v>John</v>
      </c>
      <c r="B8" s="3" t="str">
        <f>IFERROR(__xludf.DUMMYFUNCTION("""COMPUTED_VALUE"""),"Doe")</f>
        <v>Doe</v>
      </c>
      <c r="C8" s="3" t="str">
        <f>IFERROR(__xludf.DUMMYFUNCTION("""COMPUTED_VALUE"""),"120 jefferson st.")</f>
        <v>120 jefferson st.</v>
      </c>
      <c r="D8" s="3" t="str">
        <f>IFERROR(__xludf.DUMMYFUNCTION("""COMPUTED_VALUE"""),"Riverside")</f>
        <v>Riverside</v>
      </c>
      <c r="E8" s="3" t="str">
        <f>IFERROR(__xludf.DUMMYFUNCTION("""COMPUTED_VALUE"""),"NJ")</f>
        <v>NJ</v>
      </c>
      <c r="F8" s="3">
        <f>IFERROR(__xludf.DUMMYFUNCTION("""COMPUTED_VALUE"""),8075.0)</f>
        <v>8075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tr">
        <f>IFERROR(__xludf.DUMMYFUNCTION("""COMPUTED_VALUE"""),"Jack")</f>
        <v>Jack</v>
      </c>
      <c r="B9" s="3" t="str">
        <f>IFERROR(__xludf.DUMMYFUNCTION("""COMPUTED_VALUE"""),"McGinnis")</f>
        <v>McGinnis</v>
      </c>
      <c r="C9" s="3" t="str">
        <f>IFERROR(__xludf.DUMMYFUNCTION("""COMPUTED_VALUE"""),"220 hobo Av.")</f>
        <v>220 hobo Av.</v>
      </c>
      <c r="D9" s="3" t="str">
        <f>IFERROR(__xludf.DUMMYFUNCTION("""COMPUTED_VALUE"""),"Phila")</f>
        <v>Phila</v>
      </c>
      <c r="E9" s="3" t="str">
        <f>IFERROR(__xludf.DUMMYFUNCTION("""COMPUTED_VALUE"""),"PA")</f>
        <v>PA</v>
      </c>
      <c r="F9" s="3">
        <f>IFERROR(__xludf.DUMMYFUNCTION("""COMPUTED_VALUE"""),9119.0)</f>
        <v>9119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tr">
        <f>IFERROR(__xludf.DUMMYFUNCTION("""COMPUTED_VALUE"""),"John ""Da Man""")</f>
        <v>John "Da Man"</v>
      </c>
      <c r="B10" s="3" t="str">
        <f>IFERROR(__xludf.DUMMYFUNCTION("""COMPUTED_VALUE"""),"Repici")</f>
        <v>Repici</v>
      </c>
      <c r="C10" s="3" t="str">
        <f>IFERROR(__xludf.DUMMYFUNCTION("""COMPUTED_VALUE"""),"120 Jefferson St.")</f>
        <v>120 Jefferson St.</v>
      </c>
      <c r="D10" s="3" t="str">
        <f>IFERROR(__xludf.DUMMYFUNCTION("""COMPUTED_VALUE"""),"Riverside")</f>
        <v>Riverside</v>
      </c>
      <c r="E10" s="3" t="str">
        <f>IFERROR(__xludf.DUMMYFUNCTION("""COMPUTED_VALUE"""),"NJ")</f>
        <v>NJ</v>
      </c>
      <c r="F10" s="3">
        <f>IFERROR(__xludf.DUMMYFUNCTION("""COMPUTED_VALUE"""),8075.0)</f>
        <v>8075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tr">
        <f>IFERROR(__xludf.DUMMYFUNCTION("""COMPUTED_VALUE"""),"Stephen")</f>
        <v>Stephen</v>
      </c>
      <c r="B11" s="3" t="str">
        <f>IFERROR(__xludf.DUMMYFUNCTION("""COMPUTED_VALUE"""),"Tyler")</f>
        <v>Tyler</v>
      </c>
      <c r="C11" s="3" t="str">
        <f>IFERROR(__xludf.DUMMYFUNCTION("""COMPUTED_VALUE"""),"7452 Terrace ""At the Plaza"" road")</f>
        <v>7452 Terrace "At the Plaza" road</v>
      </c>
      <c r="D11" s="3" t="str">
        <f>IFERROR(__xludf.DUMMYFUNCTION("""COMPUTED_VALUE"""),"SomeTown")</f>
        <v>SomeTown</v>
      </c>
      <c r="E11" s="3" t="str">
        <f>IFERROR(__xludf.DUMMYFUNCTION("""COMPUTED_VALUE"""),"SD")</f>
        <v>SD</v>
      </c>
      <c r="F11" s="3">
        <f>IFERROR(__xludf.DUMMYFUNCTION("""COMPUTED_VALUE"""),91234.0)</f>
        <v>91234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 t="str">
        <f>IFERROR(__xludf.DUMMYFUNCTION("""COMPUTED_VALUE"""),"Blankman")</f>
        <v>Blankman</v>
      </c>
      <c r="C12" s="3"/>
      <c r="D12" s="3" t="str">
        <f>IFERROR(__xludf.DUMMYFUNCTION("""COMPUTED_VALUE"""),"SomeTown")</f>
        <v>SomeTown</v>
      </c>
      <c r="E12" s="3" t="str">
        <f>IFERROR(__xludf.DUMMYFUNCTION("""COMPUTED_VALUE"""),"SD")</f>
        <v>SD</v>
      </c>
      <c r="F12" s="3">
        <f>IFERROR(__xludf.DUMMYFUNCTION("""COMPUTED_VALUE"""),298.0)</f>
        <v>298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tr">
        <f>IFERROR(__xludf.DUMMYFUNCTION("""COMPUTED_VALUE"""),"Joan ""the bone"", Anne")</f>
        <v>Joan "the bone", Anne</v>
      </c>
      <c r="B13" s="3" t="str">
        <f>IFERROR(__xludf.DUMMYFUNCTION("""COMPUTED_VALUE"""),"Jet")</f>
        <v>Jet</v>
      </c>
      <c r="C13" s="3" t="str">
        <f>IFERROR(__xludf.DUMMYFUNCTION("""COMPUTED_VALUE"""),"9th, at Terrace plc")</f>
        <v>9th, at Terrace plc</v>
      </c>
      <c r="D13" s="3" t="str">
        <f>IFERROR(__xludf.DUMMYFUNCTION("""COMPUTED_VALUE"""),"Desert City")</f>
        <v>Desert City</v>
      </c>
      <c r="E13" s="3" t="str">
        <f>IFERROR(__xludf.DUMMYFUNCTION("""COMPUTED_VALUE"""),"CO")</f>
        <v>CO</v>
      </c>
      <c r="F13" s="3">
        <f>IFERROR(__xludf.DUMMYFUNCTION("""COMPUTED_VALUE"""),123.0)</f>
        <v>123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 t="s">
        <v>31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tr">
        <f>IFERROR(__xludf.DUMMYFUNCTION("IMPORTDATA(A16)"),"Month")</f>
        <v>Month</v>
      </c>
      <c r="B19" s="3">
        <f>IFERROR(__xludf.DUMMYFUNCTION("""COMPUTED_VALUE"""),1958.0)</f>
        <v>1958</v>
      </c>
      <c r="C19" s="3">
        <f>IFERROR(__xludf.DUMMYFUNCTION("""COMPUTED_VALUE"""),1959.0)</f>
        <v>1959</v>
      </c>
      <c r="D19" s="3">
        <f>IFERROR(__xludf.DUMMYFUNCTION("""COMPUTED_VALUE"""),1960.0)</f>
        <v>1960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tr">
        <f>IFERROR(__xludf.DUMMYFUNCTION("""COMPUTED_VALUE"""),"JAN")</f>
        <v>JAN</v>
      </c>
      <c r="B20" s="3">
        <f>IFERROR(__xludf.DUMMYFUNCTION("""COMPUTED_VALUE"""),340.0)</f>
        <v>340</v>
      </c>
      <c r="C20" s="3">
        <f>IFERROR(__xludf.DUMMYFUNCTION("""COMPUTED_VALUE"""),360.0)</f>
        <v>360</v>
      </c>
      <c r="D20" s="3">
        <f>IFERROR(__xludf.DUMMYFUNCTION("""COMPUTED_VALUE"""),417.0)</f>
        <v>417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tr">
        <f>IFERROR(__xludf.DUMMYFUNCTION("""COMPUTED_VALUE"""),"FEB")</f>
        <v>FEB</v>
      </c>
      <c r="B21" s="3">
        <f>IFERROR(__xludf.DUMMYFUNCTION("""COMPUTED_VALUE"""),318.0)</f>
        <v>318</v>
      </c>
      <c r="C21" s="3">
        <f>IFERROR(__xludf.DUMMYFUNCTION("""COMPUTED_VALUE"""),342.0)</f>
        <v>342</v>
      </c>
      <c r="D21" s="3">
        <f>IFERROR(__xludf.DUMMYFUNCTION("""COMPUTED_VALUE"""),391.0)</f>
        <v>391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tr">
        <f>IFERROR(__xludf.DUMMYFUNCTION("""COMPUTED_VALUE"""),"MAR")</f>
        <v>MAR</v>
      </c>
      <c r="B22" s="3">
        <f>IFERROR(__xludf.DUMMYFUNCTION("""COMPUTED_VALUE"""),362.0)</f>
        <v>362</v>
      </c>
      <c r="C22" s="3">
        <f>IFERROR(__xludf.DUMMYFUNCTION("""COMPUTED_VALUE"""),406.0)</f>
        <v>406</v>
      </c>
      <c r="D22" s="3">
        <f>IFERROR(__xludf.DUMMYFUNCTION("""COMPUTED_VALUE"""),419.0)</f>
        <v>419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tr">
        <f>IFERROR(__xludf.DUMMYFUNCTION("""COMPUTED_VALUE"""),"APR")</f>
        <v>APR</v>
      </c>
      <c r="B23" s="3">
        <f>IFERROR(__xludf.DUMMYFUNCTION("""COMPUTED_VALUE"""),348.0)</f>
        <v>348</v>
      </c>
      <c r="C23" s="3">
        <f>IFERROR(__xludf.DUMMYFUNCTION("""COMPUTED_VALUE"""),396.0)</f>
        <v>396</v>
      </c>
      <c r="D23" s="3">
        <f>IFERROR(__xludf.DUMMYFUNCTION("""COMPUTED_VALUE"""),461.0)</f>
        <v>461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tr">
        <f>IFERROR(__xludf.DUMMYFUNCTION("""COMPUTED_VALUE"""),"MAY")</f>
        <v>MAY</v>
      </c>
      <c r="B24" s="3">
        <f>IFERROR(__xludf.DUMMYFUNCTION("""COMPUTED_VALUE"""),363.0)</f>
        <v>363</v>
      </c>
      <c r="C24" s="3">
        <f>IFERROR(__xludf.DUMMYFUNCTION("""COMPUTED_VALUE"""),420.0)</f>
        <v>420</v>
      </c>
      <c r="D24" s="3">
        <f>IFERROR(__xludf.DUMMYFUNCTION("""COMPUTED_VALUE"""),472.0)</f>
        <v>472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tr">
        <f>IFERROR(__xludf.DUMMYFUNCTION("""COMPUTED_VALUE"""),"JUN")</f>
        <v>JUN</v>
      </c>
      <c r="B25" s="3">
        <f>IFERROR(__xludf.DUMMYFUNCTION("""COMPUTED_VALUE"""),435.0)</f>
        <v>435</v>
      </c>
      <c r="C25" s="3">
        <f>IFERROR(__xludf.DUMMYFUNCTION("""COMPUTED_VALUE"""),472.0)</f>
        <v>472</v>
      </c>
      <c r="D25" s="3">
        <f>IFERROR(__xludf.DUMMYFUNCTION("""COMPUTED_VALUE"""),535.0)</f>
        <v>535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tr">
        <f>IFERROR(__xludf.DUMMYFUNCTION("""COMPUTED_VALUE"""),"JUL")</f>
        <v>JUL</v>
      </c>
      <c r="B26" s="3">
        <f>IFERROR(__xludf.DUMMYFUNCTION("""COMPUTED_VALUE"""),491.0)</f>
        <v>491</v>
      </c>
      <c r="C26" s="3">
        <f>IFERROR(__xludf.DUMMYFUNCTION("""COMPUTED_VALUE"""),548.0)</f>
        <v>548</v>
      </c>
      <c r="D26" s="3">
        <f>IFERROR(__xludf.DUMMYFUNCTION("""COMPUTED_VALUE"""),622.0)</f>
        <v>622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tr">
        <f>IFERROR(__xludf.DUMMYFUNCTION("""COMPUTED_VALUE"""),"AUG")</f>
        <v>AUG</v>
      </c>
      <c r="B27" s="3">
        <f>IFERROR(__xludf.DUMMYFUNCTION("""COMPUTED_VALUE"""),505.0)</f>
        <v>505</v>
      </c>
      <c r="C27" s="3">
        <f>IFERROR(__xludf.DUMMYFUNCTION("""COMPUTED_VALUE"""),559.0)</f>
        <v>559</v>
      </c>
      <c r="D27" s="3">
        <f>IFERROR(__xludf.DUMMYFUNCTION("""COMPUTED_VALUE"""),606.0)</f>
        <v>606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tr">
        <f>IFERROR(__xludf.DUMMYFUNCTION("""COMPUTED_VALUE"""),"SEP")</f>
        <v>SEP</v>
      </c>
      <c r="B28" s="3">
        <f>IFERROR(__xludf.DUMMYFUNCTION("""COMPUTED_VALUE"""),404.0)</f>
        <v>404</v>
      </c>
      <c r="C28" s="3">
        <f>IFERROR(__xludf.DUMMYFUNCTION("""COMPUTED_VALUE"""),463.0)</f>
        <v>463</v>
      </c>
      <c r="D28" s="3">
        <f>IFERROR(__xludf.DUMMYFUNCTION("""COMPUTED_VALUE"""),508.0)</f>
        <v>508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tr">
        <f>IFERROR(__xludf.DUMMYFUNCTION("""COMPUTED_VALUE"""),"OCT")</f>
        <v>OCT</v>
      </c>
      <c r="B29" s="3">
        <f>IFERROR(__xludf.DUMMYFUNCTION("""COMPUTED_VALUE"""),359.0)</f>
        <v>359</v>
      </c>
      <c r="C29" s="3">
        <f>IFERROR(__xludf.DUMMYFUNCTION("""COMPUTED_VALUE"""),407.0)</f>
        <v>407</v>
      </c>
      <c r="D29" s="3">
        <f>IFERROR(__xludf.DUMMYFUNCTION("""COMPUTED_VALUE"""),461.0)</f>
        <v>461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tr">
        <f>IFERROR(__xludf.DUMMYFUNCTION("""COMPUTED_VALUE"""),"NOV")</f>
        <v>NOV</v>
      </c>
      <c r="B30" s="3">
        <f>IFERROR(__xludf.DUMMYFUNCTION("""COMPUTED_VALUE"""),310.0)</f>
        <v>310</v>
      </c>
      <c r="C30" s="3">
        <f>IFERROR(__xludf.DUMMYFUNCTION("""COMPUTED_VALUE"""),362.0)</f>
        <v>362</v>
      </c>
      <c r="D30" s="3">
        <f>IFERROR(__xludf.DUMMYFUNCTION("""COMPUTED_VALUE"""),390.0)</f>
        <v>390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tr">
        <f>IFERROR(__xludf.DUMMYFUNCTION("""COMPUTED_VALUE"""),"DEC")</f>
        <v>DEC</v>
      </c>
      <c r="B31" s="3">
        <f>IFERROR(__xludf.DUMMYFUNCTION("""COMPUTED_VALUE"""),337.0)</f>
        <v>337</v>
      </c>
      <c r="C31" s="3">
        <f>IFERROR(__xludf.DUMMYFUNCTION("""COMPUTED_VALUE"""),405.0)</f>
        <v>405</v>
      </c>
      <c r="D31" s="3">
        <f>IFERROR(__xludf.DUMMYFUNCTION("""COMPUTED_VALUE"""),432.0)</f>
        <v>432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tr">
        <f>IFERROR(__xludf.DUMMYFUNCTION("IMPORTHTML(B2,""table"",1)"),"Company")</f>
        <v>Company</v>
      </c>
      <c r="B35" s="3" t="str">
        <f>IFERROR(__xludf.DUMMYFUNCTION("""COMPUTED_VALUE"""),"Contact")</f>
        <v>Contact</v>
      </c>
      <c r="C35" s="3" t="str">
        <f>IFERROR(__xludf.DUMMYFUNCTION("""COMPUTED_VALUE"""),"Country")</f>
        <v>Country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tr">
        <f>IFERROR(__xludf.DUMMYFUNCTION("""COMPUTED_VALUE"""),"Alfreds Futterkiste")</f>
        <v>Alfreds Futterkiste</v>
      </c>
      <c r="B36" s="3" t="str">
        <f>IFERROR(__xludf.DUMMYFUNCTION("""COMPUTED_VALUE"""),"Maria Anders")</f>
        <v>Maria Anders</v>
      </c>
      <c r="C36" s="3" t="str">
        <f>IFERROR(__xludf.DUMMYFUNCTION("""COMPUTED_VALUE"""),"Germany")</f>
        <v>Germany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tr">
        <f>IFERROR(__xludf.DUMMYFUNCTION("""COMPUTED_VALUE"""),"Centro comercial Moctezuma")</f>
        <v>Centro comercial Moctezuma</v>
      </c>
      <c r="B37" s="3" t="str">
        <f>IFERROR(__xludf.DUMMYFUNCTION("""COMPUTED_VALUE"""),"Francisco Chang")</f>
        <v>Francisco Chang</v>
      </c>
      <c r="C37" s="3" t="str">
        <f>IFERROR(__xludf.DUMMYFUNCTION("""COMPUTED_VALUE"""),"Mexico")</f>
        <v>Mexico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tr">
        <f>IFERROR(__xludf.DUMMYFUNCTION("""COMPUTED_VALUE"""),"Ernst Handel")</f>
        <v>Ernst Handel</v>
      </c>
      <c r="B38" s="3" t="str">
        <f>IFERROR(__xludf.DUMMYFUNCTION("""COMPUTED_VALUE"""),"Roland Mendel")</f>
        <v>Roland Mendel</v>
      </c>
      <c r="C38" s="3" t="str">
        <f>IFERROR(__xludf.DUMMYFUNCTION("""COMPUTED_VALUE"""),"Austria")</f>
        <v>Austria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tr">
        <f>IFERROR(__xludf.DUMMYFUNCTION("""COMPUTED_VALUE"""),"Island Trading")</f>
        <v>Island Trading</v>
      </c>
      <c r="B39" s="3" t="str">
        <f>IFERROR(__xludf.DUMMYFUNCTION("""COMPUTED_VALUE"""),"Helen Bennett")</f>
        <v>Helen Bennett</v>
      </c>
      <c r="C39" s="3" t="str">
        <f>IFERROR(__xludf.DUMMYFUNCTION("""COMPUTED_VALUE"""),"UK")</f>
        <v>UK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tr">
        <f>IFERROR(__xludf.DUMMYFUNCTION("""COMPUTED_VALUE"""),"Laughing Bacchus Winecellars")</f>
        <v>Laughing Bacchus Winecellars</v>
      </c>
      <c r="B40" s="3" t="str">
        <f>IFERROR(__xludf.DUMMYFUNCTION("""COMPUTED_VALUE"""),"Yoshi Tannamuri")</f>
        <v>Yoshi Tannamuri</v>
      </c>
      <c r="C40" s="3" t="str">
        <f>IFERROR(__xludf.DUMMYFUNCTION("""COMPUTED_VALUE"""),"Canada")</f>
        <v>Canada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tr">
        <f>IFERROR(__xludf.DUMMYFUNCTION("""COMPUTED_VALUE"""),"Magazzini Alimentari Riuniti")</f>
        <v>Magazzini Alimentari Riuniti</v>
      </c>
      <c r="B41" s="3" t="str">
        <f>IFERROR(__xludf.DUMMYFUNCTION("""COMPUTED_VALUE"""),"Giovanni Rovelli")</f>
        <v>Giovanni Rovelli</v>
      </c>
      <c r="C41" s="3" t="str">
        <f>IFERROR(__xludf.DUMMYFUNCTION("""COMPUTED_VALUE"""),"Italy")</f>
        <v>Italy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3" t="s">
        <v>32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tr">
        <f>IFERROR(__xludf.DUMMYFUNCTION("IMPORTHTML(A45,""table"",1)"),"#N/A")</f>
        <v>#N/A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  <c r="Z7741" s="3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  <c r="Z7973" s="3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  <c r="Z8001" s="3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  <c r="Z8002" s="3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  <c r="Z8003" s="3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  <c r="Z8004" s="3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  <c r="Z8005" s="3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  <c r="Z8006" s="3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  <c r="Z8007" s="3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  <c r="Z8008" s="3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  <c r="Z8009" s="3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  <c r="Z8010" s="3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  <c r="Z8011" s="3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  <c r="Z8012" s="3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  <c r="Z8013" s="3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  <c r="Z8014" s="3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  <c r="Z8015" s="3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  <c r="Z8016" s="3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  <c r="Z8019" s="3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  <c r="Z8020" s="3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  <c r="Z8021" s="3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  <c r="Z8022" s="3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  <c r="Z8023" s="3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  <c r="Z8024" s="3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  <c r="Z8025" s="3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  <c r="Z8026" s="3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  <c r="Z8027" s="3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  <c r="Z8028" s="3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  <c r="Z8029" s="3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  <c r="Z8030" s="3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  <c r="Z8031" s="3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  <c r="Z8032" s="3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  <c r="Z8033" s="3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  <c r="Z8034" s="3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  <c r="Z8035" s="3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  <c r="Z8036" s="3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  <c r="Z8037" s="3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  <c r="Z8038" s="3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  <c r="Z8039" s="3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  <c r="Z8040" s="3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  <c r="Z8041" s="3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  <c r="Z8042" s="3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  <c r="Z8043" s="3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  <c r="Z8044" s="3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  <c r="Z8045" s="3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  <c r="Z8046" s="3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  <c r="Z8047" s="3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  <c r="Z8048" s="3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  <c r="Z8049" s="3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  <c r="Z8050" s="3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  <c r="Z8051" s="3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  <c r="Z8052" s="3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  <c r="Z8053" s="3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  <c r="Z8054" s="3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  <c r="Z8055" s="3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  <c r="Z8056" s="3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  <c r="Z8057" s="3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  <c r="Z8058" s="3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  <c r="Z8059" s="3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  <c r="Z8060" s="3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  <c r="Z8061" s="3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  <c r="Z8062" s="3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  <c r="Z8063" s="3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  <c r="Z8064" s="3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  <c r="Z8065" s="3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  <c r="Z8066" s="3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  <c r="Z8067" s="3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  <c r="Z8068" s="3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  <c r="Z8069" s="3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  <c r="Z8070" s="3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  <c r="Z8071" s="3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  <c r="Z8073" s="3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  <c r="Z8074" s="3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  <c r="Z8075" s="3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  <c r="Z8076" s="3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  <c r="Z8077" s="3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  <c r="Z8078" s="3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  <c r="Z8079" s="3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  <c r="Z8080" s="3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  <c r="Z8081" s="3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  <c r="Z8082" s="3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  <c r="Z8083" s="3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  <c r="Z8084" s="3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  <c r="Z8085" s="3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  <c r="Z8086" s="3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  <c r="Z8087" s="3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  <c r="Z8088" s="3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  <c r="Z8089" s="3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  <c r="Z8090" s="3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  <c r="Z8091" s="3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  <c r="Z8092" s="3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  <c r="Z8093" s="3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  <c r="Z8095" s="3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  <c r="Z8096" s="3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  <c r="Z8097" s="3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  <c r="Z8098" s="3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  <c r="Z8099" s="3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  <c r="Z8100" s="3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  <c r="Z8101" s="3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  <c r="Z8102" s="3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  <c r="Z8103" s="3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  <c r="Z8104" s="3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  <c r="Z8105" s="3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  <c r="Z8106" s="3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  <c r="Z8107" s="3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  <c r="Z8108" s="3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  <c r="Z8109" s="3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  <c r="Z8110" s="3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  <c r="Z8111" s="3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  <c r="Z8112" s="3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  <c r="Z8113" s="3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  <c r="Z8114" s="3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  <c r="Z8115" s="3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  <c r="Z8116" s="3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  <c r="Z8117" s="3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  <c r="Z8118" s="3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  <c r="Z8119" s="3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  <c r="Z8120" s="3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  <c r="Z8121" s="3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  <c r="Z8122" s="3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  <c r="Z8123" s="3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  <c r="Z8124" s="3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  <c r="Z8125" s="3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  <c r="Z8126" s="3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  <c r="Z8127" s="3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  <c r="Z8128" s="3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  <c r="Z8129" s="3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  <c r="Z8130" s="3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  <c r="Z8131" s="3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  <c r="Z8132" s="3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  <c r="Z8133" s="3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  <c r="Z8134" s="3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  <c r="Z8135" s="3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  <c r="Z8136" s="3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  <c r="Z8137" s="3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  <c r="Z8138" s="3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  <c r="Z8139" s="3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  <c r="Z8140" s="3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  <c r="Z8141" s="3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  <c r="Z8142" s="3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  <c r="Z8143" s="3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  <c r="Z8144" s="3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  <c r="Z8145" s="3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  <c r="Z8146" s="3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  <c r="Z8147" s="3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  <c r="Z8148" s="3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  <c r="Z8149" s="3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  <c r="Z8150" s="3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  <c r="Z8151" s="3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  <c r="Z8152" s="3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  <c r="Z8153" s="3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  <c r="Z8154" s="3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  <c r="Z8155" s="3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  <c r="Z8156" s="3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  <c r="Z8157" s="3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  <c r="Z8158" s="3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  <c r="Z8159" s="3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  <c r="Z8160" s="3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  <c r="Z8161" s="3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  <c r="Z8162" s="3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  <c r="Z8163" s="3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  <c r="Z8164" s="3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  <c r="Z8165" s="3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  <c r="Z8166" s="3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  <c r="Z8167" s="3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  <c r="Z8168" s="3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  <c r="Z8169" s="3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  <c r="Z8170" s="3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  <c r="Z8171" s="3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  <c r="Z8172" s="3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  <c r="Z8173" s="3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  <c r="Z8174" s="3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  <c r="Z8175" s="3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  <c r="Z8176" s="3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  <c r="Z8177" s="3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  <c r="Z8178" s="3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  <c r="Z8179" s="3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  <c r="Z8180" s="3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  <c r="Z8181" s="3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  <c r="Z8182" s="3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  <c r="Z8183" s="3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  <c r="Z8184" s="3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  <c r="Z8185" s="3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  <c r="Z8186" s="3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  <c r="Z8187" s="3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  <c r="Z8188" s="3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  <c r="Z8189" s="3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  <c r="Z8190" s="3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  <c r="Z8191" s="3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  <c r="Z8192" s="3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  <c r="Z8193" s="3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  <c r="Z8194" s="3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  <c r="Z8195" s="3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  <c r="Z8196" s="3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  <c r="Z8197" s="3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  <c r="Z8198" s="3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  <c r="Z8199" s="3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  <c r="Z8200" s="3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  <c r="Z8201" s="3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  <c r="Z8202" s="3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  <c r="Z8203" s="3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  <c r="Z8204" s="3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  <c r="Z8205" s="3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  <c r="Z8206" s="3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  <c r="Z8207" s="3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  <c r="Z8208" s="3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  <c r="Z8209" s="3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  <c r="Z8210" s="3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  <c r="Z8211" s="3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  <c r="Z8212" s="3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  <c r="Z8213" s="3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  <c r="Z8214" s="3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  <c r="Z8215" s="3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  <c r="Z8216" s="3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  <c r="Z8218" s="3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  <c r="Z8219" s="3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  <c r="Z8220" s="3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  <c r="Z8221" s="3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  <c r="Z8223" s="3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  <c r="Z8224" s="3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  <c r="Z8225" s="3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  <c r="Z8226" s="3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  <c r="Z8227" s="3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  <c r="Z8228" s="3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  <c r="Z8229" s="3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  <c r="Z8230" s="3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  <c r="Z8231" s="3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  <c r="Z8232" s="3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  <c r="Z8233" s="3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  <c r="Z8234" s="3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  <c r="Z8235" s="3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  <c r="Z8236" s="3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  <c r="Z8237" s="3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  <c r="Z8238" s="3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  <c r="Z8239" s="3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  <c r="Z8240" s="3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  <c r="Z8241" s="3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  <c r="Z8242" s="3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  <c r="Z8243" s="3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  <c r="Z8244" s="3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  <c r="Z8245" s="3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  <c r="Z8246" s="3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  <c r="Z8247" s="3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  <c r="Z8248" s="3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  <c r="Z8249" s="3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  <c r="Z8250" s="3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  <c r="Z8251" s="3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  <c r="Z8252" s="3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  <c r="Z8253" s="3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  <c r="Z8254" s="3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  <c r="Z8255" s="3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  <c r="Z8256" s="3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  <c r="Z8257" s="3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  <c r="Z8258" s="3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  <c r="Z8259" s="3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  <c r="Z8260" s="3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  <c r="Z8261" s="3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  <c r="Z8262" s="3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  <c r="Z8263" s="3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  <c r="Z8264" s="3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  <c r="Z8265" s="3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  <c r="Z8266" s="3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  <c r="Z8267" s="3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  <c r="Z8268" s="3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  <c r="Z8269" s="3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  <c r="Z8270" s="3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  <c r="Z8271" s="3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  <c r="Z8272" s="3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  <c r="Z8273" s="3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  <c r="Z8274" s="3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  <c r="Z8275" s="3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  <c r="Z8276" s="3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  <c r="Z8277" s="3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  <c r="Z8279" s="3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  <c r="Z8280" s="3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  <c r="Z8281" s="3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  <c r="Z8282" s="3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  <c r="Z8283" s="3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  <c r="Z8284" s="3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  <c r="Z8285" s="3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  <c r="Z8286" s="3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  <c r="Z8287" s="3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  <c r="Z8288" s="3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  <c r="Z8289" s="3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  <c r="Z8290" s="3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  <c r="Z8291" s="3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  <c r="Z8292" s="3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  <c r="Z8293" s="3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  <c r="Z8294" s="3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  <c r="Z8295" s="3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  <c r="Z8296" s="3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  <c r="Z8297" s="3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  <c r="Z8298" s="3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  <c r="Z8299" s="3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  <c r="Z8300" s="3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  <c r="Z8301" s="3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  <c r="Z8302" s="3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  <c r="Z8303" s="3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  <c r="Z8304" s="3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  <c r="Z8305" s="3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  <c r="Z8306" s="3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  <c r="Z8307" s="3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  <c r="Z8308" s="3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  <c r="Z8309" s="3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  <c r="Z8310" s="3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  <c r="Z8311" s="3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  <c r="Z8312" s="3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  <c r="Z8313" s="3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  <c r="Z8314" s="3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  <c r="Z8315" s="3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  <c r="Z8316" s="3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  <c r="Z8317" s="3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  <c r="Z8318" s="3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  <c r="Z8319" s="3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  <c r="Z8320" s="3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  <c r="Z8321" s="3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  <c r="Z8322" s="3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  <c r="Z8323" s="3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  <c r="Z8324" s="3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  <c r="Z8325" s="3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  <c r="Z8326" s="3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  <c r="Z8327" s="3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  <c r="Z8328" s="3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  <c r="Z8329" s="3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  <c r="Z8330" s="3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  <c r="Z8331" s="3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  <c r="Z8332" s="3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  <c r="Z8333" s="3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  <c r="Z8334" s="3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  <c r="Z8335" s="3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  <c r="Z8336" s="3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  <c r="Z8337" s="3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  <c r="Z8338" s="3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  <c r="Z8339" s="3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  <c r="Z8340" s="3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  <c r="Z8341" s="3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  <c r="Z8342" s="3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  <c r="Z8343" s="3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  <c r="Z8344" s="3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  <c r="Z8345" s="3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  <c r="Z8346" s="3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  <c r="Z8347" s="3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  <c r="Z8348" s="3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  <c r="Z8349" s="3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  <c r="Z8350" s="3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  <c r="Z8351" s="3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  <c r="Z8352" s="3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  <c r="Z8353" s="3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  <c r="Z8354" s="3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  <c r="Z8355" s="3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  <c r="Z8356" s="3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  <c r="Z8357" s="3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  <c r="Z8358" s="3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  <c r="Z8359" s="3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  <c r="Z8360" s="3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  <c r="Z8361" s="3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  <c r="Z8362" s="3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  <c r="Z8363" s="3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  <c r="Z8364" s="3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  <c r="Z8365" s="3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  <c r="Z8366" s="3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  <c r="Z8367" s="3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  <c r="Z8368" s="3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  <c r="Z8369" s="3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  <c r="Z8370" s="3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  <c r="Z8371" s="3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  <c r="Z8372" s="3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  <c r="Z8373" s="3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  <c r="Z8374" s="3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  <c r="Z8375" s="3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  <c r="Z8376" s="3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  <c r="Z8377" s="3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  <c r="Z8378" s="3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  <c r="Z8379" s="3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  <c r="Z8380" s="3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  <c r="Z8381" s="3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  <c r="Z8382" s="3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  <c r="Z8383" s="3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  <c r="Z8384" s="3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  <c r="Z8385" s="3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  <c r="Z8386" s="3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  <c r="Z8387" s="3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  <c r="Z8388" s="3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  <c r="Z8389" s="3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  <c r="Z8390" s="3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  <c r="Z8391" s="3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  <c r="Z8392" s="3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  <c r="Z8393" s="3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  <c r="Z8394" s="3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  <c r="Z8395" s="3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  <c r="Z8396" s="3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  <c r="Z8397" s="3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  <c r="Z8398" s="3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  <c r="Z8399" s="3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  <c r="Z8400" s="3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  <c r="Z8401" s="3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  <c r="Z8402" s="3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  <c r="Z8403" s="3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  <c r="Z8404" s="3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  <c r="Z8405" s="3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  <c r="Z8406" s="3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  <c r="Z8407" s="3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  <c r="Z8408" s="3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  <c r="Z8409" s="3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  <c r="Z8410" s="3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  <c r="Z8411" s="3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  <c r="Z8412" s="3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  <c r="Z8413" s="3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  <c r="Z8414" s="3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  <c r="Z8415" s="3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  <c r="Z8416" s="3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  <c r="Z8417" s="3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  <c r="Z8418" s="3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  <c r="Z8419" s="3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  <c r="Z8420" s="3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  <c r="Z8421" s="3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  <c r="Z8422" s="3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  <c r="Z8423" s="3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  <c r="Z8424" s="3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  <c r="Z8425" s="3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  <c r="Z8426" s="3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  <c r="Z8427" s="3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  <c r="Z8428" s="3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  <c r="Z8429" s="3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  <c r="Z8430" s="3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  <c r="Z8431" s="3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  <c r="Z8432" s="3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  <c r="Z8433" s="3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  <c r="Z8434" s="3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  <c r="Z8435" s="3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  <c r="Z8436" s="3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  <c r="Z8437" s="3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  <c r="Z8438" s="3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  <c r="Z8439" s="3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  <c r="Z8440" s="3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  <c r="Z8441" s="3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  <c r="Z8442" s="3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  <c r="Z8443" s="3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  <c r="Z8444" s="3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  <c r="Z8445" s="3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  <c r="Z8446" s="3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  <c r="Z8447" s="3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  <c r="Z8448" s="3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  <c r="Z8449" s="3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  <c r="Z8450" s="3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  <c r="Z8451" s="3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  <c r="Z8452" s="3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  <c r="Z8453" s="3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  <c r="Z8454" s="3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  <c r="Z8455" s="3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  <c r="Z8456" s="3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  <c r="Z8457" s="3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  <c r="Z8458" s="3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  <c r="Z8459" s="3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  <c r="Z8460" s="3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  <c r="Z8461" s="3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  <c r="Z8462" s="3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  <c r="Z8463" s="3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  <c r="Z8464" s="3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  <c r="Z8465" s="3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  <c r="Z8466" s="3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  <c r="Z8467" s="3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  <c r="Z8468" s="3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  <c r="Z8469" s="3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  <c r="Z8470" s="3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  <c r="Z8471" s="3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  <c r="Z8472" s="3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  <c r="Z8473" s="3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  <c r="Z8474" s="3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  <c r="Z8475" s="3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  <c r="Z8476" s="3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  <c r="Z8477" s="3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  <c r="Z8478" s="3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  <c r="Z8479" s="3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  <c r="Z8480" s="3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  <c r="Z8481" s="3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  <c r="Z8482" s="3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  <c r="Z8483" s="3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  <c r="Z8484" s="3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  <c r="Z8485" s="3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  <c r="Z8486" s="3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  <c r="Z8487" s="3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  <c r="Z8488" s="3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  <c r="Z8489" s="3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  <c r="Z8490" s="3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  <c r="Z8491" s="3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  <c r="Z8492" s="3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  <c r="Z8493" s="3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  <c r="Z8494" s="3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  <c r="Z8495" s="3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  <c r="Z8496" s="3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  <c r="Z8497" s="3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  <c r="Z8498" s="3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  <c r="Z8499" s="3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  <c r="Z8500" s="3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  <c r="Z8501" s="3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  <c r="Z8502" s="3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  <c r="Z8503" s="3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  <c r="Z8504" s="3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  <c r="Z8505" s="3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  <c r="Z8506" s="3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  <c r="Z8507" s="3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  <c r="Z8508" s="3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  <c r="Z8509" s="3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  <c r="Z8510" s="3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  <c r="Z8511" s="3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  <c r="Z8512" s="3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  <c r="Z8513" s="3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  <c r="Z8514" s="3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  <c r="Z8515" s="3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  <c r="Z8516" s="3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  <c r="Z8517" s="3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  <c r="Z8518" s="3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  <c r="Z8519" s="3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  <c r="Z8520" s="3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  <c r="Z8521" s="3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  <c r="Z8522" s="3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  <c r="Z8523" s="3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  <c r="Z8524" s="3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  <c r="Z8525" s="3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  <c r="Z8526" s="3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  <c r="Z8527" s="3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  <c r="Z8528" s="3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  <c r="Z8529" s="3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  <c r="Z8530" s="3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  <c r="Z8531" s="3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  <c r="Z8532" s="3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  <c r="Z8533" s="3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  <c r="Z8534" s="3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  <c r="Z8535" s="3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  <c r="Z8536" s="3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  <c r="Z8537" s="3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  <c r="Z8538" s="3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  <c r="Z8539" s="3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  <c r="Z8540" s="3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  <c r="Z8541" s="3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  <c r="Z8542" s="3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  <c r="Z8543" s="3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  <c r="Z8544" s="3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  <c r="Z8545" s="3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  <c r="Z8546" s="3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  <c r="Z8547" s="3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  <c r="Z8548" s="3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  <c r="Z8549" s="3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  <c r="Z8550" s="3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  <c r="Z8551" s="3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  <c r="Z8552" s="3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  <c r="Z8553" s="3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  <c r="Z8554" s="3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  <c r="Z8555" s="3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  <c r="Z8556" s="3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  <c r="Z8557" s="3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  <c r="Z8558" s="3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  <c r="Z8559" s="3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  <c r="Z8560" s="3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  <c r="Z8561" s="3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  <c r="Z8562" s="3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  <c r="Z8563" s="3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  <c r="Z8564" s="3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  <c r="Z8565" s="3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  <c r="Z8566" s="3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  <c r="Z8567" s="3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  <c r="Z8568" s="3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  <c r="Z8569" s="3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  <c r="Z8570" s="3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  <c r="Z8571" s="3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  <c r="Z8572" s="3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  <c r="Z8573" s="3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  <c r="Z8574" s="3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  <c r="Z8575" s="3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  <c r="Z8576" s="3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  <c r="Z8577" s="3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  <c r="Z8578" s="3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  <c r="Z8579" s="3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  <c r="Z8580" s="3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  <c r="Z8581" s="3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  <c r="Z8582" s="3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  <c r="Z8583" s="3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  <c r="Z8584" s="3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  <c r="Z8585" s="3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  <c r="Z8586" s="3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  <c r="Z8587" s="3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  <c r="Z8588" s="3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  <c r="Z8589" s="3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  <c r="Z8590" s="3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  <c r="Z8591" s="3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  <c r="Z8592" s="3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  <c r="Z8593" s="3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  <c r="Z8594" s="3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  <c r="Z8595" s="3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  <c r="Z8596" s="3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  <c r="Z8597" s="3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  <c r="Z8598" s="3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  <c r="Z8599" s="3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  <c r="Z8600" s="3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  <c r="Z8601" s="3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  <c r="Z8602" s="3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  <c r="Z8603" s="3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  <c r="Z8604" s="3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  <c r="Z8605" s="3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  <c r="Z8606" s="3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  <c r="Z8607" s="3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  <c r="Z8608" s="3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  <c r="Z8609" s="3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  <c r="Z8610" s="3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  <c r="Z8611" s="3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  <c r="Z8612" s="3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  <c r="Z8613" s="3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  <c r="Z8614" s="3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  <c r="Z8615" s="3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  <c r="Z8616" s="3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  <c r="Z8617" s="3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  <c r="Z8618" s="3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  <c r="Z8619" s="3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  <c r="Z8620" s="3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  <c r="Z8621" s="3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  <c r="Z8622" s="3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  <c r="Z8623" s="3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  <c r="Z8624" s="3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  <c r="Z8625" s="3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  <c r="Z8626" s="3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  <c r="Z8627" s="3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  <c r="Z8628" s="3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  <c r="Z8629" s="3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  <c r="Z8630" s="3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  <c r="Z8631" s="3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  <c r="Z8632" s="3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  <c r="Z8633" s="3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  <c r="Z8634" s="3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  <c r="Z8635" s="3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  <c r="Z8636" s="3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  <c r="Z8637" s="3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  <c r="Z8638" s="3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  <c r="Z8639" s="3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  <c r="Z8640" s="3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  <c r="Z8641" s="3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  <c r="Z8642" s="3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  <c r="Z8643" s="3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  <c r="Z8644" s="3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  <c r="Z8645" s="3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  <c r="Z8646" s="3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  <c r="Z8647" s="3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  <c r="Z8648" s="3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  <c r="Z8649" s="3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  <c r="Z8650" s="3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  <c r="Z8651" s="3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  <c r="Z8652" s="3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  <c r="Z8653" s="3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  <c r="Z8654" s="3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  <c r="Z8655" s="3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  <c r="Z8656" s="3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  <c r="Z8657" s="3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  <c r="Z8658" s="3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  <c r="Z8659" s="3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  <c r="Z8660" s="3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  <c r="Z8661" s="3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  <c r="Z8662" s="3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  <c r="Z8663" s="3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  <c r="Z8664" s="3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  <c r="Z8665" s="3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  <c r="Z8666" s="3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  <c r="Z8667" s="3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  <c r="Z8668" s="3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  <c r="Z8669" s="3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  <c r="Z8670" s="3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  <c r="Z8671" s="3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  <c r="Z8672" s="3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  <c r="Z8673" s="3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  <c r="Z8674" s="3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  <c r="Z8675" s="3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  <c r="Z8676" s="3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  <c r="Z8677" s="3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  <c r="Z8678" s="3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  <c r="Z8679" s="3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  <c r="Z8680" s="3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  <c r="Z8681" s="3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  <c r="Z8682" s="3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  <c r="Z8683" s="3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  <c r="Z8684" s="3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  <c r="Z8685" s="3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  <c r="Z8686" s="3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  <c r="Z8687" s="3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  <c r="Z8688" s="3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  <c r="Z8689" s="3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  <c r="Z8690" s="3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  <c r="Z8691" s="3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  <c r="Z8692" s="3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  <c r="Z8693" s="3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  <c r="Z8694" s="3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  <c r="Z8695" s="3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  <c r="Z8696" s="3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  <c r="Z8697" s="3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  <c r="Z8698" s="3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  <c r="Z8699" s="3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  <c r="Z8700" s="3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  <c r="Z8701" s="3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  <c r="Z8702" s="3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  <c r="Z8703" s="3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  <c r="Z8704" s="3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  <c r="Z8705" s="3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  <c r="Z8706" s="3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  <c r="Z8707" s="3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  <c r="Z8708" s="3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  <c r="Z8709" s="3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  <c r="Z8710" s="3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  <c r="Z8711" s="3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  <c r="Z8712" s="3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  <c r="Z8713" s="3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  <c r="Z8714" s="3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  <c r="Z8715" s="3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  <c r="Z8716" s="3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  <c r="Z8717" s="3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  <c r="Z8718" s="3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  <c r="Z8719" s="3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  <c r="Z8720" s="3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  <c r="Z8721" s="3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  <c r="Z8722" s="3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  <c r="Z8723" s="3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  <c r="Z8724" s="3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  <c r="Z8725" s="3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  <c r="Z8726" s="3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  <c r="Z8727" s="3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  <c r="Z8728" s="3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  <c r="Z8729" s="3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  <c r="Z8730" s="3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  <c r="Z8731" s="3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  <c r="Z8732" s="3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  <c r="Z8733" s="3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  <c r="Z8734" s="3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  <c r="Z8735" s="3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  <c r="Z8736" s="3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  <c r="Z8737" s="3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  <c r="Z8738" s="3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  <c r="Z8739" s="3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  <c r="Z8740" s="3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  <c r="Z8741" s="3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  <c r="Z8742" s="3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  <c r="Z8743" s="3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  <c r="Z8744" s="3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  <c r="Z8745" s="3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  <c r="Z8746" s="3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  <c r="Z8747" s="3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  <c r="Z8748" s="3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  <c r="Z8749" s="3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  <c r="Z8750" s="3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  <c r="Z8751" s="3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  <c r="Z8752" s="3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  <c r="Z8753" s="3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  <c r="Z8754" s="3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  <c r="Z8755" s="3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  <c r="Z8756" s="3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  <c r="Z8757" s="3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  <c r="Z8758" s="3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  <c r="Z8759" s="3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  <c r="Z8760" s="3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  <c r="Z8761" s="3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  <c r="Z8762" s="3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  <c r="Z8763" s="3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  <c r="Z8764" s="3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  <c r="Z8765" s="3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  <c r="Z8766" s="3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  <c r="Z8767" s="3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  <c r="Z8768" s="3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  <c r="Z8769" s="3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  <c r="Z8770" s="3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  <c r="Z8771" s="3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  <c r="Z8772" s="3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  <c r="Z8773" s="3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  <c r="Z8774" s="3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  <c r="Z8775" s="3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  <c r="Z8776" s="3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  <c r="Z8777" s="3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  <c r="Z8778" s="3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  <c r="Z8779" s="3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  <c r="Z8780" s="3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  <c r="Z8781" s="3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  <c r="Z8782" s="3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  <c r="Z8783" s="3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  <c r="Z8784" s="3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  <c r="Z8785" s="3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  <c r="Z8786" s="3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  <c r="Z8787" s="3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  <c r="Z8788" s="3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  <c r="Z8789" s="3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  <c r="Z8790" s="3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  <c r="Z8791" s="3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  <c r="Z8792" s="3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  <c r="Z8793" s="3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  <c r="Z8794" s="3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  <c r="Z8795" s="3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  <c r="Z8796" s="3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  <c r="Z8797" s="3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  <c r="Z8798" s="3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  <c r="Z8799" s="3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  <c r="Z8800" s="3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  <c r="Z8801" s="3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  <c r="Z8802" s="3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  <c r="Z8803" s="3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  <c r="Z8804" s="3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  <c r="Z8805" s="3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  <c r="Z8806" s="3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  <c r="Z8807" s="3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  <c r="Z8808" s="3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  <c r="Z8809" s="3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  <c r="Z8810" s="3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  <c r="Z8811" s="3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  <c r="Z8812" s="3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  <c r="Z8813" s="3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  <c r="Z8814" s="3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  <c r="Z8815" s="3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  <c r="Z8816" s="3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  <c r="Z8817" s="3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  <c r="Z8818" s="3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  <c r="Z8819" s="3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  <c r="Z8820" s="3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  <c r="Z8821" s="3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  <c r="Z8822" s="3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  <c r="Z8823" s="3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  <c r="Z8824" s="3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  <c r="Z8825" s="3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  <c r="Z8826" s="3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  <c r="Z8827" s="3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  <c r="Z8828" s="3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  <c r="Z8829" s="3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  <c r="Z8830" s="3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  <c r="Z8831" s="3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  <c r="Z8832" s="3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  <c r="Z8833" s="3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  <c r="Z8834" s="3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  <c r="Z8835" s="3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  <c r="Z8836" s="3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  <c r="Z8837" s="3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  <c r="Z8838" s="3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  <c r="Z8839" s="3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  <c r="Z8840" s="3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  <c r="Z8841" s="3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  <c r="Z8842" s="3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  <c r="Z8843" s="3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  <c r="Z8844" s="3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  <c r="Z8845" s="3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  <c r="Z8846" s="3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  <c r="Z8847" s="3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  <c r="Z8848" s="3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  <c r="Z8849" s="3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  <c r="Z8850" s="3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  <c r="Z8851" s="3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  <c r="Z8852" s="3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  <c r="Z8853" s="3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  <c r="Z8854" s="3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  <c r="Z8855" s="3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  <c r="Z8856" s="3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  <c r="Z8857" s="3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  <c r="Z8858" s="3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  <c r="Z8859" s="3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  <c r="Z8860" s="3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  <c r="Z8861" s="3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  <c r="Z8862" s="3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  <c r="Z8863" s="3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  <c r="Z8864" s="3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  <c r="Z8865" s="3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  <c r="Z8866" s="3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  <c r="Z8867" s="3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  <c r="Z8868" s="3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  <c r="Z8869" s="3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  <c r="Z8870" s="3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  <c r="Z8871" s="3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  <c r="Z8872" s="3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  <c r="Z8873" s="3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  <c r="Z8874" s="3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  <c r="Z8875" s="3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  <c r="Z8876" s="3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  <c r="Z8877" s="3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  <c r="Z8878" s="3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  <c r="Z8879" s="3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  <c r="Z8880" s="3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  <c r="Z8881" s="3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  <c r="Z8882" s="3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  <c r="Z8883" s="3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  <c r="Z8884" s="3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  <c r="Z8885" s="3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  <c r="Z8886" s="3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  <c r="Z8887" s="3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  <c r="Z8888" s="3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  <c r="Z8889" s="3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  <c r="Z8890" s="3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  <c r="Z8891" s="3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  <c r="Z8892" s="3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  <c r="Z8893" s="3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  <c r="Z8894" s="3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  <c r="Z8895" s="3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  <c r="Z8896" s="3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  <c r="Z8897" s="3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  <c r="Z8898" s="3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  <c r="Z8899" s="3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  <c r="Z8900" s="3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  <c r="Z8901" s="3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  <c r="Z8902" s="3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  <c r="Z8903" s="3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  <c r="Z8904" s="3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  <c r="Z8905" s="3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  <c r="Z8906" s="3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  <c r="Z8907" s="3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  <c r="Z8908" s="3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  <c r="Z8909" s="3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  <c r="Z8910" s="3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  <c r="Z8911" s="3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  <c r="Z8912" s="3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  <c r="Z8913" s="3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  <c r="Z8914" s="3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  <c r="Z8915" s="3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  <c r="Z8916" s="3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  <c r="Z8917" s="3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  <c r="Z8918" s="3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  <c r="Z8919" s="3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  <c r="Z8920" s="3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  <c r="Z8921" s="3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  <c r="Z8922" s="3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  <c r="Z8923" s="3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  <c r="Z8924" s="3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  <c r="Z8925" s="3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  <c r="Z8926" s="3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  <c r="Z8927" s="3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  <c r="Z8928" s="3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  <c r="Z8929" s="3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  <c r="Z8930" s="3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  <c r="Z8931" s="3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  <c r="Z8932" s="3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  <c r="Z8933" s="3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  <c r="Z8934" s="3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  <c r="Z8935" s="3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  <c r="Z8936" s="3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  <c r="Z8937" s="3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  <c r="Z8938" s="3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  <c r="Z8939" s="3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  <c r="Z8940" s="3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  <c r="Z8941" s="3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  <c r="Z8942" s="3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  <c r="Z8943" s="3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  <c r="Z8944" s="3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  <c r="Z8945" s="3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  <c r="Z8946" s="3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  <c r="Z8947" s="3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  <c r="Z8948" s="3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  <c r="Z8949" s="3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  <c r="Z8950" s="3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  <c r="Z8951" s="3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  <c r="Z8952" s="3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  <c r="Z8953" s="3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  <c r="Z8954" s="3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  <c r="Z8955" s="3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  <c r="Z8956" s="3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  <c r="Z8957" s="3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  <c r="Z8958" s="3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  <c r="Z8959" s="3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  <c r="Z8960" s="3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  <c r="Z8961" s="3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  <c r="Z8962" s="3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  <c r="Z8963" s="3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  <c r="Z8964" s="3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  <c r="Z8965" s="3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  <c r="Z8966" s="3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  <c r="Z8967" s="3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  <c r="Z8968" s="3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  <c r="Z8969" s="3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  <c r="Z8970" s="3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  <c r="Z8971" s="3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  <c r="Z8972" s="3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  <c r="Z8973" s="3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  <c r="Z8974" s="3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  <c r="Z8975" s="3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  <c r="Z8976" s="3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  <c r="Z8977" s="3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  <c r="Z8978" s="3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  <c r="Z8979" s="3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  <c r="Z8980" s="3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  <c r="Z8981" s="3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  <c r="Z8982" s="3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  <c r="Z8983" s="3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  <c r="Z8984" s="3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  <c r="Z8985" s="3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  <c r="Z8986" s="3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  <c r="Z8987" s="3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  <c r="Z8988" s="3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  <c r="Z8989" s="3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  <c r="Z8990" s="3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  <c r="Z8991" s="3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  <c r="Z8992" s="3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  <c r="Z8993" s="3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  <c r="Z8994" s="3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  <c r="Z8995" s="3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  <c r="Z8996" s="3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  <c r="Z8997" s="3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  <c r="Z8998" s="3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  <c r="Z8999" s="3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  <c r="Z9000" s="3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  <c r="Z9001" s="3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  <c r="Z9002" s="3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  <c r="Z9003" s="3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  <c r="Z9004" s="3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  <c r="Z9005" s="3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  <c r="Z9006" s="3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  <c r="Z9007" s="3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  <c r="Z9008" s="3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  <c r="Z9009" s="3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  <c r="Z9010" s="3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  <c r="Z9011" s="3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  <c r="Z9012" s="3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  <c r="Z9013" s="3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  <c r="Z9014" s="3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  <c r="Z9015" s="3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  <c r="Z9016" s="3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  <c r="Z9017" s="3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  <c r="Z9018" s="3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  <c r="Z9019" s="3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  <c r="Z9020" s="3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  <c r="Z9021" s="3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  <c r="Z9022" s="3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  <c r="Z9023" s="3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  <c r="Z9024" s="3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  <c r="Z9025" s="3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  <c r="Z9026" s="3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  <c r="Z9027" s="3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  <c r="Z9028" s="3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  <c r="Z9029" s="3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  <c r="Z9030" s="3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  <c r="Z9031" s="3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  <c r="Z9032" s="3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  <c r="Z9033" s="3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  <c r="Z9034" s="3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  <c r="Z9035" s="3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  <c r="Z9036" s="3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  <c r="Z9037" s="3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  <c r="Z9038" s="3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  <c r="Z9039" s="3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  <c r="Z9040" s="3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  <c r="Z9041" s="3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  <c r="Z9042" s="3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  <c r="Z9043" s="3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  <c r="Z9044" s="3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  <c r="Z9045" s="3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  <c r="Z9046" s="3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  <c r="Z9047" s="3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  <c r="Z9048" s="3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  <c r="Z9049" s="3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  <c r="Z9050" s="3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  <c r="Z9051" s="3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  <c r="Z9052" s="3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  <c r="Z9053" s="3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  <c r="Z9054" s="3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  <c r="Z9055" s="3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  <c r="Z9056" s="3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  <c r="Z9057" s="3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  <c r="Z9058" s="3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  <c r="Z9059" s="3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  <c r="Z9060" s="3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  <c r="Z9061" s="3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  <c r="Z9062" s="3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  <c r="Z9063" s="3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  <c r="Z9064" s="3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  <c r="Z9065" s="3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  <c r="Z9066" s="3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  <c r="Z9067" s="3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  <c r="Z9068" s="3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  <c r="Z9069" s="3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  <c r="Z9070" s="3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  <c r="Z9071" s="3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  <c r="Z9072" s="3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  <c r="Z9073" s="3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  <c r="Z9074" s="3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  <c r="Z9075" s="3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  <c r="Z9076" s="3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  <c r="Z9077" s="3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  <c r="Z9078" s="3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  <c r="Z9079" s="3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  <c r="Z9080" s="3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  <c r="Z9081" s="3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  <c r="Z9082" s="3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  <c r="Z9083" s="3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  <c r="Z9084" s="3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  <c r="Z9085" s="3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  <c r="Z9086" s="3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  <c r="Z9087" s="3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  <c r="Z9088" s="3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  <c r="Z9089" s="3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  <c r="Z9090" s="3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  <c r="Z9091" s="3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  <c r="Z9092" s="3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  <c r="Z9093" s="3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  <c r="Z9094" s="3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  <c r="Z9095" s="3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  <c r="Z9096" s="3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  <c r="Z9097" s="3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  <c r="Z9098" s="3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  <c r="Z9099" s="3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  <c r="Z9100" s="3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  <c r="Z9101" s="3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  <c r="Z9102" s="3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  <c r="Z9103" s="3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  <c r="Z9104" s="3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  <c r="Z9105" s="3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  <c r="Z9106" s="3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  <c r="Z9107" s="3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  <c r="Z9108" s="3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  <c r="Z9109" s="3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  <c r="Z9110" s="3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  <c r="Z9111" s="3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  <c r="Z9112" s="3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  <c r="Z9113" s="3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  <c r="Z9114" s="3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  <c r="Z9115" s="3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  <c r="Z9116" s="3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  <c r="Z9117" s="3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  <c r="Z9118" s="3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  <c r="Z9119" s="3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  <c r="Z9120" s="3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  <c r="Z9121" s="3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  <c r="Z9122" s="3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  <c r="Z9123" s="3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  <c r="Z9124" s="3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  <c r="Z9125" s="3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  <c r="Z9126" s="3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  <c r="Z9127" s="3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  <c r="Z9128" s="3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  <c r="Z9129" s="3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  <c r="Z9130" s="3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  <c r="Z9131" s="3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  <c r="Z9132" s="3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  <c r="Z9133" s="3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  <c r="Z9134" s="3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  <c r="Z9135" s="3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  <c r="Z9136" s="3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  <c r="Z9137" s="3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  <c r="Z9138" s="3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  <c r="Z9139" s="3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  <c r="Z9140" s="3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  <c r="Z9141" s="3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  <c r="Z9142" s="3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  <c r="Z9143" s="3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  <c r="Z9144" s="3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  <c r="Z9145" s="3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  <c r="Z9146" s="3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  <c r="Z9147" s="3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  <c r="Z9148" s="3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  <c r="Z9149" s="3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  <c r="Z9150" s="3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  <c r="Z9151" s="3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  <c r="Z9152" s="3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  <c r="Z9153" s="3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  <c r="Z9154" s="3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  <c r="Z9155" s="3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  <c r="Z9156" s="3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  <c r="Z9157" s="3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  <c r="Z9158" s="3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  <c r="Z9159" s="3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  <c r="Z9160" s="3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  <c r="Z9161" s="3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  <c r="Z9162" s="3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  <c r="Z9163" s="3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  <c r="Z9164" s="3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  <c r="Z9165" s="3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  <c r="Z9166" s="3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  <c r="Z9167" s="3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  <c r="Z9168" s="3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  <c r="Z9169" s="3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  <c r="Z9170" s="3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  <c r="Z9171" s="3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  <c r="Z9172" s="3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  <c r="Z9173" s="3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  <c r="Z9174" s="3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  <c r="Z9175" s="3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  <c r="Z9176" s="3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  <c r="Z9177" s="3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  <c r="Z9178" s="3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  <c r="Z9179" s="3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  <c r="Z9180" s="3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  <c r="Z9181" s="3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  <c r="Z9182" s="3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  <c r="Z9183" s="3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  <c r="Z9184" s="3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  <c r="Z9185" s="3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  <c r="Z9186" s="3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  <c r="Z9187" s="3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  <c r="Z9188" s="3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  <c r="Z9189" s="3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  <c r="Z9190" s="3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  <c r="Z9191" s="3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  <c r="Z9192" s="3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  <c r="Z9193" s="3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  <c r="Z9194" s="3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  <c r="Z9195" s="3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  <c r="Z9196" s="3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  <c r="Z9197" s="3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  <c r="Z9198" s="3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  <c r="Z9199" s="3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  <c r="Z9200" s="3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  <c r="Z9201" s="3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  <c r="Z9202" s="3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  <c r="Z9203" s="3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  <c r="Z9204" s="3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  <c r="Z9205" s="3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  <c r="Z9206" s="3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  <c r="Z9207" s="3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  <c r="Z9208" s="3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  <c r="Z9209" s="3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  <c r="Z9210" s="3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  <c r="Z9211" s="3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  <c r="Z9212" s="3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  <c r="Z9213" s="3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  <c r="Z9214" s="3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  <c r="Z9215" s="3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  <c r="Z9216" s="3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  <c r="Z9217" s="3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  <c r="Z9218" s="3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  <c r="Z9219" s="3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  <c r="Z9220" s="3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  <c r="Z9221" s="3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  <c r="Z9222" s="3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  <c r="Z9223" s="3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  <c r="Z9224" s="3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  <c r="Z9225" s="3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  <c r="Z9226" s="3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  <c r="Z9227" s="3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  <c r="Z9228" s="3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  <c r="Z9229" s="3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  <c r="Z9230" s="3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  <c r="Z9231" s="3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  <c r="Z9232" s="3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  <c r="Z9233" s="3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  <c r="Z9234" s="3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  <c r="Z9235" s="3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  <c r="Z9236" s="3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  <c r="Z9237" s="3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  <c r="Z9238" s="3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  <c r="Z9239" s="3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  <c r="Z9240" s="3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  <c r="Z9241" s="3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  <c r="Z9242" s="3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  <c r="Z9243" s="3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  <c r="Z9244" s="3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  <c r="Z9245" s="3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  <c r="Z9246" s="3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  <c r="Z9247" s="3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  <c r="Z9248" s="3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  <c r="Z9249" s="3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  <c r="Z9250" s="3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  <c r="Z9251" s="3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  <c r="Z9252" s="3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  <c r="Z9253" s="3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  <c r="Z9254" s="3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  <c r="Z9255" s="3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  <c r="Z9256" s="3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  <c r="Z9257" s="3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  <c r="Z9258" s="3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  <c r="Z9259" s="3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  <c r="Z9260" s="3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  <c r="Z9261" s="3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  <c r="Z9262" s="3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  <c r="Z9263" s="3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  <c r="Z9264" s="3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  <c r="Z9265" s="3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  <c r="Z9266" s="3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  <c r="Z9267" s="3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  <c r="Z9268" s="3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  <c r="Z9269" s="3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  <c r="Z9270" s="3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  <c r="Z9271" s="3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  <c r="Z9272" s="3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  <c r="Z9273" s="3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  <c r="Z9274" s="3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  <c r="Z9275" s="3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  <c r="Z9276" s="3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  <c r="Z9277" s="3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  <c r="Z9278" s="3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  <c r="Z9279" s="3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  <c r="Z9280" s="3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  <c r="Z9281" s="3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  <c r="Z9282" s="3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  <c r="Z9283" s="3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  <c r="Z9284" s="3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  <c r="Z9285" s="3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  <c r="Z9286" s="3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  <c r="Z9287" s="3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  <c r="Z9288" s="3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  <c r="Z9289" s="3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  <c r="Z9290" s="3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  <c r="Z9291" s="3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  <c r="Z9292" s="3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  <c r="Z9293" s="3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  <c r="Z9294" s="3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  <c r="Z9295" s="3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  <c r="Z9296" s="3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  <c r="Z9297" s="3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  <c r="Z9298" s="3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  <c r="Z9299" s="3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  <c r="Z9300" s="3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  <c r="Z9301" s="3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  <c r="Z9302" s="3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  <c r="Z9303" s="3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  <c r="Z9304" s="3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  <c r="Z9305" s="3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  <c r="Z9306" s="3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  <c r="Z9307" s="3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  <c r="Z9308" s="3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  <c r="Z9309" s="3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  <c r="Z9310" s="3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  <c r="Z9311" s="3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  <c r="Z9312" s="3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  <c r="Z9313" s="3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  <c r="Z9314" s="3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  <c r="Z9315" s="3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  <c r="Z9316" s="3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  <c r="Z9317" s="3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  <c r="Z9318" s="3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  <c r="Z9319" s="3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  <c r="Z9320" s="3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  <c r="Z9321" s="3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  <c r="Z9322" s="3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  <c r="Z9323" s="3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  <c r="Z9324" s="3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  <c r="Z9325" s="3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  <c r="Z9326" s="3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  <c r="Z9327" s="3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  <c r="Z9328" s="3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  <c r="Z9329" s="3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  <c r="Z9330" s="3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  <c r="Z9331" s="3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  <c r="Z9332" s="3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  <c r="Z9333" s="3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  <c r="Z9334" s="3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  <c r="Z9335" s="3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  <c r="Z9336" s="3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  <c r="Z9337" s="3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  <c r="Z9338" s="3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  <c r="Z9339" s="3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  <c r="Z9340" s="3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  <c r="Z9341" s="3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  <c r="Z9342" s="3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  <c r="Z9343" s="3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  <c r="Z9344" s="3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  <c r="Z9345" s="3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  <c r="Z9346" s="3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  <c r="Z9347" s="3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  <c r="Z9348" s="3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  <c r="Z9349" s="3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  <c r="Z9350" s="3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  <c r="Z9351" s="3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  <c r="Z9352" s="3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  <c r="Z9353" s="3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  <c r="Z9354" s="3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  <c r="Z9355" s="3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  <c r="Z9356" s="3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  <c r="Z9357" s="3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  <c r="Z9358" s="3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  <c r="Z9359" s="3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  <c r="Z9360" s="3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  <c r="Z9361" s="3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  <c r="Z9362" s="3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  <c r="Z9363" s="3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  <c r="Z9364" s="3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  <c r="Z9365" s="3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  <c r="Z9366" s="3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  <c r="Z9367" s="3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  <c r="Z9368" s="3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  <c r="Z9369" s="3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  <c r="Z9370" s="3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  <c r="Z9371" s="3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  <c r="Z9372" s="3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  <c r="Z9373" s="3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  <c r="Z9374" s="3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  <c r="Z9375" s="3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  <c r="Z9376" s="3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  <c r="Z9377" s="3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  <c r="Z9378" s="3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  <c r="Z9379" s="3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  <c r="Z9380" s="3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  <c r="Z9381" s="3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  <c r="Z9382" s="3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  <c r="Z9383" s="3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  <c r="Z9384" s="3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  <c r="Z9385" s="3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  <c r="Z9386" s="3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  <c r="Z9387" s="3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  <c r="Z9388" s="3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  <c r="Z9389" s="3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  <c r="Z9390" s="3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  <c r="Z9391" s="3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  <c r="Z9392" s="3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  <c r="Z9393" s="3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  <c r="Z9394" s="3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  <c r="Z9395" s="3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  <c r="Z9396" s="3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  <c r="Z9397" s="3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  <c r="Z9398" s="3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  <c r="Z9399" s="3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  <c r="Z9400" s="3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  <c r="Z9401" s="3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  <c r="Z9402" s="3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  <c r="Z9403" s="3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  <c r="Z9404" s="3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  <c r="Z9405" s="3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  <c r="Z9406" s="3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  <c r="Z9407" s="3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  <c r="Z9408" s="3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  <c r="Z9409" s="3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  <c r="Z9410" s="3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  <c r="Z9411" s="3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  <c r="Z9412" s="3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  <c r="Z9413" s="3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  <c r="Z9414" s="3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  <c r="Z9415" s="3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  <c r="Z9416" s="3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  <c r="Z9417" s="3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  <c r="Z9418" s="3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  <c r="Z9419" s="3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  <c r="Z9420" s="3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  <c r="Z9421" s="3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  <c r="Z9422" s="3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  <c r="Z9423" s="3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  <c r="Z9424" s="3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  <c r="Z9425" s="3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  <c r="Z9426" s="3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  <c r="Z9427" s="3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  <c r="Z9428" s="3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  <c r="Z9429" s="3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  <c r="Z9430" s="3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  <c r="Z9431" s="3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  <c r="Z9432" s="3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  <c r="Z9433" s="3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  <c r="Z9434" s="3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  <c r="Z9435" s="3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  <c r="Z9436" s="3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  <c r="Z9437" s="3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  <c r="Z9438" s="3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  <c r="Z9439" s="3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  <c r="Z9440" s="3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  <c r="Z9441" s="3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  <c r="Z9442" s="3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  <c r="Z9443" s="3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  <c r="Z9444" s="3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  <c r="Z9445" s="3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  <c r="Z9446" s="3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  <c r="Z9447" s="3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  <c r="Z9448" s="3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  <c r="Z9449" s="3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  <c r="Z9450" s="3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  <c r="Z9451" s="3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  <c r="Z9452" s="3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  <c r="Z9453" s="3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  <c r="Z9454" s="3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  <c r="Z9455" s="3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  <c r="Z9456" s="3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  <c r="Z9457" s="3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  <c r="Z9458" s="3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  <c r="Z9459" s="3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  <c r="Z9460" s="3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  <c r="Z9461" s="3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  <c r="Z9462" s="3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  <c r="Z9463" s="3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  <c r="Z9464" s="3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  <c r="Z9465" s="3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  <c r="Z9466" s="3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  <c r="Z9467" s="3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  <c r="Z9468" s="3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  <c r="Z9469" s="3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  <c r="Z9470" s="3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  <c r="Z9471" s="3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  <c r="Z9472" s="3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  <c r="Z9473" s="3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  <c r="Z9474" s="3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  <c r="Z9475" s="3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  <c r="Z9476" s="3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  <c r="Z9477" s="3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  <c r="Z9478" s="3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  <c r="Z9479" s="3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  <c r="Z9480" s="3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  <c r="Z9481" s="3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  <c r="Z9482" s="3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  <c r="Z9483" s="3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  <c r="Z9484" s="3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  <c r="Z9485" s="3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  <c r="Z9486" s="3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  <c r="Z9487" s="3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  <c r="Z9488" s="3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  <c r="Z9489" s="3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  <c r="Z9490" s="3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  <c r="Z9491" s="3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  <c r="Z9492" s="3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  <c r="Z9493" s="3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  <c r="Z9494" s="3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  <c r="Z9495" s="3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  <c r="Z9496" s="3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  <c r="Z9497" s="3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  <c r="Z9498" s="3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  <c r="Z9499" s="3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  <c r="Z9500" s="3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  <c r="Z9501" s="3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  <c r="Z9502" s="3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  <c r="Z9503" s="3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  <c r="Z9504" s="3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  <c r="Z9505" s="3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  <c r="Z9506" s="3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  <c r="Z9507" s="3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  <c r="Z9508" s="3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  <c r="Z9509" s="3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  <c r="Z9510" s="3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  <c r="Z9511" s="3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  <c r="Z9512" s="3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  <c r="Z9513" s="3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  <c r="Z9514" s="3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  <c r="Z9515" s="3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  <c r="Z9516" s="3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  <c r="Z9517" s="3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  <c r="Z9518" s="3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  <c r="Z9519" s="3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  <c r="Z9520" s="3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  <c r="Z9521" s="3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  <c r="Z9522" s="3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  <c r="Z9523" s="3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  <c r="Z9524" s="3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  <c r="Z9525" s="3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  <c r="Z9526" s="3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  <c r="Z9527" s="3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  <c r="Z9528" s="3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  <c r="Z9529" s="3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  <c r="Z9530" s="3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  <c r="Z9531" s="3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  <c r="Z9532" s="3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  <c r="Z9533" s="3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  <c r="Z9534" s="3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  <c r="Z9535" s="3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  <c r="Z9536" s="3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  <c r="Z9537" s="3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  <c r="Z9538" s="3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  <c r="Z9539" s="3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  <c r="Z9540" s="3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  <c r="Z9541" s="3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  <c r="Z9542" s="3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  <c r="Z9543" s="3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  <c r="Z9544" s="3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  <c r="Z9545" s="3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  <c r="Z9546" s="3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  <c r="Z9547" s="3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  <c r="Z9548" s="3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  <c r="Z9549" s="3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  <c r="Z9550" s="3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  <c r="Z9551" s="3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  <c r="Z9552" s="3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  <c r="Z9553" s="3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  <c r="Z9554" s="3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  <c r="Z9555" s="3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  <c r="Z9556" s="3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  <c r="Z9557" s="3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  <c r="Z9558" s="3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  <c r="Z9559" s="3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  <c r="Z9560" s="3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  <c r="Z9561" s="3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  <c r="Z9562" s="3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  <c r="Z9563" s="3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  <c r="Z9564" s="3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  <c r="Z9565" s="3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  <c r="Z9566" s="3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  <c r="Z9567" s="3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  <c r="Z9568" s="3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  <c r="Z9569" s="3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  <c r="Z9570" s="3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  <c r="Z9571" s="3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  <c r="Z9572" s="3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  <c r="Z9573" s="3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  <c r="Z9574" s="3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  <c r="Z9575" s="3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  <c r="Z9576" s="3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  <c r="Z9577" s="3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  <c r="Z9578" s="3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  <c r="Z9579" s="3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  <c r="Z9580" s="3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  <c r="Z9581" s="3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  <c r="Z9582" s="3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  <c r="Z9583" s="3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  <c r="Z9584" s="3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  <c r="Z9585" s="3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  <c r="Z9586" s="3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  <c r="Z9587" s="3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  <c r="Z9588" s="3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  <c r="Z9589" s="3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  <c r="Z9590" s="3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  <c r="Z9591" s="3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  <c r="Z9592" s="3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  <c r="Z9593" s="3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  <c r="Z9594" s="3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  <c r="Z9595" s="3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  <c r="Z9596" s="3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  <c r="Z9597" s="3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  <c r="Z9598" s="3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  <c r="Z9599" s="3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  <c r="Z9600" s="3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  <c r="Z9601" s="3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  <c r="Z9602" s="3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  <c r="Z9603" s="3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  <c r="Z9604" s="3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  <c r="Z9605" s="3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  <c r="Z9606" s="3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  <c r="Z9607" s="3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  <c r="Z9608" s="3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  <c r="Z9609" s="3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  <c r="Z9610" s="3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  <c r="Z9611" s="3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  <c r="Z9612" s="3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  <c r="Z9613" s="3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  <c r="Z9614" s="3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  <c r="Z9615" s="3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  <c r="Z9616" s="3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  <c r="Z9617" s="3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  <c r="Z9618" s="3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  <c r="Z9619" s="3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  <c r="Z9620" s="3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  <c r="Z9621" s="3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  <c r="Z9622" s="3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  <c r="Z9623" s="3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  <c r="Z9624" s="3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  <c r="Z9625" s="3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  <c r="Z9626" s="3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  <c r="Z9627" s="3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  <c r="Z9628" s="3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  <c r="Z9629" s="3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  <c r="Z9630" s="3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  <c r="Z9631" s="3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  <c r="Z9632" s="3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  <c r="Z9633" s="3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  <c r="Z9634" s="3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  <c r="Z9635" s="3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  <c r="Z9636" s="3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  <c r="Z9637" s="3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  <c r="Z9638" s="3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  <c r="Z9639" s="3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  <c r="Z9640" s="3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  <c r="Z9641" s="3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  <c r="Z9642" s="3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  <c r="Z9643" s="3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  <c r="Z9644" s="3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  <c r="Z9645" s="3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  <c r="Z9646" s="3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  <c r="Z9647" s="3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  <c r="Z9648" s="3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  <c r="Z9649" s="3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  <c r="Z9650" s="3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  <c r="Z9651" s="3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  <c r="Z9652" s="3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  <c r="Z9653" s="3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  <c r="Z9654" s="3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  <c r="Z9655" s="3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  <c r="Z9656" s="3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  <c r="Z9657" s="3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  <c r="Z9658" s="3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  <c r="Z9659" s="3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  <c r="Z9660" s="3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  <c r="Z9661" s="3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  <c r="Z9662" s="3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  <c r="Z9663" s="3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  <c r="Z9664" s="3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  <c r="Z9665" s="3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  <c r="Z9666" s="3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  <c r="Z9667" s="3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  <c r="Z9668" s="3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  <c r="Z9669" s="3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  <c r="Z9670" s="3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  <c r="Z9671" s="3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  <c r="Z9672" s="3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  <c r="Z9673" s="3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  <c r="Z9674" s="3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  <c r="Z9675" s="3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  <c r="Z9676" s="3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  <c r="Z9677" s="3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  <c r="Z9678" s="3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  <c r="Z9679" s="3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  <c r="Z9680" s="3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  <c r="Z9681" s="3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  <c r="Z9682" s="3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  <c r="Z9683" s="3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  <c r="Z9684" s="3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  <c r="Z9685" s="3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  <c r="Z9686" s="3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  <c r="Z9687" s="3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  <c r="Z9688" s="3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  <c r="Z9689" s="3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  <c r="Z9690" s="3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  <c r="Z9691" s="3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  <c r="Z9692" s="3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  <c r="Z9693" s="3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  <c r="Z9694" s="3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  <c r="Z9695" s="3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  <c r="Z9696" s="3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  <c r="Z9697" s="3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  <c r="Z9698" s="3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  <c r="Z9699" s="3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  <c r="Z9700" s="3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  <c r="Z9701" s="3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  <c r="Z9702" s="3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  <c r="Z9703" s="3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  <c r="Z9704" s="3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  <c r="Z9705" s="3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  <c r="Z9706" s="3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  <c r="Z9707" s="3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  <c r="Z9708" s="3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  <c r="Z9709" s="3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  <c r="Z9710" s="3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  <c r="Z9711" s="3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  <c r="Z9712" s="3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  <c r="Z9713" s="3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  <c r="Z9714" s="3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  <c r="Z9715" s="3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  <c r="Z9716" s="3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  <c r="Z9717" s="3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  <c r="Z9718" s="3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  <c r="Z9719" s="3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  <c r="Z9720" s="3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  <c r="Z9721" s="3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  <c r="Z9722" s="3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  <c r="Z9723" s="3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  <c r="Z9724" s="3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  <c r="Z9725" s="3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  <c r="Z9726" s="3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  <c r="Z9727" s="3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  <c r="Z9728" s="3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  <c r="Z9729" s="3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  <c r="Z9730" s="3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  <c r="Z9731" s="3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  <c r="Z9732" s="3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  <c r="Z9733" s="3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  <c r="Z9734" s="3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  <c r="Z9735" s="3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  <c r="Z9736" s="3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  <c r="Z9737" s="3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  <c r="Z9738" s="3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  <c r="Z9739" s="3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  <c r="Z9740" s="3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  <c r="Z9741" s="3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  <c r="Z9742" s="3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  <c r="Z9743" s="3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  <c r="Z9744" s="3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  <c r="Z9745" s="3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  <c r="Z9746" s="3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  <c r="Z9747" s="3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  <c r="Z9748" s="3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  <c r="Z9749" s="3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  <c r="Z9750" s="3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  <c r="Z9751" s="3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  <c r="Z9752" s="3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  <c r="Z9753" s="3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  <c r="Z9754" s="3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  <c r="Z9755" s="3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  <c r="Z9756" s="3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  <c r="Z9757" s="3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  <c r="Z9758" s="3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  <c r="Z9759" s="3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  <c r="Z9760" s="3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  <c r="Z9761" s="3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  <c r="Z9762" s="3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  <c r="Z9763" s="3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  <c r="Z9764" s="3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  <c r="Z9765" s="3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  <c r="Z9766" s="3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  <c r="Z9767" s="3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  <c r="Z9768" s="3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  <c r="Z9769" s="3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  <c r="Z9770" s="3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  <c r="Z9771" s="3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  <c r="Z9772" s="3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  <c r="Z9773" s="3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  <c r="Z9774" s="3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  <c r="Z9775" s="3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  <c r="Z9776" s="3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  <c r="Z9777" s="3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  <c r="Z9778" s="3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  <c r="Z9779" s="3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  <c r="Z9780" s="3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  <c r="Z9781" s="3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  <c r="Z9782" s="3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  <c r="Z9783" s="3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  <c r="Z9784" s="3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  <c r="Z9785" s="3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  <c r="Z9786" s="3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  <c r="Z9787" s="3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  <c r="Z9788" s="3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  <c r="Z9789" s="3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  <c r="Z9790" s="3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  <c r="Z9791" s="3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  <c r="Z9792" s="3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  <c r="Z9793" s="3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  <c r="Z9794" s="3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  <c r="Z9795" s="3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  <c r="Z9796" s="3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  <c r="Z9797" s="3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  <c r="Z9798" s="3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  <c r="Z9799" s="3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  <c r="Z9800" s="3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  <c r="Z9801" s="3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  <c r="Z9802" s="3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  <c r="Z9803" s="3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  <c r="Z9804" s="3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  <c r="Z9805" s="3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  <c r="Z9806" s="3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  <c r="Z9807" s="3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  <c r="Z9808" s="3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  <c r="Z9809" s="3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  <c r="Z9810" s="3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  <c r="Z9811" s="3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  <c r="Z9812" s="3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  <c r="Z9813" s="3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  <c r="Z9814" s="3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  <c r="Z9815" s="3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  <c r="Z9816" s="3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  <c r="Z9817" s="3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  <c r="Z9818" s="3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  <c r="Z9819" s="3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  <c r="Z9820" s="3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  <c r="Z9821" s="3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  <c r="Z9822" s="3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  <c r="Z9823" s="3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  <c r="Z9824" s="3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  <c r="Z9825" s="3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  <c r="Z9826" s="3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  <c r="Z9827" s="3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  <c r="Z9828" s="3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  <c r="Z9829" s="3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  <c r="Z9830" s="3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  <c r="Z9831" s="3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  <c r="Z9832" s="3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  <c r="Z9833" s="3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  <c r="Z9834" s="3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  <c r="Z9835" s="3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  <c r="Z9836" s="3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  <c r="Z9837" s="3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  <c r="Z9838" s="3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  <c r="Z9839" s="3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  <c r="Z9840" s="3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  <c r="Z9841" s="3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  <c r="Z9842" s="3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  <c r="Z9843" s="3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  <c r="Z9844" s="3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  <c r="Z9845" s="3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  <c r="Z9846" s="3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  <c r="Z9847" s="3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  <c r="Z9848" s="3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  <c r="Z9849" s="3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  <c r="Z9850" s="3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  <c r="Z9851" s="3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  <c r="Z9852" s="3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  <c r="Z9853" s="3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  <c r="Z9854" s="3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  <c r="Z9855" s="3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  <c r="Z9856" s="3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  <c r="Z9857" s="3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  <c r="Z9858" s="3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  <c r="Z9859" s="3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  <c r="Z9860" s="3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  <c r="Z9861" s="3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  <c r="Z9862" s="3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  <c r="Z9863" s="3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  <c r="Z9864" s="3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  <c r="Z9865" s="3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  <c r="Z9866" s="3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  <c r="Z9867" s="3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  <c r="Z9868" s="3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  <c r="Z9869" s="3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  <c r="Z9870" s="3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  <c r="Z9871" s="3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  <c r="Z9872" s="3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  <c r="Z9873" s="3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  <c r="Z9874" s="3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  <c r="Z9875" s="3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  <c r="Z9876" s="3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  <c r="Z9877" s="3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  <c r="Z9878" s="3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  <c r="Z9879" s="3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  <c r="Z9880" s="3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  <c r="Z9881" s="3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  <c r="Z9882" s="3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  <c r="Z9883" s="3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  <c r="Z9884" s="3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  <c r="Z9885" s="3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  <c r="Z9886" s="3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  <c r="Z9887" s="3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  <c r="Z9888" s="3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  <c r="Z9889" s="3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  <c r="Z9890" s="3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  <c r="Z9891" s="3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  <c r="Z9892" s="3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  <c r="Z9893" s="3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  <c r="Z9894" s="3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  <c r="Z9895" s="3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  <c r="Z9896" s="3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  <c r="Z9897" s="3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  <c r="Z9898" s="3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  <c r="Z9899" s="3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  <c r="Z9900" s="3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  <c r="Z9901" s="3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  <c r="Z9902" s="3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  <c r="Z9903" s="3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  <c r="Z9904" s="3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  <c r="Z9905" s="3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  <c r="Z9906" s="3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  <c r="Z9907" s="3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  <c r="Z9908" s="3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  <c r="Z9909" s="3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  <c r="Z9910" s="3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  <c r="Z9911" s="3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  <c r="Z9912" s="3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  <c r="Z9913" s="3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  <c r="Z9914" s="3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  <c r="Z9915" s="3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  <c r="Z9916" s="3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  <c r="Z9917" s="3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  <c r="Z9918" s="3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  <c r="Z9919" s="3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  <c r="Z9920" s="3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  <c r="Z9921" s="3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  <c r="Z9922" s="3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  <c r="Z9923" s="3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  <c r="Z9924" s="3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  <c r="Z9925" s="3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  <c r="Z9926" s="3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  <c r="Z9927" s="3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  <c r="Z9928" s="3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  <c r="Z9929" s="3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  <c r="Z9930" s="3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  <c r="Z9931" s="3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  <c r="Z9932" s="3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  <c r="Z9933" s="3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  <c r="Z9934" s="3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  <c r="Z9935" s="3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  <c r="Z9936" s="3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  <c r="Z9937" s="3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  <c r="Z9938" s="3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  <c r="Z9939" s="3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  <c r="Z9940" s="3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  <c r="Z9941" s="3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  <c r="Z9942" s="3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  <c r="Z9943" s="3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  <c r="Z9944" s="3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  <c r="Z9945" s="3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  <c r="Z9946" s="3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  <c r="Z9947" s="3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  <c r="Z9948" s="3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  <c r="Z9949" s="3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  <c r="Z9950" s="3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  <c r="Z9951" s="3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  <c r="Z9952" s="3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  <c r="Z9953" s="3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  <c r="Z9954" s="3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  <c r="Z9955" s="3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  <c r="Z9956" s="3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  <c r="Z9957" s="3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  <c r="Z9958" s="3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  <c r="Z9959" s="3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  <c r="Z9960" s="3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  <c r="Z9961" s="3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  <c r="Z9962" s="3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  <c r="Z9963" s="3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  <c r="Z9964" s="3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  <c r="Z9965" s="3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  <c r="Z9966" s="3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  <c r="Z9967" s="3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  <c r="Z9968" s="3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  <c r="Z9969" s="3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  <c r="Z9970" s="3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  <c r="Z9971" s="3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  <c r="Z9972" s="3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  <c r="Z9973" s="3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  <c r="Z9974" s="3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  <c r="Z9975" s="3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  <c r="Z9976" s="3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  <c r="Z9977" s="3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  <c r="Z9978" s="3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  <c r="Z9979" s="3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  <c r="Z9980" s="3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  <c r="Z9981" s="3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  <c r="Z9982" s="3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  <c r="Z9983" s="3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  <c r="Z9984" s="3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  <c r="Z9985" s="3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  <c r="Z9986" s="3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  <c r="Z9987" s="3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  <c r="Z9988" s="3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  <c r="Z9989" s="3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  <c r="Z9990" s="3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  <c r="Z9991" s="3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  <c r="Z9992" s="3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  <c r="Z9993" s="3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  <c r="Z9994" s="3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  <c r="Z9995" s="3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  <c r="Z9996" s="3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  <c r="Z9997" s="3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  <c r="Z9998" s="3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  <c r="Z9999" s="3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  <c r="Z10000" s="3"/>
    </row>
    <row r="10001">
      <c r="A10001" s="3"/>
      <c r="B10001" s="3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  <c r="O10001" s="3"/>
      <c r="P10001" s="3"/>
      <c r="Q10001" s="3"/>
      <c r="R10001" s="3"/>
      <c r="S10001" s="3"/>
      <c r="T10001" s="3"/>
      <c r="U10001" s="3"/>
      <c r="V10001" s="3"/>
      <c r="W10001" s="3"/>
      <c r="X10001" s="3"/>
      <c r="Y10001" s="3"/>
      <c r="Z10001" s="3"/>
    </row>
    <row r="10002">
      <c r="A10002" s="3"/>
      <c r="B10002" s="3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  <c r="O10002" s="3"/>
      <c r="P10002" s="3"/>
      <c r="Q10002" s="3"/>
      <c r="R10002" s="3"/>
      <c r="S10002" s="3"/>
      <c r="T10002" s="3"/>
      <c r="U10002" s="3"/>
      <c r="V10002" s="3"/>
      <c r="W10002" s="3"/>
      <c r="X10002" s="3"/>
      <c r="Y10002" s="3"/>
      <c r="Z10002" s="3"/>
    </row>
    <row r="10003">
      <c r="A10003" s="3"/>
      <c r="B10003" s="3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  <c r="O10003" s="3"/>
      <c r="P10003" s="3"/>
      <c r="Q10003" s="3"/>
      <c r="R10003" s="3"/>
      <c r="S10003" s="3"/>
      <c r="T10003" s="3"/>
      <c r="U10003" s="3"/>
      <c r="V10003" s="3"/>
      <c r="W10003" s="3"/>
      <c r="X10003" s="3"/>
      <c r="Y10003" s="3"/>
      <c r="Z10003" s="3"/>
    </row>
    <row r="10004">
      <c r="A10004" s="3"/>
      <c r="B10004" s="3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  <c r="O10004" s="3"/>
      <c r="P10004" s="3"/>
      <c r="Q10004" s="3"/>
      <c r="R10004" s="3"/>
      <c r="S10004" s="3"/>
      <c r="T10004" s="3"/>
      <c r="U10004" s="3"/>
      <c r="V10004" s="3"/>
      <c r="W10004" s="3"/>
      <c r="X10004" s="3"/>
      <c r="Y10004" s="3"/>
      <c r="Z10004" s="3"/>
    </row>
    <row r="10005">
      <c r="A10005" s="3"/>
      <c r="B10005" s="3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  <c r="O10005" s="3"/>
      <c r="P10005" s="3"/>
      <c r="Q10005" s="3"/>
      <c r="R10005" s="3"/>
      <c r="S10005" s="3"/>
      <c r="T10005" s="3"/>
      <c r="U10005" s="3"/>
      <c r="V10005" s="3"/>
      <c r="W10005" s="3"/>
      <c r="X10005" s="3"/>
      <c r="Y10005" s="3"/>
      <c r="Z10005" s="3"/>
    </row>
    <row r="10006">
      <c r="A10006" s="3"/>
      <c r="B10006" s="3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  <c r="O10006" s="3"/>
      <c r="P10006" s="3"/>
      <c r="Q10006" s="3"/>
      <c r="R10006" s="3"/>
      <c r="S10006" s="3"/>
      <c r="T10006" s="3"/>
      <c r="U10006" s="3"/>
      <c r="V10006" s="3"/>
      <c r="W10006" s="3"/>
      <c r="X10006" s="3"/>
      <c r="Y10006" s="3"/>
      <c r="Z10006" s="3"/>
    </row>
    <row r="10007">
      <c r="A10007" s="3"/>
      <c r="B10007" s="3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  <c r="O10007" s="3"/>
      <c r="P10007" s="3"/>
      <c r="Q10007" s="3"/>
      <c r="R10007" s="3"/>
      <c r="S10007" s="3"/>
      <c r="T10007" s="3"/>
      <c r="U10007" s="3"/>
      <c r="V10007" s="3"/>
      <c r="W10007" s="3"/>
      <c r="X10007" s="3"/>
      <c r="Y10007" s="3"/>
      <c r="Z10007" s="3"/>
    </row>
    <row r="10008">
      <c r="A10008" s="3"/>
      <c r="B10008" s="3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  <c r="O10008" s="3"/>
      <c r="P10008" s="3"/>
      <c r="Q10008" s="3"/>
      <c r="R10008" s="3"/>
      <c r="S10008" s="3"/>
      <c r="T10008" s="3"/>
      <c r="U10008" s="3"/>
      <c r="V10008" s="3"/>
      <c r="W10008" s="3"/>
      <c r="X10008" s="3"/>
      <c r="Y10008" s="3"/>
      <c r="Z10008" s="3"/>
    </row>
    <row r="10009">
      <c r="A10009" s="3"/>
      <c r="B10009" s="3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  <c r="O10009" s="3"/>
      <c r="P10009" s="3"/>
      <c r="Q10009" s="3"/>
      <c r="R10009" s="3"/>
      <c r="S10009" s="3"/>
      <c r="T10009" s="3"/>
      <c r="U10009" s="3"/>
      <c r="V10009" s="3"/>
      <c r="W10009" s="3"/>
      <c r="X10009" s="3"/>
      <c r="Y10009" s="3"/>
      <c r="Z10009" s="3"/>
    </row>
    <row r="10010">
      <c r="A10010" s="3"/>
      <c r="B10010" s="3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  <c r="O10010" s="3"/>
      <c r="P10010" s="3"/>
      <c r="Q10010" s="3"/>
      <c r="R10010" s="3"/>
      <c r="S10010" s="3"/>
      <c r="T10010" s="3"/>
      <c r="U10010" s="3"/>
      <c r="V10010" s="3"/>
      <c r="W10010" s="3"/>
      <c r="X10010" s="3"/>
      <c r="Y10010" s="3"/>
      <c r="Z10010" s="3"/>
    </row>
    <row r="10011">
      <c r="A10011" s="3"/>
      <c r="B10011" s="3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  <c r="O10011" s="3"/>
      <c r="P10011" s="3"/>
      <c r="Q10011" s="3"/>
      <c r="R10011" s="3"/>
      <c r="S10011" s="3"/>
      <c r="T10011" s="3"/>
      <c r="U10011" s="3"/>
      <c r="V10011" s="3"/>
      <c r="W10011" s="3"/>
      <c r="X10011" s="3"/>
      <c r="Y10011" s="3"/>
      <c r="Z10011" s="3"/>
    </row>
    <row r="10012">
      <c r="A10012" s="3"/>
      <c r="B10012" s="3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  <c r="O10012" s="3"/>
      <c r="P10012" s="3"/>
      <c r="Q10012" s="3"/>
      <c r="R10012" s="3"/>
      <c r="S10012" s="3"/>
      <c r="T10012" s="3"/>
      <c r="U10012" s="3"/>
      <c r="V10012" s="3"/>
      <c r="W10012" s="3"/>
      <c r="X10012" s="3"/>
      <c r="Y10012" s="3"/>
      <c r="Z10012" s="3"/>
    </row>
    <row r="10013">
      <c r="A10013" s="3"/>
      <c r="B10013" s="3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  <c r="O10013" s="3"/>
      <c r="P10013" s="3"/>
      <c r="Q10013" s="3"/>
      <c r="R10013" s="3"/>
      <c r="S10013" s="3"/>
      <c r="T10013" s="3"/>
      <c r="U10013" s="3"/>
      <c r="V10013" s="3"/>
      <c r="W10013" s="3"/>
      <c r="X10013" s="3"/>
      <c r="Y10013" s="3"/>
      <c r="Z10013" s="3"/>
    </row>
    <row r="10014">
      <c r="A10014" s="3"/>
      <c r="B10014" s="3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  <c r="O10014" s="3"/>
      <c r="P10014" s="3"/>
      <c r="Q10014" s="3"/>
      <c r="R10014" s="3"/>
      <c r="S10014" s="3"/>
      <c r="T10014" s="3"/>
      <c r="U10014" s="3"/>
      <c r="V10014" s="3"/>
      <c r="W10014" s="3"/>
      <c r="X10014" s="3"/>
      <c r="Y10014" s="3"/>
      <c r="Z10014" s="3"/>
    </row>
    <row r="10015">
      <c r="A10015" s="3"/>
      <c r="B10015" s="3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  <c r="O10015" s="3"/>
      <c r="P10015" s="3"/>
      <c r="Q10015" s="3"/>
      <c r="R10015" s="3"/>
      <c r="S10015" s="3"/>
      <c r="T10015" s="3"/>
      <c r="U10015" s="3"/>
      <c r="V10015" s="3"/>
      <c r="W10015" s="3"/>
      <c r="X10015" s="3"/>
      <c r="Y10015" s="3"/>
      <c r="Z10015" s="3"/>
    </row>
    <row r="10016">
      <c r="A10016" s="3"/>
      <c r="B10016" s="3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  <c r="O10016" s="3"/>
      <c r="P10016" s="3"/>
      <c r="Q10016" s="3"/>
      <c r="R10016" s="3"/>
      <c r="S10016" s="3"/>
      <c r="T10016" s="3"/>
      <c r="U10016" s="3"/>
      <c r="V10016" s="3"/>
      <c r="W10016" s="3"/>
      <c r="X10016" s="3"/>
      <c r="Y10016" s="3"/>
      <c r="Z10016" s="3"/>
    </row>
    <row r="10017">
      <c r="A10017" s="3"/>
      <c r="B10017" s="3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  <c r="O10017" s="3"/>
      <c r="P10017" s="3"/>
      <c r="Q10017" s="3"/>
      <c r="R10017" s="3"/>
      <c r="S10017" s="3"/>
      <c r="T10017" s="3"/>
      <c r="U10017" s="3"/>
      <c r="V10017" s="3"/>
      <c r="W10017" s="3"/>
      <c r="X10017" s="3"/>
      <c r="Y10017" s="3"/>
      <c r="Z10017" s="3"/>
    </row>
    <row r="10018">
      <c r="A10018" s="3"/>
      <c r="B10018" s="3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  <c r="O10018" s="3"/>
      <c r="P10018" s="3"/>
      <c r="Q10018" s="3"/>
      <c r="R10018" s="3"/>
      <c r="S10018" s="3"/>
      <c r="T10018" s="3"/>
      <c r="U10018" s="3"/>
      <c r="V10018" s="3"/>
      <c r="W10018" s="3"/>
      <c r="X10018" s="3"/>
      <c r="Y10018" s="3"/>
      <c r="Z10018" s="3"/>
    </row>
    <row r="10019">
      <c r="A10019" s="3"/>
      <c r="B10019" s="3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  <c r="O10019" s="3"/>
      <c r="P10019" s="3"/>
      <c r="Q10019" s="3"/>
      <c r="R10019" s="3"/>
      <c r="S10019" s="3"/>
      <c r="T10019" s="3"/>
      <c r="U10019" s="3"/>
      <c r="V10019" s="3"/>
      <c r="W10019" s="3"/>
      <c r="X10019" s="3"/>
      <c r="Y10019" s="3"/>
      <c r="Z10019" s="3"/>
    </row>
    <row r="10020">
      <c r="A10020" s="3"/>
      <c r="B10020" s="3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  <c r="O10020" s="3"/>
      <c r="P10020" s="3"/>
      <c r="Q10020" s="3"/>
      <c r="R10020" s="3"/>
      <c r="S10020" s="3"/>
      <c r="T10020" s="3"/>
      <c r="U10020" s="3"/>
      <c r="V10020" s="3"/>
      <c r="W10020" s="3"/>
      <c r="X10020" s="3"/>
      <c r="Y10020" s="3"/>
      <c r="Z10020" s="3"/>
    </row>
    <row r="10021">
      <c r="A10021" s="3"/>
      <c r="B10021" s="3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  <c r="O10021" s="3"/>
      <c r="P10021" s="3"/>
      <c r="Q10021" s="3"/>
      <c r="R10021" s="3"/>
      <c r="S10021" s="3"/>
      <c r="T10021" s="3"/>
      <c r="U10021" s="3"/>
      <c r="V10021" s="3"/>
      <c r="W10021" s="3"/>
      <c r="X10021" s="3"/>
      <c r="Y10021" s="3"/>
      <c r="Z10021" s="3"/>
    </row>
    <row r="10022">
      <c r="A10022" s="3"/>
      <c r="B10022" s="3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  <c r="O10022" s="3"/>
      <c r="P10022" s="3"/>
      <c r="Q10022" s="3"/>
      <c r="R10022" s="3"/>
      <c r="S10022" s="3"/>
      <c r="T10022" s="3"/>
      <c r="U10022" s="3"/>
      <c r="V10022" s="3"/>
      <c r="W10022" s="3"/>
      <c r="X10022" s="3"/>
      <c r="Y10022" s="3"/>
      <c r="Z10022" s="3"/>
    </row>
    <row r="10023">
      <c r="A10023" s="3"/>
      <c r="B10023" s="3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  <c r="O10023" s="3"/>
      <c r="P10023" s="3"/>
      <c r="Q10023" s="3"/>
      <c r="R10023" s="3"/>
      <c r="S10023" s="3"/>
      <c r="T10023" s="3"/>
      <c r="U10023" s="3"/>
      <c r="V10023" s="3"/>
      <c r="W10023" s="3"/>
      <c r="X10023" s="3"/>
      <c r="Y10023" s="3"/>
      <c r="Z10023" s="3"/>
    </row>
    <row r="10024">
      <c r="A10024" s="3"/>
      <c r="B10024" s="3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  <c r="O10024" s="3"/>
      <c r="P10024" s="3"/>
      <c r="Q10024" s="3"/>
      <c r="R10024" s="3"/>
      <c r="S10024" s="3"/>
      <c r="T10024" s="3"/>
      <c r="U10024" s="3"/>
      <c r="V10024" s="3"/>
      <c r="W10024" s="3"/>
      <c r="X10024" s="3"/>
      <c r="Y10024" s="3"/>
      <c r="Z10024" s="3"/>
    </row>
    <row r="10025">
      <c r="A10025" s="3"/>
      <c r="B10025" s="3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  <c r="O10025" s="3"/>
      <c r="P10025" s="3"/>
      <c r="Q10025" s="3"/>
      <c r="R10025" s="3"/>
      <c r="S10025" s="3"/>
      <c r="T10025" s="3"/>
      <c r="U10025" s="3"/>
      <c r="V10025" s="3"/>
      <c r="W10025" s="3"/>
      <c r="X10025" s="3"/>
      <c r="Y10025" s="3"/>
      <c r="Z10025" s="3"/>
    </row>
    <row r="10026">
      <c r="A10026" s="3"/>
      <c r="B10026" s="3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  <c r="O10026" s="3"/>
      <c r="P10026" s="3"/>
      <c r="Q10026" s="3"/>
      <c r="R10026" s="3"/>
      <c r="S10026" s="3"/>
      <c r="T10026" s="3"/>
      <c r="U10026" s="3"/>
      <c r="V10026" s="3"/>
      <c r="W10026" s="3"/>
      <c r="X10026" s="3"/>
      <c r="Y10026" s="3"/>
      <c r="Z10026" s="3"/>
    </row>
    <row r="10027">
      <c r="A10027" s="3"/>
      <c r="B10027" s="3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  <c r="O10027" s="3"/>
      <c r="P10027" s="3"/>
      <c r="Q10027" s="3"/>
      <c r="R10027" s="3"/>
      <c r="S10027" s="3"/>
      <c r="T10027" s="3"/>
      <c r="U10027" s="3"/>
      <c r="V10027" s="3"/>
      <c r="W10027" s="3"/>
      <c r="X10027" s="3"/>
      <c r="Y10027" s="3"/>
      <c r="Z10027" s="3"/>
    </row>
    <row r="10028">
      <c r="A10028" s="3"/>
      <c r="B10028" s="3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  <c r="O10028" s="3"/>
      <c r="P10028" s="3"/>
      <c r="Q10028" s="3"/>
      <c r="R10028" s="3"/>
      <c r="S10028" s="3"/>
      <c r="T10028" s="3"/>
      <c r="U10028" s="3"/>
      <c r="V10028" s="3"/>
      <c r="W10028" s="3"/>
      <c r="X10028" s="3"/>
      <c r="Y10028" s="3"/>
      <c r="Z10028" s="3"/>
    </row>
    <row r="10029">
      <c r="A10029" s="3"/>
      <c r="B10029" s="3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  <c r="O10029" s="3"/>
      <c r="P10029" s="3"/>
      <c r="Q10029" s="3"/>
      <c r="R10029" s="3"/>
      <c r="S10029" s="3"/>
      <c r="T10029" s="3"/>
      <c r="U10029" s="3"/>
      <c r="V10029" s="3"/>
      <c r="W10029" s="3"/>
      <c r="X10029" s="3"/>
      <c r="Y10029" s="3"/>
      <c r="Z10029" s="3"/>
    </row>
    <row r="10030">
      <c r="A10030" s="3"/>
      <c r="B10030" s="3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  <c r="O10030" s="3"/>
      <c r="P10030" s="3"/>
      <c r="Q10030" s="3"/>
      <c r="R10030" s="3"/>
      <c r="S10030" s="3"/>
      <c r="T10030" s="3"/>
      <c r="U10030" s="3"/>
      <c r="V10030" s="3"/>
      <c r="W10030" s="3"/>
      <c r="X10030" s="3"/>
      <c r="Y10030" s="3"/>
      <c r="Z10030" s="3"/>
    </row>
    <row r="10031">
      <c r="A10031" s="3"/>
      <c r="B10031" s="3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  <c r="O10031" s="3"/>
      <c r="P10031" s="3"/>
      <c r="Q10031" s="3"/>
      <c r="R10031" s="3"/>
      <c r="S10031" s="3"/>
      <c r="T10031" s="3"/>
      <c r="U10031" s="3"/>
      <c r="V10031" s="3"/>
      <c r="W10031" s="3"/>
      <c r="X10031" s="3"/>
      <c r="Y10031" s="3"/>
      <c r="Z10031" s="3"/>
    </row>
    <row r="10032">
      <c r="A10032" s="3"/>
      <c r="B10032" s="3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  <c r="O10032" s="3"/>
      <c r="P10032" s="3"/>
      <c r="Q10032" s="3"/>
      <c r="R10032" s="3"/>
      <c r="S10032" s="3"/>
      <c r="T10032" s="3"/>
      <c r="U10032" s="3"/>
      <c r="V10032" s="3"/>
      <c r="W10032" s="3"/>
      <c r="X10032" s="3"/>
      <c r="Y10032" s="3"/>
      <c r="Z10032" s="3"/>
    </row>
    <row r="10033">
      <c r="A10033" s="3"/>
      <c r="B10033" s="3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  <c r="O10033" s="3"/>
      <c r="P10033" s="3"/>
      <c r="Q10033" s="3"/>
      <c r="R10033" s="3"/>
      <c r="S10033" s="3"/>
      <c r="T10033" s="3"/>
      <c r="U10033" s="3"/>
      <c r="V10033" s="3"/>
      <c r="W10033" s="3"/>
      <c r="X10033" s="3"/>
      <c r="Y10033" s="3"/>
      <c r="Z10033" s="3"/>
    </row>
    <row r="10034">
      <c r="A10034" s="3"/>
      <c r="B10034" s="3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  <c r="O10034" s="3"/>
      <c r="P10034" s="3"/>
      <c r="Q10034" s="3"/>
      <c r="R10034" s="3"/>
      <c r="S10034" s="3"/>
      <c r="T10034" s="3"/>
      <c r="U10034" s="3"/>
      <c r="V10034" s="3"/>
      <c r="W10034" s="3"/>
      <c r="X10034" s="3"/>
      <c r="Y10034" s="3"/>
      <c r="Z10034" s="3"/>
    </row>
    <row r="10035">
      <c r="A10035" s="3"/>
      <c r="B10035" s="3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  <c r="O10035" s="3"/>
      <c r="P10035" s="3"/>
      <c r="Q10035" s="3"/>
      <c r="R10035" s="3"/>
      <c r="S10035" s="3"/>
      <c r="T10035" s="3"/>
      <c r="U10035" s="3"/>
      <c r="V10035" s="3"/>
      <c r="W10035" s="3"/>
      <c r="X10035" s="3"/>
      <c r="Y10035" s="3"/>
      <c r="Z10035" s="3"/>
    </row>
    <row r="10036">
      <c r="A10036" s="3"/>
      <c r="B10036" s="3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  <c r="O10036" s="3"/>
      <c r="P10036" s="3"/>
      <c r="Q10036" s="3"/>
      <c r="R10036" s="3"/>
      <c r="S10036" s="3"/>
      <c r="T10036" s="3"/>
      <c r="U10036" s="3"/>
      <c r="V10036" s="3"/>
      <c r="W10036" s="3"/>
      <c r="X10036" s="3"/>
      <c r="Y10036" s="3"/>
      <c r="Z10036" s="3"/>
    </row>
    <row r="10037">
      <c r="A10037" s="3"/>
      <c r="B10037" s="3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  <c r="O10037" s="3"/>
      <c r="P10037" s="3"/>
      <c r="Q10037" s="3"/>
      <c r="R10037" s="3"/>
      <c r="S10037" s="3"/>
      <c r="T10037" s="3"/>
      <c r="U10037" s="3"/>
      <c r="V10037" s="3"/>
      <c r="W10037" s="3"/>
      <c r="X10037" s="3"/>
      <c r="Y10037" s="3"/>
      <c r="Z10037" s="3"/>
    </row>
    <row r="10038">
      <c r="A10038" s="3"/>
      <c r="B10038" s="3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  <c r="O10038" s="3"/>
      <c r="P10038" s="3"/>
      <c r="Q10038" s="3"/>
      <c r="R10038" s="3"/>
      <c r="S10038" s="3"/>
      <c r="T10038" s="3"/>
      <c r="U10038" s="3"/>
      <c r="V10038" s="3"/>
      <c r="W10038" s="3"/>
      <c r="X10038" s="3"/>
      <c r="Y10038" s="3"/>
      <c r="Z10038" s="3"/>
    </row>
    <row r="10039">
      <c r="A10039" s="3"/>
      <c r="B10039" s="3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  <c r="O10039" s="3"/>
      <c r="P10039" s="3"/>
      <c r="Q10039" s="3"/>
      <c r="R10039" s="3"/>
      <c r="S10039" s="3"/>
      <c r="T10039" s="3"/>
      <c r="U10039" s="3"/>
      <c r="V10039" s="3"/>
      <c r="W10039" s="3"/>
      <c r="X10039" s="3"/>
      <c r="Y10039" s="3"/>
      <c r="Z10039" s="3"/>
    </row>
    <row r="10040">
      <c r="A10040" s="3"/>
      <c r="B10040" s="3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  <c r="O10040" s="3"/>
      <c r="P10040" s="3"/>
      <c r="Q10040" s="3"/>
      <c r="R10040" s="3"/>
      <c r="S10040" s="3"/>
      <c r="T10040" s="3"/>
      <c r="U10040" s="3"/>
      <c r="V10040" s="3"/>
      <c r="W10040" s="3"/>
      <c r="X10040" s="3"/>
      <c r="Y10040" s="3"/>
      <c r="Z10040" s="3"/>
    </row>
    <row r="10041">
      <c r="A10041" s="3"/>
      <c r="B10041" s="3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  <c r="O10041" s="3"/>
      <c r="P10041" s="3"/>
      <c r="Q10041" s="3"/>
      <c r="R10041" s="3"/>
      <c r="S10041" s="3"/>
      <c r="T10041" s="3"/>
      <c r="U10041" s="3"/>
      <c r="V10041" s="3"/>
      <c r="W10041" s="3"/>
      <c r="X10041" s="3"/>
      <c r="Y10041" s="3"/>
      <c r="Z10041" s="3"/>
    </row>
    <row r="10042">
      <c r="A10042" s="3"/>
      <c r="B10042" s="3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  <c r="O10042" s="3"/>
      <c r="P10042" s="3"/>
      <c r="Q10042" s="3"/>
      <c r="R10042" s="3"/>
      <c r="S10042" s="3"/>
      <c r="T10042" s="3"/>
      <c r="U10042" s="3"/>
      <c r="V10042" s="3"/>
      <c r="W10042" s="3"/>
      <c r="X10042" s="3"/>
      <c r="Y10042" s="3"/>
      <c r="Z10042" s="3"/>
    </row>
    <row r="10043">
      <c r="A10043" s="3"/>
      <c r="B10043" s="3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  <c r="O10043" s="3"/>
      <c r="P10043" s="3"/>
      <c r="Q10043" s="3"/>
      <c r="R10043" s="3"/>
      <c r="S10043" s="3"/>
      <c r="T10043" s="3"/>
      <c r="U10043" s="3"/>
      <c r="V10043" s="3"/>
      <c r="W10043" s="3"/>
      <c r="X10043" s="3"/>
      <c r="Y10043" s="3"/>
      <c r="Z10043" s="3"/>
    </row>
    <row r="10044">
      <c r="A10044" s="3"/>
      <c r="B10044" s="3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  <c r="O10044" s="3"/>
      <c r="P10044" s="3"/>
      <c r="Q10044" s="3"/>
      <c r="R10044" s="3"/>
      <c r="S10044" s="3"/>
      <c r="T10044" s="3"/>
      <c r="U10044" s="3"/>
      <c r="V10044" s="3"/>
      <c r="W10044" s="3"/>
      <c r="X10044" s="3"/>
      <c r="Y10044" s="3"/>
      <c r="Z10044" s="3"/>
    </row>
    <row r="10045">
      <c r="A10045" s="3"/>
      <c r="B10045" s="3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  <c r="O10045" s="3"/>
      <c r="P10045" s="3"/>
      <c r="Q10045" s="3"/>
      <c r="R10045" s="3"/>
      <c r="S10045" s="3"/>
      <c r="T10045" s="3"/>
      <c r="U10045" s="3"/>
      <c r="V10045" s="3"/>
      <c r="W10045" s="3"/>
      <c r="X10045" s="3"/>
      <c r="Y10045" s="3"/>
      <c r="Z10045" s="3"/>
    </row>
    <row r="10046">
      <c r="A10046" s="3"/>
      <c r="B10046" s="3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  <c r="O10046" s="3"/>
      <c r="P10046" s="3"/>
      <c r="Q10046" s="3"/>
      <c r="R10046" s="3"/>
      <c r="S10046" s="3"/>
      <c r="T10046" s="3"/>
      <c r="U10046" s="3"/>
      <c r="V10046" s="3"/>
      <c r="W10046" s="3"/>
      <c r="X10046" s="3"/>
      <c r="Y10046" s="3"/>
      <c r="Z10046" s="3"/>
    </row>
    <row r="10047">
      <c r="A10047" s="3"/>
      <c r="B10047" s="3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  <c r="O10047" s="3"/>
      <c r="P10047" s="3"/>
      <c r="Q10047" s="3"/>
      <c r="R10047" s="3"/>
      <c r="S10047" s="3"/>
      <c r="T10047" s="3"/>
      <c r="U10047" s="3"/>
      <c r="V10047" s="3"/>
      <c r="W10047" s="3"/>
      <c r="X10047" s="3"/>
      <c r="Y10047" s="3"/>
      <c r="Z10047" s="3"/>
    </row>
    <row r="10048">
      <c r="A10048" s="3"/>
      <c r="B10048" s="3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  <c r="O10048" s="3"/>
      <c r="P10048" s="3"/>
      <c r="Q10048" s="3"/>
      <c r="R10048" s="3"/>
      <c r="S10048" s="3"/>
      <c r="T10048" s="3"/>
      <c r="U10048" s="3"/>
      <c r="V10048" s="3"/>
      <c r="W10048" s="3"/>
      <c r="X10048" s="3"/>
      <c r="Y10048" s="3"/>
      <c r="Z10048" s="3"/>
    </row>
    <row r="10049">
      <c r="A10049" s="3"/>
      <c r="B10049" s="3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  <c r="O10049" s="3"/>
      <c r="P10049" s="3"/>
      <c r="Q10049" s="3"/>
      <c r="R10049" s="3"/>
      <c r="S10049" s="3"/>
      <c r="T10049" s="3"/>
      <c r="U10049" s="3"/>
      <c r="V10049" s="3"/>
      <c r="W10049" s="3"/>
      <c r="X10049" s="3"/>
      <c r="Y10049" s="3"/>
      <c r="Z10049" s="3"/>
    </row>
    <row r="10050">
      <c r="A10050" s="3"/>
      <c r="B10050" s="3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  <c r="O10050" s="3"/>
      <c r="P10050" s="3"/>
      <c r="Q10050" s="3"/>
      <c r="R10050" s="3"/>
      <c r="S10050" s="3"/>
      <c r="T10050" s="3"/>
      <c r="U10050" s="3"/>
      <c r="V10050" s="3"/>
      <c r="W10050" s="3"/>
      <c r="X10050" s="3"/>
      <c r="Y10050" s="3"/>
      <c r="Z10050" s="3"/>
    </row>
    <row r="10051">
      <c r="A10051" s="3"/>
      <c r="B10051" s="3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  <c r="O10051" s="3"/>
      <c r="P10051" s="3"/>
      <c r="Q10051" s="3"/>
      <c r="R10051" s="3"/>
      <c r="S10051" s="3"/>
      <c r="T10051" s="3"/>
      <c r="U10051" s="3"/>
      <c r="V10051" s="3"/>
      <c r="W10051" s="3"/>
      <c r="X10051" s="3"/>
      <c r="Y10051" s="3"/>
      <c r="Z10051" s="3"/>
    </row>
    <row r="10052">
      <c r="A10052" s="3"/>
      <c r="B10052" s="3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  <c r="O10052" s="3"/>
      <c r="P10052" s="3"/>
      <c r="Q10052" s="3"/>
      <c r="R10052" s="3"/>
      <c r="S10052" s="3"/>
      <c r="T10052" s="3"/>
      <c r="U10052" s="3"/>
      <c r="V10052" s="3"/>
      <c r="W10052" s="3"/>
      <c r="X10052" s="3"/>
      <c r="Y10052" s="3"/>
      <c r="Z10052" s="3"/>
    </row>
    <row r="10053">
      <c r="A10053" s="3"/>
      <c r="B10053" s="3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  <c r="O10053" s="3"/>
      <c r="P10053" s="3"/>
      <c r="Q10053" s="3"/>
      <c r="R10053" s="3"/>
      <c r="S10053" s="3"/>
      <c r="T10053" s="3"/>
      <c r="U10053" s="3"/>
      <c r="V10053" s="3"/>
      <c r="W10053" s="3"/>
      <c r="X10053" s="3"/>
      <c r="Y10053" s="3"/>
      <c r="Z10053" s="3"/>
    </row>
    <row r="10054">
      <c r="A10054" s="3"/>
      <c r="B10054" s="3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  <c r="O10054" s="3"/>
      <c r="P10054" s="3"/>
      <c r="Q10054" s="3"/>
      <c r="R10054" s="3"/>
      <c r="S10054" s="3"/>
      <c r="T10054" s="3"/>
      <c r="U10054" s="3"/>
      <c r="V10054" s="3"/>
      <c r="W10054" s="3"/>
      <c r="X10054" s="3"/>
      <c r="Y10054" s="3"/>
      <c r="Z10054" s="3"/>
    </row>
    <row r="10055">
      <c r="A10055" s="3"/>
      <c r="B10055" s="3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  <c r="O10055" s="3"/>
      <c r="P10055" s="3"/>
      <c r="Q10055" s="3"/>
      <c r="R10055" s="3"/>
      <c r="S10055" s="3"/>
      <c r="T10055" s="3"/>
      <c r="U10055" s="3"/>
      <c r="V10055" s="3"/>
      <c r="W10055" s="3"/>
      <c r="X10055" s="3"/>
      <c r="Y10055" s="3"/>
      <c r="Z10055" s="3"/>
    </row>
    <row r="10056">
      <c r="A10056" s="3"/>
      <c r="B10056" s="3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  <c r="O10056" s="3"/>
      <c r="P10056" s="3"/>
      <c r="Q10056" s="3"/>
      <c r="R10056" s="3"/>
      <c r="S10056" s="3"/>
      <c r="T10056" s="3"/>
      <c r="U10056" s="3"/>
      <c r="V10056" s="3"/>
      <c r="W10056" s="3"/>
      <c r="X10056" s="3"/>
      <c r="Y10056" s="3"/>
      <c r="Z10056" s="3"/>
    </row>
    <row r="10057">
      <c r="A10057" s="3"/>
      <c r="B10057" s="3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  <c r="O10057" s="3"/>
      <c r="P10057" s="3"/>
      <c r="Q10057" s="3"/>
      <c r="R10057" s="3"/>
      <c r="S10057" s="3"/>
      <c r="T10057" s="3"/>
      <c r="U10057" s="3"/>
      <c r="V10057" s="3"/>
      <c r="W10057" s="3"/>
      <c r="X10057" s="3"/>
      <c r="Y10057" s="3"/>
      <c r="Z10057" s="3"/>
    </row>
    <row r="10058">
      <c r="A10058" s="3"/>
      <c r="B10058" s="3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  <c r="O10058" s="3"/>
      <c r="P10058" s="3"/>
      <c r="Q10058" s="3"/>
      <c r="R10058" s="3"/>
      <c r="S10058" s="3"/>
      <c r="T10058" s="3"/>
      <c r="U10058" s="3"/>
      <c r="V10058" s="3"/>
      <c r="W10058" s="3"/>
      <c r="X10058" s="3"/>
      <c r="Y10058" s="3"/>
      <c r="Z10058" s="3"/>
    </row>
    <row r="10059">
      <c r="A10059" s="3"/>
      <c r="B10059" s="3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  <c r="O10059" s="3"/>
      <c r="P10059" s="3"/>
      <c r="Q10059" s="3"/>
      <c r="R10059" s="3"/>
      <c r="S10059" s="3"/>
      <c r="T10059" s="3"/>
      <c r="U10059" s="3"/>
      <c r="V10059" s="3"/>
      <c r="W10059" s="3"/>
      <c r="X10059" s="3"/>
      <c r="Y10059" s="3"/>
      <c r="Z10059" s="3"/>
    </row>
    <row r="10060">
      <c r="A10060" s="3"/>
      <c r="B10060" s="3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  <c r="O10060" s="3"/>
      <c r="P10060" s="3"/>
      <c r="Q10060" s="3"/>
      <c r="R10060" s="3"/>
      <c r="S10060" s="3"/>
      <c r="T10060" s="3"/>
      <c r="U10060" s="3"/>
      <c r="V10060" s="3"/>
      <c r="W10060" s="3"/>
      <c r="X10060" s="3"/>
      <c r="Y10060" s="3"/>
      <c r="Z10060" s="3"/>
    </row>
    <row r="10061">
      <c r="A10061" s="3"/>
      <c r="B10061" s="3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  <c r="O10061" s="3"/>
      <c r="P10061" s="3"/>
      <c r="Q10061" s="3"/>
      <c r="R10061" s="3"/>
      <c r="S10061" s="3"/>
      <c r="T10061" s="3"/>
      <c r="U10061" s="3"/>
      <c r="V10061" s="3"/>
      <c r="W10061" s="3"/>
      <c r="X10061" s="3"/>
      <c r="Y10061" s="3"/>
      <c r="Z10061" s="3"/>
    </row>
    <row r="10062">
      <c r="A10062" s="3"/>
      <c r="B10062" s="3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  <c r="O10062" s="3"/>
      <c r="P10062" s="3"/>
      <c r="Q10062" s="3"/>
      <c r="R10062" s="3"/>
      <c r="S10062" s="3"/>
      <c r="T10062" s="3"/>
      <c r="U10062" s="3"/>
      <c r="V10062" s="3"/>
      <c r="W10062" s="3"/>
      <c r="X10062" s="3"/>
      <c r="Y10062" s="3"/>
      <c r="Z10062" s="3"/>
    </row>
    <row r="10063">
      <c r="A10063" s="3"/>
      <c r="B10063" s="3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  <c r="O10063" s="3"/>
      <c r="P10063" s="3"/>
      <c r="Q10063" s="3"/>
      <c r="R10063" s="3"/>
      <c r="S10063" s="3"/>
      <c r="T10063" s="3"/>
      <c r="U10063" s="3"/>
      <c r="V10063" s="3"/>
      <c r="W10063" s="3"/>
      <c r="X10063" s="3"/>
      <c r="Y10063" s="3"/>
      <c r="Z10063" s="3"/>
    </row>
    <row r="10064">
      <c r="A10064" s="3"/>
      <c r="B10064" s="3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  <c r="O10064" s="3"/>
      <c r="P10064" s="3"/>
      <c r="Q10064" s="3"/>
      <c r="R10064" s="3"/>
      <c r="S10064" s="3"/>
      <c r="T10064" s="3"/>
      <c r="U10064" s="3"/>
      <c r="V10064" s="3"/>
      <c r="W10064" s="3"/>
      <c r="X10064" s="3"/>
      <c r="Y10064" s="3"/>
      <c r="Z10064" s="3"/>
    </row>
    <row r="10065">
      <c r="A10065" s="3"/>
      <c r="B10065" s="3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  <c r="O10065" s="3"/>
      <c r="P10065" s="3"/>
      <c r="Q10065" s="3"/>
      <c r="R10065" s="3"/>
      <c r="S10065" s="3"/>
      <c r="T10065" s="3"/>
      <c r="U10065" s="3"/>
      <c r="V10065" s="3"/>
      <c r="W10065" s="3"/>
      <c r="X10065" s="3"/>
      <c r="Y10065" s="3"/>
      <c r="Z10065" s="3"/>
    </row>
    <row r="10066">
      <c r="A10066" s="3"/>
      <c r="B10066" s="3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  <c r="O10066" s="3"/>
      <c r="P10066" s="3"/>
      <c r="Q10066" s="3"/>
      <c r="R10066" s="3"/>
      <c r="S10066" s="3"/>
      <c r="T10066" s="3"/>
      <c r="U10066" s="3"/>
      <c r="V10066" s="3"/>
      <c r="W10066" s="3"/>
      <c r="X10066" s="3"/>
      <c r="Y10066" s="3"/>
      <c r="Z10066" s="3"/>
    </row>
    <row r="10067">
      <c r="A10067" s="3"/>
      <c r="B10067" s="3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  <c r="O10067" s="3"/>
      <c r="P10067" s="3"/>
      <c r="Q10067" s="3"/>
      <c r="R10067" s="3"/>
      <c r="S10067" s="3"/>
      <c r="T10067" s="3"/>
      <c r="U10067" s="3"/>
      <c r="V10067" s="3"/>
      <c r="W10067" s="3"/>
      <c r="X10067" s="3"/>
      <c r="Y10067" s="3"/>
      <c r="Z10067" s="3"/>
    </row>
    <row r="10068">
      <c r="A10068" s="3"/>
      <c r="B10068" s="3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  <c r="O10068" s="3"/>
      <c r="P10068" s="3"/>
      <c r="Q10068" s="3"/>
      <c r="R10068" s="3"/>
      <c r="S10068" s="3"/>
      <c r="T10068" s="3"/>
      <c r="U10068" s="3"/>
      <c r="V10068" s="3"/>
      <c r="W10068" s="3"/>
      <c r="X10068" s="3"/>
      <c r="Y10068" s="3"/>
      <c r="Z10068" s="3"/>
    </row>
    <row r="10069">
      <c r="A10069" s="3"/>
      <c r="B10069" s="3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  <c r="O10069" s="3"/>
      <c r="P10069" s="3"/>
      <c r="Q10069" s="3"/>
      <c r="R10069" s="3"/>
      <c r="S10069" s="3"/>
      <c r="T10069" s="3"/>
      <c r="U10069" s="3"/>
      <c r="V10069" s="3"/>
      <c r="W10069" s="3"/>
      <c r="X10069" s="3"/>
      <c r="Y10069" s="3"/>
      <c r="Z10069" s="3"/>
    </row>
    <row r="10070">
      <c r="A10070" s="3"/>
      <c r="B10070" s="3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  <c r="O10070" s="3"/>
      <c r="P10070" s="3"/>
      <c r="Q10070" s="3"/>
      <c r="R10070" s="3"/>
      <c r="S10070" s="3"/>
      <c r="T10070" s="3"/>
      <c r="U10070" s="3"/>
      <c r="V10070" s="3"/>
      <c r="W10070" s="3"/>
      <c r="X10070" s="3"/>
      <c r="Y10070" s="3"/>
      <c r="Z10070" s="3"/>
    </row>
    <row r="10071">
      <c r="A10071" s="3"/>
      <c r="B10071" s="3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  <c r="O10071" s="3"/>
      <c r="P10071" s="3"/>
      <c r="Q10071" s="3"/>
      <c r="R10071" s="3"/>
      <c r="S10071" s="3"/>
      <c r="T10071" s="3"/>
      <c r="U10071" s="3"/>
      <c r="V10071" s="3"/>
      <c r="W10071" s="3"/>
      <c r="X10071" s="3"/>
      <c r="Y10071" s="3"/>
      <c r="Z10071" s="3"/>
    </row>
    <row r="10072">
      <c r="A10072" s="3"/>
      <c r="B10072" s="3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  <c r="O10072" s="3"/>
      <c r="P10072" s="3"/>
      <c r="Q10072" s="3"/>
      <c r="R10072" s="3"/>
      <c r="S10072" s="3"/>
      <c r="T10072" s="3"/>
      <c r="U10072" s="3"/>
      <c r="V10072" s="3"/>
      <c r="W10072" s="3"/>
      <c r="X10072" s="3"/>
      <c r="Y10072" s="3"/>
      <c r="Z10072" s="3"/>
    </row>
    <row r="10073">
      <c r="A10073" s="3"/>
      <c r="B10073" s="3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  <c r="O10073" s="3"/>
      <c r="P10073" s="3"/>
      <c r="Q10073" s="3"/>
      <c r="R10073" s="3"/>
      <c r="S10073" s="3"/>
      <c r="T10073" s="3"/>
      <c r="U10073" s="3"/>
      <c r="V10073" s="3"/>
      <c r="W10073" s="3"/>
      <c r="X10073" s="3"/>
      <c r="Y10073" s="3"/>
      <c r="Z10073" s="3"/>
    </row>
    <row r="10074">
      <c r="A10074" s="3"/>
      <c r="B10074" s="3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  <c r="O10074" s="3"/>
      <c r="P10074" s="3"/>
      <c r="Q10074" s="3"/>
      <c r="R10074" s="3"/>
      <c r="S10074" s="3"/>
      <c r="T10074" s="3"/>
      <c r="U10074" s="3"/>
      <c r="V10074" s="3"/>
      <c r="W10074" s="3"/>
      <c r="X10074" s="3"/>
      <c r="Y10074" s="3"/>
      <c r="Z10074" s="3"/>
    </row>
    <row r="10075">
      <c r="A10075" s="3"/>
      <c r="B10075" s="3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  <c r="O10075" s="3"/>
      <c r="P10075" s="3"/>
      <c r="Q10075" s="3"/>
      <c r="R10075" s="3"/>
      <c r="S10075" s="3"/>
      <c r="T10075" s="3"/>
      <c r="U10075" s="3"/>
      <c r="V10075" s="3"/>
      <c r="W10075" s="3"/>
      <c r="X10075" s="3"/>
      <c r="Y10075" s="3"/>
      <c r="Z10075" s="3"/>
    </row>
    <row r="10076">
      <c r="A10076" s="3"/>
      <c r="B10076" s="3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  <c r="O10076" s="3"/>
      <c r="P10076" s="3"/>
      <c r="Q10076" s="3"/>
      <c r="R10076" s="3"/>
      <c r="S10076" s="3"/>
      <c r="T10076" s="3"/>
      <c r="U10076" s="3"/>
      <c r="V10076" s="3"/>
      <c r="W10076" s="3"/>
      <c r="X10076" s="3"/>
      <c r="Y10076" s="3"/>
      <c r="Z10076" s="3"/>
    </row>
    <row r="10077">
      <c r="A10077" s="3"/>
      <c r="B10077" s="3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  <c r="O10077" s="3"/>
      <c r="P10077" s="3"/>
      <c r="Q10077" s="3"/>
      <c r="R10077" s="3"/>
      <c r="S10077" s="3"/>
      <c r="T10077" s="3"/>
      <c r="U10077" s="3"/>
      <c r="V10077" s="3"/>
      <c r="W10077" s="3"/>
      <c r="X10077" s="3"/>
      <c r="Y10077" s="3"/>
      <c r="Z10077" s="3"/>
    </row>
    <row r="10078">
      <c r="A10078" s="3"/>
      <c r="B10078" s="3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  <c r="O10078" s="3"/>
      <c r="P10078" s="3"/>
      <c r="Q10078" s="3"/>
      <c r="R10078" s="3"/>
      <c r="S10078" s="3"/>
      <c r="T10078" s="3"/>
      <c r="U10078" s="3"/>
      <c r="V10078" s="3"/>
      <c r="W10078" s="3"/>
      <c r="X10078" s="3"/>
      <c r="Y10078" s="3"/>
      <c r="Z10078" s="3"/>
    </row>
    <row r="10079">
      <c r="A10079" s="3"/>
      <c r="B10079" s="3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  <c r="O10079" s="3"/>
      <c r="P10079" s="3"/>
      <c r="Q10079" s="3"/>
      <c r="R10079" s="3"/>
      <c r="S10079" s="3"/>
      <c r="T10079" s="3"/>
      <c r="U10079" s="3"/>
      <c r="V10079" s="3"/>
      <c r="W10079" s="3"/>
      <c r="X10079" s="3"/>
      <c r="Y10079" s="3"/>
      <c r="Z10079" s="3"/>
    </row>
    <row r="10080">
      <c r="A10080" s="3"/>
      <c r="B10080" s="3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  <c r="O10080" s="3"/>
      <c r="P10080" s="3"/>
      <c r="Q10080" s="3"/>
      <c r="R10080" s="3"/>
      <c r="S10080" s="3"/>
      <c r="T10080" s="3"/>
      <c r="U10080" s="3"/>
      <c r="V10080" s="3"/>
      <c r="W10080" s="3"/>
      <c r="X10080" s="3"/>
      <c r="Y10080" s="3"/>
      <c r="Z10080" s="3"/>
    </row>
    <row r="10081">
      <c r="A10081" s="3"/>
      <c r="B10081" s="3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  <c r="O10081" s="3"/>
      <c r="P10081" s="3"/>
      <c r="Q10081" s="3"/>
      <c r="R10081" s="3"/>
      <c r="S10081" s="3"/>
      <c r="T10081" s="3"/>
      <c r="U10081" s="3"/>
      <c r="V10081" s="3"/>
      <c r="W10081" s="3"/>
      <c r="X10081" s="3"/>
      <c r="Y10081" s="3"/>
      <c r="Z10081" s="3"/>
    </row>
    <row r="10082">
      <c r="A10082" s="3"/>
      <c r="B10082" s="3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  <c r="O10082" s="3"/>
      <c r="P10082" s="3"/>
      <c r="Q10082" s="3"/>
      <c r="R10082" s="3"/>
      <c r="S10082" s="3"/>
      <c r="T10082" s="3"/>
      <c r="U10082" s="3"/>
      <c r="V10082" s="3"/>
      <c r="W10082" s="3"/>
      <c r="X10082" s="3"/>
      <c r="Y10082" s="3"/>
      <c r="Z10082" s="3"/>
    </row>
    <row r="10083">
      <c r="A10083" s="3"/>
      <c r="B10083" s="3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  <c r="O10083" s="3"/>
      <c r="P10083" s="3"/>
      <c r="Q10083" s="3"/>
      <c r="R10083" s="3"/>
      <c r="S10083" s="3"/>
      <c r="T10083" s="3"/>
      <c r="U10083" s="3"/>
      <c r="V10083" s="3"/>
      <c r="W10083" s="3"/>
      <c r="X10083" s="3"/>
      <c r="Y10083" s="3"/>
      <c r="Z10083" s="3"/>
    </row>
    <row r="10084">
      <c r="A10084" s="3"/>
      <c r="B10084" s="3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  <c r="O10084" s="3"/>
      <c r="P10084" s="3"/>
      <c r="Q10084" s="3"/>
      <c r="R10084" s="3"/>
      <c r="S10084" s="3"/>
      <c r="T10084" s="3"/>
      <c r="U10084" s="3"/>
      <c r="V10084" s="3"/>
      <c r="W10084" s="3"/>
      <c r="X10084" s="3"/>
      <c r="Y10084" s="3"/>
      <c r="Z10084" s="3"/>
    </row>
    <row r="10085">
      <c r="A10085" s="3"/>
      <c r="B10085" s="3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  <c r="O10085" s="3"/>
      <c r="P10085" s="3"/>
      <c r="Q10085" s="3"/>
      <c r="R10085" s="3"/>
      <c r="S10085" s="3"/>
      <c r="T10085" s="3"/>
      <c r="U10085" s="3"/>
      <c r="V10085" s="3"/>
      <c r="W10085" s="3"/>
      <c r="X10085" s="3"/>
      <c r="Y10085" s="3"/>
      <c r="Z10085" s="3"/>
    </row>
    <row r="10086">
      <c r="A10086" s="3"/>
      <c r="B10086" s="3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  <c r="O10086" s="3"/>
      <c r="P10086" s="3"/>
      <c r="Q10086" s="3"/>
      <c r="R10086" s="3"/>
      <c r="S10086" s="3"/>
      <c r="T10086" s="3"/>
      <c r="U10086" s="3"/>
      <c r="V10086" s="3"/>
      <c r="W10086" s="3"/>
      <c r="X10086" s="3"/>
      <c r="Y10086" s="3"/>
      <c r="Z10086" s="3"/>
    </row>
    <row r="10087">
      <c r="A10087" s="3"/>
      <c r="B10087" s="3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  <c r="O10087" s="3"/>
      <c r="P10087" s="3"/>
      <c r="Q10087" s="3"/>
      <c r="R10087" s="3"/>
      <c r="S10087" s="3"/>
      <c r="T10087" s="3"/>
      <c r="U10087" s="3"/>
      <c r="V10087" s="3"/>
      <c r="W10087" s="3"/>
      <c r="X10087" s="3"/>
      <c r="Y10087" s="3"/>
      <c r="Z10087" s="3"/>
    </row>
    <row r="10088">
      <c r="A10088" s="3"/>
      <c r="B10088" s="3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  <c r="O10088" s="3"/>
      <c r="P10088" s="3"/>
      <c r="Q10088" s="3"/>
      <c r="R10088" s="3"/>
      <c r="S10088" s="3"/>
      <c r="T10088" s="3"/>
      <c r="U10088" s="3"/>
      <c r="V10088" s="3"/>
      <c r="W10088" s="3"/>
      <c r="X10088" s="3"/>
      <c r="Y10088" s="3"/>
      <c r="Z10088" s="3"/>
    </row>
    <row r="10089">
      <c r="A10089" s="3"/>
      <c r="B10089" s="3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  <c r="O10089" s="3"/>
      <c r="P10089" s="3"/>
      <c r="Q10089" s="3"/>
      <c r="R10089" s="3"/>
      <c r="S10089" s="3"/>
      <c r="T10089" s="3"/>
      <c r="U10089" s="3"/>
      <c r="V10089" s="3"/>
      <c r="W10089" s="3"/>
      <c r="X10089" s="3"/>
      <c r="Y10089" s="3"/>
      <c r="Z10089" s="3"/>
    </row>
    <row r="10090">
      <c r="A10090" s="3"/>
      <c r="B10090" s="3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  <c r="O10090" s="3"/>
      <c r="P10090" s="3"/>
      <c r="Q10090" s="3"/>
      <c r="R10090" s="3"/>
      <c r="S10090" s="3"/>
      <c r="T10090" s="3"/>
      <c r="U10090" s="3"/>
      <c r="V10090" s="3"/>
      <c r="W10090" s="3"/>
      <c r="X10090" s="3"/>
      <c r="Y10090" s="3"/>
      <c r="Z10090" s="3"/>
    </row>
    <row r="10091">
      <c r="A10091" s="3"/>
      <c r="B10091" s="3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  <c r="O10091" s="3"/>
      <c r="P10091" s="3"/>
      <c r="Q10091" s="3"/>
      <c r="R10091" s="3"/>
      <c r="S10091" s="3"/>
      <c r="T10091" s="3"/>
      <c r="U10091" s="3"/>
      <c r="V10091" s="3"/>
      <c r="W10091" s="3"/>
      <c r="X10091" s="3"/>
      <c r="Y10091" s="3"/>
      <c r="Z10091" s="3"/>
    </row>
    <row r="10092">
      <c r="A10092" s="3"/>
      <c r="B10092" s="3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  <c r="O10092" s="3"/>
      <c r="P10092" s="3"/>
      <c r="Q10092" s="3"/>
      <c r="R10092" s="3"/>
      <c r="S10092" s="3"/>
      <c r="T10092" s="3"/>
      <c r="U10092" s="3"/>
      <c r="V10092" s="3"/>
      <c r="W10092" s="3"/>
      <c r="X10092" s="3"/>
      <c r="Y10092" s="3"/>
      <c r="Z10092" s="3"/>
    </row>
    <row r="10093">
      <c r="A10093" s="3"/>
      <c r="B10093" s="3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  <c r="O10093" s="3"/>
      <c r="P10093" s="3"/>
      <c r="Q10093" s="3"/>
      <c r="R10093" s="3"/>
      <c r="S10093" s="3"/>
      <c r="T10093" s="3"/>
      <c r="U10093" s="3"/>
      <c r="V10093" s="3"/>
      <c r="W10093" s="3"/>
      <c r="X10093" s="3"/>
      <c r="Y10093" s="3"/>
      <c r="Z10093" s="3"/>
    </row>
    <row r="10094">
      <c r="A10094" s="3"/>
      <c r="B10094" s="3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  <c r="O10094" s="3"/>
      <c r="P10094" s="3"/>
      <c r="Q10094" s="3"/>
      <c r="R10094" s="3"/>
      <c r="S10094" s="3"/>
      <c r="T10094" s="3"/>
      <c r="U10094" s="3"/>
      <c r="V10094" s="3"/>
      <c r="W10094" s="3"/>
      <c r="X10094" s="3"/>
      <c r="Y10094" s="3"/>
      <c r="Z10094" s="3"/>
    </row>
    <row r="10095">
      <c r="A10095" s="3"/>
      <c r="B10095" s="3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  <c r="O10095" s="3"/>
      <c r="P10095" s="3"/>
      <c r="Q10095" s="3"/>
      <c r="R10095" s="3"/>
      <c r="S10095" s="3"/>
      <c r="T10095" s="3"/>
      <c r="U10095" s="3"/>
      <c r="V10095" s="3"/>
      <c r="W10095" s="3"/>
      <c r="X10095" s="3"/>
      <c r="Y10095" s="3"/>
      <c r="Z10095" s="3"/>
    </row>
    <row r="10096">
      <c r="A10096" s="3"/>
      <c r="B10096" s="3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  <c r="O10096" s="3"/>
      <c r="P10096" s="3"/>
      <c r="Q10096" s="3"/>
      <c r="R10096" s="3"/>
      <c r="S10096" s="3"/>
      <c r="T10096" s="3"/>
      <c r="U10096" s="3"/>
      <c r="V10096" s="3"/>
      <c r="W10096" s="3"/>
      <c r="X10096" s="3"/>
      <c r="Y10096" s="3"/>
      <c r="Z10096" s="3"/>
    </row>
    <row r="10097">
      <c r="A10097" s="3"/>
      <c r="B10097" s="3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  <c r="O10097" s="3"/>
      <c r="P10097" s="3"/>
      <c r="Q10097" s="3"/>
      <c r="R10097" s="3"/>
      <c r="S10097" s="3"/>
      <c r="T10097" s="3"/>
      <c r="U10097" s="3"/>
      <c r="V10097" s="3"/>
      <c r="W10097" s="3"/>
      <c r="X10097" s="3"/>
      <c r="Y10097" s="3"/>
      <c r="Z10097" s="3"/>
    </row>
    <row r="10098">
      <c r="A10098" s="3"/>
      <c r="B10098" s="3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  <c r="O10098" s="3"/>
      <c r="P10098" s="3"/>
      <c r="Q10098" s="3"/>
      <c r="R10098" s="3"/>
      <c r="S10098" s="3"/>
      <c r="T10098" s="3"/>
      <c r="U10098" s="3"/>
      <c r="V10098" s="3"/>
      <c r="W10098" s="3"/>
      <c r="X10098" s="3"/>
      <c r="Y10098" s="3"/>
      <c r="Z10098" s="3"/>
    </row>
    <row r="10099">
      <c r="A10099" s="3"/>
      <c r="B10099" s="3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  <c r="O10099" s="3"/>
      <c r="P10099" s="3"/>
      <c r="Q10099" s="3"/>
      <c r="R10099" s="3"/>
      <c r="S10099" s="3"/>
      <c r="T10099" s="3"/>
      <c r="U10099" s="3"/>
      <c r="V10099" s="3"/>
      <c r="W10099" s="3"/>
      <c r="X10099" s="3"/>
      <c r="Y10099" s="3"/>
      <c r="Z10099" s="3"/>
    </row>
    <row r="10100">
      <c r="A10100" s="3"/>
      <c r="B10100" s="3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  <c r="O10100" s="3"/>
      <c r="P10100" s="3"/>
      <c r="Q10100" s="3"/>
      <c r="R10100" s="3"/>
      <c r="S10100" s="3"/>
      <c r="T10100" s="3"/>
      <c r="U10100" s="3"/>
      <c r="V10100" s="3"/>
      <c r="W10100" s="3"/>
      <c r="X10100" s="3"/>
      <c r="Y10100" s="3"/>
      <c r="Z10100" s="3"/>
    </row>
    <row r="10101">
      <c r="A10101" s="3"/>
      <c r="B10101" s="3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  <c r="O10101" s="3"/>
      <c r="P10101" s="3"/>
      <c r="Q10101" s="3"/>
      <c r="R10101" s="3"/>
      <c r="S10101" s="3"/>
      <c r="T10101" s="3"/>
      <c r="U10101" s="3"/>
      <c r="V10101" s="3"/>
      <c r="W10101" s="3"/>
      <c r="X10101" s="3"/>
      <c r="Y10101" s="3"/>
      <c r="Z10101" s="3"/>
    </row>
    <row r="10102">
      <c r="A10102" s="3"/>
      <c r="B10102" s="3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  <c r="O10102" s="3"/>
      <c r="P10102" s="3"/>
      <c r="Q10102" s="3"/>
      <c r="R10102" s="3"/>
      <c r="S10102" s="3"/>
      <c r="T10102" s="3"/>
      <c r="U10102" s="3"/>
      <c r="V10102" s="3"/>
      <c r="W10102" s="3"/>
      <c r="X10102" s="3"/>
      <c r="Y10102" s="3"/>
      <c r="Z10102" s="3"/>
    </row>
    <row r="10103">
      <c r="A10103" s="3"/>
      <c r="B10103" s="3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  <c r="O10103" s="3"/>
      <c r="P10103" s="3"/>
      <c r="Q10103" s="3"/>
      <c r="R10103" s="3"/>
      <c r="S10103" s="3"/>
      <c r="T10103" s="3"/>
      <c r="U10103" s="3"/>
      <c r="V10103" s="3"/>
      <c r="W10103" s="3"/>
      <c r="X10103" s="3"/>
      <c r="Y10103" s="3"/>
      <c r="Z10103" s="3"/>
    </row>
    <row r="10104">
      <c r="A10104" s="3"/>
      <c r="B10104" s="3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  <c r="O10104" s="3"/>
      <c r="P10104" s="3"/>
      <c r="Q10104" s="3"/>
      <c r="R10104" s="3"/>
      <c r="S10104" s="3"/>
      <c r="T10104" s="3"/>
      <c r="U10104" s="3"/>
      <c r="V10104" s="3"/>
      <c r="W10104" s="3"/>
      <c r="X10104" s="3"/>
      <c r="Y10104" s="3"/>
      <c r="Z10104" s="3"/>
    </row>
    <row r="10105">
      <c r="A10105" s="3"/>
      <c r="B10105" s="3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  <c r="O10105" s="3"/>
      <c r="P10105" s="3"/>
      <c r="Q10105" s="3"/>
      <c r="R10105" s="3"/>
      <c r="S10105" s="3"/>
      <c r="T10105" s="3"/>
      <c r="U10105" s="3"/>
      <c r="V10105" s="3"/>
      <c r="W10105" s="3"/>
      <c r="X10105" s="3"/>
      <c r="Y10105" s="3"/>
      <c r="Z10105" s="3"/>
    </row>
    <row r="10106">
      <c r="A10106" s="3"/>
      <c r="B10106" s="3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  <c r="O10106" s="3"/>
      <c r="P10106" s="3"/>
      <c r="Q10106" s="3"/>
      <c r="R10106" s="3"/>
      <c r="S10106" s="3"/>
      <c r="T10106" s="3"/>
      <c r="U10106" s="3"/>
      <c r="V10106" s="3"/>
      <c r="W10106" s="3"/>
      <c r="X10106" s="3"/>
      <c r="Y10106" s="3"/>
      <c r="Z10106" s="3"/>
    </row>
    <row r="10107">
      <c r="A10107" s="3"/>
      <c r="B10107" s="3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  <c r="O10107" s="3"/>
      <c r="P10107" s="3"/>
      <c r="Q10107" s="3"/>
      <c r="R10107" s="3"/>
      <c r="S10107" s="3"/>
      <c r="T10107" s="3"/>
      <c r="U10107" s="3"/>
      <c r="V10107" s="3"/>
      <c r="W10107" s="3"/>
      <c r="X10107" s="3"/>
      <c r="Y10107" s="3"/>
      <c r="Z10107" s="3"/>
    </row>
    <row r="10108">
      <c r="A10108" s="3"/>
      <c r="B10108" s="3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  <c r="O10108" s="3"/>
      <c r="P10108" s="3"/>
      <c r="Q10108" s="3"/>
      <c r="R10108" s="3"/>
      <c r="S10108" s="3"/>
      <c r="T10108" s="3"/>
      <c r="U10108" s="3"/>
      <c r="V10108" s="3"/>
      <c r="W10108" s="3"/>
      <c r="X10108" s="3"/>
      <c r="Y10108" s="3"/>
      <c r="Z10108" s="3"/>
    </row>
    <row r="10109">
      <c r="A10109" s="3"/>
      <c r="B10109" s="3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  <c r="O10109" s="3"/>
      <c r="P10109" s="3"/>
      <c r="Q10109" s="3"/>
      <c r="R10109" s="3"/>
      <c r="S10109" s="3"/>
      <c r="T10109" s="3"/>
      <c r="U10109" s="3"/>
      <c r="V10109" s="3"/>
      <c r="W10109" s="3"/>
      <c r="X10109" s="3"/>
      <c r="Y10109" s="3"/>
      <c r="Z10109" s="3"/>
    </row>
    <row r="10110">
      <c r="A10110" s="3"/>
      <c r="B10110" s="3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  <c r="O10110" s="3"/>
      <c r="P10110" s="3"/>
      <c r="Q10110" s="3"/>
      <c r="R10110" s="3"/>
      <c r="S10110" s="3"/>
      <c r="T10110" s="3"/>
      <c r="U10110" s="3"/>
      <c r="V10110" s="3"/>
      <c r="W10110" s="3"/>
      <c r="X10110" s="3"/>
      <c r="Y10110" s="3"/>
      <c r="Z10110" s="3"/>
    </row>
    <row r="10111">
      <c r="A10111" s="3"/>
      <c r="B10111" s="3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  <c r="O10111" s="3"/>
      <c r="P10111" s="3"/>
      <c r="Q10111" s="3"/>
      <c r="R10111" s="3"/>
      <c r="S10111" s="3"/>
      <c r="T10111" s="3"/>
      <c r="U10111" s="3"/>
      <c r="V10111" s="3"/>
      <c r="W10111" s="3"/>
      <c r="X10111" s="3"/>
      <c r="Y10111" s="3"/>
      <c r="Z10111" s="3"/>
    </row>
    <row r="10112">
      <c r="A10112" s="3"/>
      <c r="B10112" s="3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  <c r="O10112" s="3"/>
      <c r="P10112" s="3"/>
      <c r="Q10112" s="3"/>
      <c r="R10112" s="3"/>
      <c r="S10112" s="3"/>
      <c r="T10112" s="3"/>
      <c r="U10112" s="3"/>
      <c r="V10112" s="3"/>
      <c r="W10112" s="3"/>
      <c r="X10112" s="3"/>
      <c r="Y10112" s="3"/>
      <c r="Z10112" s="3"/>
    </row>
    <row r="10113">
      <c r="A10113" s="3"/>
      <c r="B10113" s="3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  <c r="O10113" s="3"/>
      <c r="P10113" s="3"/>
      <c r="Q10113" s="3"/>
      <c r="R10113" s="3"/>
      <c r="S10113" s="3"/>
      <c r="T10113" s="3"/>
      <c r="U10113" s="3"/>
      <c r="V10113" s="3"/>
      <c r="W10113" s="3"/>
      <c r="X10113" s="3"/>
      <c r="Y10113" s="3"/>
      <c r="Z10113" s="3"/>
    </row>
    <row r="10114">
      <c r="A10114" s="3"/>
      <c r="B10114" s="3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  <c r="O10114" s="3"/>
      <c r="P10114" s="3"/>
      <c r="Q10114" s="3"/>
      <c r="R10114" s="3"/>
      <c r="S10114" s="3"/>
      <c r="T10114" s="3"/>
      <c r="U10114" s="3"/>
      <c r="V10114" s="3"/>
      <c r="W10114" s="3"/>
      <c r="X10114" s="3"/>
      <c r="Y10114" s="3"/>
      <c r="Z10114" s="3"/>
    </row>
    <row r="10115">
      <c r="A10115" s="3"/>
      <c r="B10115" s="3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  <c r="O10115" s="3"/>
      <c r="P10115" s="3"/>
      <c r="Q10115" s="3"/>
      <c r="R10115" s="3"/>
      <c r="S10115" s="3"/>
      <c r="T10115" s="3"/>
      <c r="U10115" s="3"/>
      <c r="V10115" s="3"/>
      <c r="W10115" s="3"/>
      <c r="X10115" s="3"/>
      <c r="Y10115" s="3"/>
      <c r="Z10115" s="3"/>
    </row>
    <row r="10116">
      <c r="A10116" s="3"/>
      <c r="B10116" s="3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  <c r="O10116" s="3"/>
      <c r="P10116" s="3"/>
      <c r="Q10116" s="3"/>
      <c r="R10116" s="3"/>
      <c r="S10116" s="3"/>
      <c r="T10116" s="3"/>
      <c r="U10116" s="3"/>
      <c r="V10116" s="3"/>
      <c r="W10116" s="3"/>
      <c r="X10116" s="3"/>
      <c r="Y10116" s="3"/>
      <c r="Z10116" s="3"/>
    </row>
    <row r="10117">
      <c r="A10117" s="3"/>
      <c r="B10117" s="3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  <c r="O10117" s="3"/>
      <c r="P10117" s="3"/>
      <c r="Q10117" s="3"/>
      <c r="R10117" s="3"/>
      <c r="S10117" s="3"/>
      <c r="T10117" s="3"/>
      <c r="U10117" s="3"/>
      <c r="V10117" s="3"/>
      <c r="W10117" s="3"/>
      <c r="X10117" s="3"/>
      <c r="Y10117" s="3"/>
      <c r="Z10117" s="3"/>
    </row>
    <row r="10118">
      <c r="A10118" s="3"/>
      <c r="B10118" s="3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  <c r="O10118" s="3"/>
      <c r="P10118" s="3"/>
      <c r="Q10118" s="3"/>
      <c r="R10118" s="3"/>
      <c r="S10118" s="3"/>
      <c r="T10118" s="3"/>
      <c r="U10118" s="3"/>
      <c r="V10118" s="3"/>
      <c r="W10118" s="3"/>
      <c r="X10118" s="3"/>
      <c r="Y10118" s="3"/>
      <c r="Z10118" s="3"/>
    </row>
    <row r="10119">
      <c r="A10119" s="3"/>
      <c r="B10119" s="3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  <c r="O10119" s="3"/>
      <c r="P10119" s="3"/>
      <c r="Q10119" s="3"/>
      <c r="R10119" s="3"/>
      <c r="S10119" s="3"/>
      <c r="T10119" s="3"/>
      <c r="U10119" s="3"/>
      <c r="V10119" s="3"/>
      <c r="W10119" s="3"/>
      <c r="X10119" s="3"/>
      <c r="Y10119" s="3"/>
      <c r="Z10119" s="3"/>
    </row>
    <row r="10120">
      <c r="A10120" s="3"/>
      <c r="B10120" s="3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  <c r="O10120" s="3"/>
      <c r="P10120" s="3"/>
      <c r="Q10120" s="3"/>
      <c r="R10120" s="3"/>
      <c r="S10120" s="3"/>
      <c r="T10120" s="3"/>
      <c r="U10120" s="3"/>
      <c r="V10120" s="3"/>
      <c r="W10120" s="3"/>
      <c r="X10120" s="3"/>
      <c r="Y10120" s="3"/>
      <c r="Z10120" s="3"/>
    </row>
    <row r="10121">
      <c r="A10121" s="3"/>
      <c r="B10121" s="3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  <c r="O10121" s="3"/>
      <c r="P10121" s="3"/>
      <c r="Q10121" s="3"/>
      <c r="R10121" s="3"/>
      <c r="S10121" s="3"/>
      <c r="T10121" s="3"/>
      <c r="U10121" s="3"/>
      <c r="V10121" s="3"/>
      <c r="W10121" s="3"/>
      <c r="X10121" s="3"/>
      <c r="Y10121" s="3"/>
      <c r="Z10121" s="3"/>
    </row>
    <row r="10122">
      <c r="A10122" s="3"/>
      <c r="B10122" s="3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  <c r="O10122" s="3"/>
      <c r="P10122" s="3"/>
      <c r="Q10122" s="3"/>
      <c r="R10122" s="3"/>
      <c r="S10122" s="3"/>
      <c r="T10122" s="3"/>
      <c r="U10122" s="3"/>
      <c r="V10122" s="3"/>
      <c r="W10122" s="3"/>
      <c r="X10122" s="3"/>
      <c r="Y10122" s="3"/>
      <c r="Z10122" s="3"/>
    </row>
    <row r="10123">
      <c r="A10123" s="3"/>
      <c r="B10123" s="3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  <c r="O10123" s="3"/>
      <c r="P10123" s="3"/>
      <c r="Q10123" s="3"/>
      <c r="R10123" s="3"/>
      <c r="S10123" s="3"/>
      <c r="T10123" s="3"/>
      <c r="U10123" s="3"/>
      <c r="V10123" s="3"/>
      <c r="W10123" s="3"/>
      <c r="X10123" s="3"/>
      <c r="Y10123" s="3"/>
      <c r="Z10123" s="3"/>
    </row>
    <row r="10124">
      <c r="A10124" s="3"/>
      <c r="B10124" s="3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  <c r="O10124" s="3"/>
      <c r="P10124" s="3"/>
      <c r="Q10124" s="3"/>
      <c r="R10124" s="3"/>
      <c r="S10124" s="3"/>
      <c r="T10124" s="3"/>
      <c r="U10124" s="3"/>
      <c r="V10124" s="3"/>
      <c r="W10124" s="3"/>
      <c r="X10124" s="3"/>
      <c r="Y10124" s="3"/>
      <c r="Z10124" s="3"/>
    </row>
    <row r="10125">
      <c r="A10125" s="3"/>
      <c r="B10125" s="3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  <c r="O10125" s="3"/>
      <c r="P10125" s="3"/>
      <c r="Q10125" s="3"/>
      <c r="R10125" s="3"/>
      <c r="S10125" s="3"/>
      <c r="T10125" s="3"/>
      <c r="U10125" s="3"/>
      <c r="V10125" s="3"/>
      <c r="W10125" s="3"/>
      <c r="X10125" s="3"/>
      <c r="Y10125" s="3"/>
      <c r="Z10125" s="3"/>
    </row>
    <row r="10126">
      <c r="A10126" s="3"/>
      <c r="B10126" s="3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  <c r="O10126" s="3"/>
      <c r="P10126" s="3"/>
      <c r="Q10126" s="3"/>
      <c r="R10126" s="3"/>
      <c r="S10126" s="3"/>
      <c r="T10126" s="3"/>
      <c r="U10126" s="3"/>
      <c r="V10126" s="3"/>
      <c r="W10126" s="3"/>
      <c r="X10126" s="3"/>
      <c r="Y10126" s="3"/>
      <c r="Z10126" s="3"/>
    </row>
    <row r="10127">
      <c r="A10127" s="3"/>
      <c r="B10127" s="3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  <c r="O10127" s="3"/>
      <c r="P10127" s="3"/>
      <c r="Q10127" s="3"/>
      <c r="R10127" s="3"/>
      <c r="S10127" s="3"/>
      <c r="T10127" s="3"/>
      <c r="U10127" s="3"/>
      <c r="V10127" s="3"/>
      <c r="W10127" s="3"/>
      <c r="X10127" s="3"/>
      <c r="Y10127" s="3"/>
      <c r="Z10127" s="3"/>
    </row>
    <row r="10128">
      <c r="A10128" s="3"/>
      <c r="B10128" s="3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  <c r="O10128" s="3"/>
      <c r="P10128" s="3"/>
      <c r="Q10128" s="3"/>
      <c r="R10128" s="3"/>
      <c r="S10128" s="3"/>
      <c r="T10128" s="3"/>
      <c r="U10128" s="3"/>
      <c r="V10128" s="3"/>
      <c r="W10128" s="3"/>
      <c r="X10128" s="3"/>
      <c r="Y10128" s="3"/>
      <c r="Z10128" s="3"/>
    </row>
    <row r="10129">
      <c r="A10129" s="3"/>
      <c r="B10129" s="3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  <c r="O10129" s="3"/>
      <c r="P10129" s="3"/>
      <c r="Q10129" s="3"/>
      <c r="R10129" s="3"/>
      <c r="S10129" s="3"/>
      <c r="T10129" s="3"/>
      <c r="U10129" s="3"/>
      <c r="V10129" s="3"/>
      <c r="W10129" s="3"/>
      <c r="X10129" s="3"/>
      <c r="Y10129" s="3"/>
      <c r="Z10129" s="3"/>
    </row>
    <row r="10130">
      <c r="A10130" s="3"/>
      <c r="B10130" s="3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  <c r="O10130" s="3"/>
      <c r="P10130" s="3"/>
      <c r="Q10130" s="3"/>
      <c r="R10130" s="3"/>
      <c r="S10130" s="3"/>
      <c r="T10130" s="3"/>
      <c r="U10130" s="3"/>
      <c r="V10130" s="3"/>
      <c r="W10130" s="3"/>
      <c r="X10130" s="3"/>
      <c r="Y10130" s="3"/>
      <c r="Z10130" s="3"/>
    </row>
    <row r="10131">
      <c r="A10131" s="3"/>
      <c r="B10131" s="3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  <c r="O10131" s="3"/>
      <c r="P10131" s="3"/>
      <c r="Q10131" s="3"/>
      <c r="R10131" s="3"/>
      <c r="S10131" s="3"/>
      <c r="T10131" s="3"/>
      <c r="U10131" s="3"/>
      <c r="V10131" s="3"/>
      <c r="W10131" s="3"/>
      <c r="X10131" s="3"/>
      <c r="Y10131" s="3"/>
      <c r="Z10131" s="3"/>
    </row>
    <row r="10132">
      <c r="A10132" s="3"/>
      <c r="B10132" s="3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  <c r="O10132" s="3"/>
      <c r="P10132" s="3"/>
      <c r="Q10132" s="3"/>
      <c r="R10132" s="3"/>
      <c r="S10132" s="3"/>
      <c r="T10132" s="3"/>
      <c r="U10132" s="3"/>
      <c r="V10132" s="3"/>
      <c r="W10132" s="3"/>
      <c r="X10132" s="3"/>
      <c r="Y10132" s="3"/>
      <c r="Z10132" s="3"/>
    </row>
    <row r="10133">
      <c r="A10133" s="3"/>
      <c r="B10133" s="3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  <c r="O10133" s="3"/>
      <c r="P10133" s="3"/>
      <c r="Q10133" s="3"/>
      <c r="R10133" s="3"/>
      <c r="S10133" s="3"/>
      <c r="T10133" s="3"/>
      <c r="U10133" s="3"/>
      <c r="V10133" s="3"/>
      <c r="W10133" s="3"/>
      <c r="X10133" s="3"/>
      <c r="Y10133" s="3"/>
      <c r="Z10133" s="3"/>
    </row>
    <row r="10134">
      <c r="A10134" s="3"/>
      <c r="B10134" s="3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  <c r="O10134" s="3"/>
      <c r="P10134" s="3"/>
      <c r="Q10134" s="3"/>
      <c r="R10134" s="3"/>
      <c r="S10134" s="3"/>
      <c r="T10134" s="3"/>
      <c r="U10134" s="3"/>
      <c r="V10134" s="3"/>
      <c r="W10134" s="3"/>
      <c r="X10134" s="3"/>
      <c r="Y10134" s="3"/>
      <c r="Z10134" s="3"/>
    </row>
    <row r="10135">
      <c r="A10135" s="3"/>
      <c r="B10135" s="3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  <c r="O10135" s="3"/>
      <c r="P10135" s="3"/>
      <c r="Q10135" s="3"/>
      <c r="R10135" s="3"/>
      <c r="S10135" s="3"/>
      <c r="T10135" s="3"/>
      <c r="U10135" s="3"/>
      <c r="V10135" s="3"/>
      <c r="W10135" s="3"/>
      <c r="X10135" s="3"/>
      <c r="Y10135" s="3"/>
      <c r="Z10135" s="3"/>
    </row>
    <row r="10136">
      <c r="A10136" s="3"/>
      <c r="B10136" s="3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  <c r="O10136" s="3"/>
      <c r="P10136" s="3"/>
      <c r="Q10136" s="3"/>
      <c r="R10136" s="3"/>
      <c r="S10136" s="3"/>
      <c r="T10136" s="3"/>
      <c r="U10136" s="3"/>
      <c r="V10136" s="3"/>
      <c r="W10136" s="3"/>
      <c r="X10136" s="3"/>
      <c r="Y10136" s="3"/>
      <c r="Z10136" s="3"/>
    </row>
    <row r="10137">
      <c r="A10137" s="3"/>
      <c r="B10137" s="3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  <c r="O10137" s="3"/>
      <c r="P10137" s="3"/>
      <c r="Q10137" s="3"/>
      <c r="R10137" s="3"/>
      <c r="S10137" s="3"/>
      <c r="T10137" s="3"/>
      <c r="U10137" s="3"/>
      <c r="V10137" s="3"/>
      <c r="W10137" s="3"/>
      <c r="X10137" s="3"/>
      <c r="Y10137" s="3"/>
      <c r="Z10137" s="3"/>
    </row>
    <row r="10138">
      <c r="A10138" s="3"/>
      <c r="B10138" s="3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  <c r="O10138" s="3"/>
      <c r="P10138" s="3"/>
      <c r="Q10138" s="3"/>
      <c r="R10138" s="3"/>
      <c r="S10138" s="3"/>
      <c r="T10138" s="3"/>
      <c r="U10138" s="3"/>
      <c r="V10138" s="3"/>
      <c r="W10138" s="3"/>
      <c r="X10138" s="3"/>
      <c r="Y10138" s="3"/>
      <c r="Z10138" s="3"/>
    </row>
    <row r="10139">
      <c r="A10139" s="3"/>
      <c r="B10139" s="3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  <c r="O10139" s="3"/>
      <c r="P10139" s="3"/>
      <c r="Q10139" s="3"/>
      <c r="R10139" s="3"/>
      <c r="S10139" s="3"/>
      <c r="T10139" s="3"/>
      <c r="U10139" s="3"/>
      <c r="V10139" s="3"/>
      <c r="W10139" s="3"/>
      <c r="X10139" s="3"/>
      <c r="Y10139" s="3"/>
      <c r="Z10139" s="3"/>
    </row>
    <row r="10140">
      <c r="A10140" s="3"/>
      <c r="B10140" s="3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  <c r="O10140" s="3"/>
      <c r="P10140" s="3"/>
      <c r="Q10140" s="3"/>
      <c r="R10140" s="3"/>
      <c r="S10140" s="3"/>
      <c r="T10140" s="3"/>
      <c r="U10140" s="3"/>
      <c r="V10140" s="3"/>
      <c r="W10140" s="3"/>
      <c r="X10140" s="3"/>
      <c r="Y10140" s="3"/>
      <c r="Z10140" s="3"/>
    </row>
    <row r="10141">
      <c r="A10141" s="3"/>
      <c r="B10141" s="3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  <c r="O10141" s="3"/>
      <c r="P10141" s="3"/>
      <c r="Q10141" s="3"/>
      <c r="R10141" s="3"/>
      <c r="S10141" s="3"/>
      <c r="T10141" s="3"/>
      <c r="U10141" s="3"/>
      <c r="V10141" s="3"/>
      <c r="W10141" s="3"/>
      <c r="X10141" s="3"/>
      <c r="Y10141" s="3"/>
      <c r="Z10141" s="3"/>
    </row>
    <row r="10142">
      <c r="A10142" s="3"/>
      <c r="B10142" s="3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  <c r="O10142" s="3"/>
      <c r="P10142" s="3"/>
      <c r="Q10142" s="3"/>
      <c r="R10142" s="3"/>
      <c r="S10142" s="3"/>
      <c r="T10142" s="3"/>
      <c r="U10142" s="3"/>
      <c r="V10142" s="3"/>
      <c r="W10142" s="3"/>
      <c r="X10142" s="3"/>
      <c r="Y10142" s="3"/>
      <c r="Z10142" s="3"/>
    </row>
    <row r="10143">
      <c r="A10143" s="3"/>
      <c r="B10143" s="3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  <c r="O10143" s="3"/>
      <c r="P10143" s="3"/>
      <c r="Q10143" s="3"/>
      <c r="R10143" s="3"/>
      <c r="S10143" s="3"/>
      <c r="T10143" s="3"/>
      <c r="U10143" s="3"/>
      <c r="V10143" s="3"/>
      <c r="W10143" s="3"/>
      <c r="X10143" s="3"/>
      <c r="Y10143" s="3"/>
      <c r="Z10143" s="3"/>
    </row>
    <row r="10144">
      <c r="A10144" s="3"/>
      <c r="B10144" s="3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  <c r="O10144" s="3"/>
      <c r="P10144" s="3"/>
      <c r="Q10144" s="3"/>
      <c r="R10144" s="3"/>
      <c r="S10144" s="3"/>
      <c r="T10144" s="3"/>
      <c r="U10144" s="3"/>
      <c r="V10144" s="3"/>
      <c r="W10144" s="3"/>
      <c r="X10144" s="3"/>
      <c r="Y10144" s="3"/>
      <c r="Z10144" s="3"/>
    </row>
    <row r="10145">
      <c r="A10145" s="3"/>
      <c r="B10145" s="3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  <c r="O10145" s="3"/>
      <c r="P10145" s="3"/>
      <c r="Q10145" s="3"/>
      <c r="R10145" s="3"/>
      <c r="S10145" s="3"/>
      <c r="T10145" s="3"/>
      <c r="U10145" s="3"/>
      <c r="V10145" s="3"/>
      <c r="W10145" s="3"/>
      <c r="X10145" s="3"/>
      <c r="Y10145" s="3"/>
      <c r="Z10145" s="3"/>
    </row>
    <row r="10146">
      <c r="A10146" s="3"/>
      <c r="B10146" s="3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  <c r="O10146" s="3"/>
      <c r="P10146" s="3"/>
      <c r="Q10146" s="3"/>
      <c r="R10146" s="3"/>
      <c r="S10146" s="3"/>
      <c r="T10146" s="3"/>
      <c r="U10146" s="3"/>
      <c r="V10146" s="3"/>
      <c r="W10146" s="3"/>
      <c r="X10146" s="3"/>
      <c r="Y10146" s="3"/>
      <c r="Z10146" s="3"/>
    </row>
    <row r="10147">
      <c r="A10147" s="3"/>
      <c r="B10147" s="3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  <c r="O10147" s="3"/>
      <c r="P10147" s="3"/>
      <c r="Q10147" s="3"/>
      <c r="R10147" s="3"/>
      <c r="S10147" s="3"/>
      <c r="T10147" s="3"/>
      <c r="U10147" s="3"/>
      <c r="V10147" s="3"/>
      <c r="W10147" s="3"/>
      <c r="X10147" s="3"/>
      <c r="Y10147" s="3"/>
      <c r="Z10147" s="3"/>
    </row>
    <row r="10148">
      <c r="A10148" s="3"/>
      <c r="B10148" s="3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  <c r="O10148" s="3"/>
      <c r="P10148" s="3"/>
      <c r="Q10148" s="3"/>
      <c r="R10148" s="3"/>
      <c r="S10148" s="3"/>
      <c r="T10148" s="3"/>
      <c r="U10148" s="3"/>
      <c r="V10148" s="3"/>
      <c r="W10148" s="3"/>
      <c r="X10148" s="3"/>
      <c r="Y10148" s="3"/>
      <c r="Z10148" s="3"/>
    </row>
    <row r="10149">
      <c r="A10149" s="3"/>
      <c r="B10149" s="3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  <c r="O10149" s="3"/>
      <c r="P10149" s="3"/>
      <c r="Q10149" s="3"/>
      <c r="R10149" s="3"/>
      <c r="S10149" s="3"/>
      <c r="T10149" s="3"/>
      <c r="U10149" s="3"/>
      <c r="V10149" s="3"/>
      <c r="W10149" s="3"/>
      <c r="X10149" s="3"/>
      <c r="Y10149" s="3"/>
      <c r="Z10149" s="3"/>
    </row>
    <row r="10150">
      <c r="A10150" s="3"/>
      <c r="B10150" s="3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  <c r="O10150" s="3"/>
      <c r="P10150" s="3"/>
      <c r="Q10150" s="3"/>
      <c r="R10150" s="3"/>
      <c r="S10150" s="3"/>
      <c r="T10150" s="3"/>
      <c r="U10150" s="3"/>
      <c r="V10150" s="3"/>
      <c r="W10150" s="3"/>
      <c r="X10150" s="3"/>
      <c r="Y10150" s="3"/>
      <c r="Z10150" s="3"/>
    </row>
    <row r="10151">
      <c r="A10151" s="3"/>
      <c r="B10151" s="3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  <c r="O10151" s="3"/>
      <c r="P10151" s="3"/>
      <c r="Q10151" s="3"/>
      <c r="R10151" s="3"/>
      <c r="S10151" s="3"/>
      <c r="T10151" s="3"/>
      <c r="U10151" s="3"/>
      <c r="V10151" s="3"/>
      <c r="W10151" s="3"/>
      <c r="X10151" s="3"/>
      <c r="Y10151" s="3"/>
      <c r="Z10151" s="3"/>
    </row>
    <row r="10152">
      <c r="A10152" s="3"/>
      <c r="B10152" s="3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  <c r="O10152" s="3"/>
      <c r="P10152" s="3"/>
      <c r="Q10152" s="3"/>
      <c r="R10152" s="3"/>
      <c r="S10152" s="3"/>
      <c r="T10152" s="3"/>
      <c r="U10152" s="3"/>
      <c r="V10152" s="3"/>
      <c r="W10152" s="3"/>
      <c r="X10152" s="3"/>
      <c r="Y10152" s="3"/>
      <c r="Z10152" s="3"/>
    </row>
    <row r="10153">
      <c r="A10153" s="3"/>
      <c r="B10153" s="3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  <c r="O10153" s="3"/>
      <c r="P10153" s="3"/>
      <c r="Q10153" s="3"/>
      <c r="R10153" s="3"/>
      <c r="S10153" s="3"/>
      <c r="T10153" s="3"/>
      <c r="U10153" s="3"/>
      <c r="V10153" s="3"/>
      <c r="W10153" s="3"/>
      <c r="X10153" s="3"/>
      <c r="Y10153" s="3"/>
      <c r="Z10153" s="3"/>
    </row>
    <row r="10154">
      <c r="A10154" s="3"/>
      <c r="B10154" s="3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  <c r="O10154" s="3"/>
      <c r="P10154" s="3"/>
      <c r="Q10154" s="3"/>
      <c r="R10154" s="3"/>
      <c r="S10154" s="3"/>
      <c r="T10154" s="3"/>
      <c r="U10154" s="3"/>
      <c r="V10154" s="3"/>
      <c r="W10154" s="3"/>
      <c r="X10154" s="3"/>
      <c r="Y10154" s="3"/>
      <c r="Z10154" s="3"/>
    </row>
    <row r="10155">
      <c r="A10155" s="3"/>
      <c r="B10155" s="3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  <c r="O10155" s="3"/>
      <c r="P10155" s="3"/>
      <c r="Q10155" s="3"/>
      <c r="R10155" s="3"/>
      <c r="S10155" s="3"/>
      <c r="T10155" s="3"/>
      <c r="U10155" s="3"/>
      <c r="V10155" s="3"/>
      <c r="W10155" s="3"/>
      <c r="X10155" s="3"/>
      <c r="Y10155" s="3"/>
      <c r="Z10155" s="3"/>
    </row>
    <row r="10156">
      <c r="A10156" s="3"/>
      <c r="B10156" s="3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  <c r="O10156" s="3"/>
      <c r="P10156" s="3"/>
      <c r="Q10156" s="3"/>
      <c r="R10156" s="3"/>
      <c r="S10156" s="3"/>
      <c r="T10156" s="3"/>
      <c r="U10156" s="3"/>
      <c r="V10156" s="3"/>
      <c r="W10156" s="3"/>
      <c r="X10156" s="3"/>
      <c r="Y10156" s="3"/>
      <c r="Z10156" s="3"/>
    </row>
    <row r="10157">
      <c r="A10157" s="3"/>
      <c r="B10157" s="3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  <c r="O10157" s="3"/>
      <c r="P10157" s="3"/>
      <c r="Q10157" s="3"/>
      <c r="R10157" s="3"/>
      <c r="S10157" s="3"/>
      <c r="T10157" s="3"/>
      <c r="U10157" s="3"/>
      <c r="V10157" s="3"/>
      <c r="W10157" s="3"/>
      <c r="X10157" s="3"/>
      <c r="Y10157" s="3"/>
      <c r="Z10157" s="3"/>
    </row>
    <row r="10158">
      <c r="A10158" s="3"/>
      <c r="B10158" s="3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  <c r="O10158" s="3"/>
      <c r="P10158" s="3"/>
      <c r="Q10158" s="3"/>
      <c r="R10158" s="3"/>
      <c r="S10158" s="3"/>
      <c r="T10158" s="3"/>
      <c r="U10158" s="3"/>
      <c r="V10158" s="3"/>
      <c r="W10158" s="3"/>
      <c r="X10158" s="3"/>
      <c r="Y10158" s="3"/>
      <c r="Z10158" s="3"/>
    </row>
    <row r="10159">
      <c r="A10159" s="3"/>
      <c r="B10159" s="3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  <c r="O10159" s="3"/>
      <c r="P10159" s="3"/>
      <c r="Q10159" s="3"/>
      <c r="R10159" s="3"/>
      <c r="S10159" s="3"/>
      <c r="T10159" s="3"/>
      <c r="U10159" s="3"/>
      <c r="V10159" s="3"/>
      <c r="W10159" s="3"/>
      <c r="X10159" s="3"/>
      <c r="Y10159" s="3"/>
      <c r="Z10159" s="3"/>
    </row>
    <row r="10160">
      <c r="A10160" s="3"/>
      <c r="B10160" s="3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  <c r="O10160" s="3"/>
      <c r="P10160" s="3"/>
      <c r="Q10160" s="3"/>
      <c r="R10160" s="3"/>
      <c r="S10160" s="3"/>
      <c r="T10160" s="3"/>
      <c r="U10160" s="3"/>
      <c r="V10160" s="3"/>
      <c r="W10160" s="3"/>
      <c r="X10160" s="3"/>
      <c r="Y10160" s="3"/>
      <c r="Z10160" s="3"/>
    </row>
    <row r="10161">
      <c r="A10161" s="3"/>
      <c r="B10161" s="3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  <c r="O10161" s="3"/>
      <c r="P10161" s="3"/>
      <c r="Q10161" s="3"/>
      <c r="R10161" s="3"/>
      <c r="S10161" s="3"/>
      <c r="T10161" s="3"/>
      <c r="U10161" s="3"/>
      <c r="V10161" s="3"/>
      <c r="W10161" s="3"/>
      <c r="X10161" s="3"/>
      <c r="Y10161" s="3"/>
      <c r="Z10161" s="3"/>
    </row>
    <row r="10162">
      <c r="A10162" s="3"/>
      <c r="B10162" s="3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  <c r="O10162" s="3"/>
      <c r="P10162" s="3"/>
      <c r="Q10162" s="3"/>
      <c r="R10162" s="3"/>
      <c r="S10162" s="3"/>
      <c r="T10162" s="3"/>
      <c r="U10162" s="3"/>
      <c r="V10162" s="3"/>
      <c r="W10162" s="3"/>
      <c r="X10162" s="3"/>
      <c r="Y10162" s="3"/>
      <c r="Z10162" s="3"/>
    </row>
    <row r="10163">
      <c r="A10163" s="3"/>
      <c r="B10163" s="3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  <c r="O10163" s="3"/>
      <c r="P10163" s="3"/>
      <c r="Q10163" s="3"/>
      <c r="R10163" s="3"/>
      <c r="S10163" s="3"/>
      <c r="T10163" s="3"/>
      <c r="U10163" s="3"/>
      <c r="V10163" s="3"/>
      <c r="W10163" s="3"/>
      <c r="X10163" s="3"/>
      <c r="Y10163" s="3"/>
      <c r="Z10163" s="3"/>
    </row>
    <row r="10164">
      <c r="A10164" s="3"/>
      <c r="B10164" s="3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  <c r="O10164" s="3"/>
      <c r="P10164" s="3"/>
      <c r="Q10164" s="3"/>
      <c r="R10164" s="3"/>
      <c r="S10164" s="3"/>
      <c r="T10164" s="3"/>
      <c r="U10164" s="3"/>
      <c r="V10164" s="3"/>
      <c r="W10164" s="3"/>
      <c r="X10164" s="3"/>
      <c r="Y10164" s="3"/>
      <c r="Z10164" s="3"/>
    </row>
    <row r="10165">
      <c r="A10165" s="3"/>
      <c r="B10165" s="3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  <c r="O10165" s="3"/>
      <c r="P10165" s="3"/>
      <c r="Q10165" s="3"/>
      <c r="R10165" s="3"/>
      <c r="S10165" s="3"/>
      <c r="T10165" s="3"/>
      <c r="U10165" s="3"/>
      <c r="V10165" s="3"/>
      <c r="W10165" s="3"/>
      <c r="X10165" s="3"/>
      <c r="Y10165" s="3"/>
      <c r="Z10165" s="3"/>
    </row>
    <row r="10166">
      <c r="A10166" s="3"/>
      <c r="B10166" s="3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  <c r="O10166" s="3"/>
      <c r="P10166" s="3"/>
      <c r="Q10166" s="3"/>
      <c r="R10166" s="3"/>
      <c r="S10166" s="3"/>
      <c r="T10166" s="3"/>
      <c r="U10166" s="3"/>
      <c r="V10166" s="3"/>
      <c r="W10166" s="3"/>
      <c r="X10166" s="3"/>
      <c r="Y10166" s="3"/>
      <c r="Z10166" s="3"/>
    </row>
    <row r="10167">
      <c r="A10167" s="3"/>
      <c r="B10167" s="3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  <c r="O10167" s="3"/>
      <c r="P10167" s="3"/>
      <c r="Q10167" s="3"/>
      <c r="R10167" s="3"/>
      <c r="S10167" s="3"/>
      <c r="T10167" s="3"/>
      <c r="U10167" s="3"/>
      <c r="V10167" s="3"/>
      <c r="W10167" s="3"/>
      <c r="X10167" s="3"/>
      <c r="Y10167" s="3"/>
      <c r="Z10167" s="3"/>
    </row>
    <row r="10168">
      <c r="A10168" s="3"/>
      <c r="B10168" s="3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  <c r="O10168" s="3"/>
      <c r="P10168" s="3"/>
      <c r="Q10168" s="3"/>
      <c r="R10168" s="3"/>
      <c r="S10168" s="3"/>
      <c r="T10168" s="3"/>
      <c r="U10168" s="3"/>
      <c r="V10168" s="3"/>
      <c r="W10168" s="3"/>
      <c r="X10168" s="3"/>
      <c r="Y10168" s="3"/>
      <c r="Z10168" s="3"/>
    </row>
    <row r="10169">
      <c r="A10169" s="3"/>
      <c r="B10169" s="3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  <c r="O10169" s="3"/>
      <c r="P10169" s="3"/>
      <c r="Q10169" s="3"/>
      <c r="R10169" s="3"/>
      <c r="S10169" s="3"/>
      <c r="T10169" s="3"/>
      <c r="U10169" s="3"/>
      <c r="V10169" s="3"/>
      <c r="W10169" s="3"/>
      <c r="X10169" s="3"/>
      <c r="Y10169" s="3"/>
      <c r="Z10169" s="3"/>
    </row>
    <row r="10170">
      <c r="A10170" s="3"/>
      <c r="B10170" s="3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  <c r="O10170" s="3"/>
      <c r="P10170" s="3"/>
      <c r="Q10170" s="3"/>
      <c r="R10170" s="3"/>
      <c r="S10170" s="3"/>
      <c r="T10170" s="3"/>
      <c r="U10170" s="3"/>
      <c r="V10170" s="3"/>
      <c r="W10170" s="3"/>
      <c r="X10170" s="3"/>
      <c r="Y10170" s="3"/>
      <c r="Z10170" s="3"/>
    </row>
    <row r="10171">
      <c r="A10171" s="3"/>
      <c r="B10171" s="3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  <c r="O10171" s="3"/>
      <c r="P10171" s="3"/>
      <c r="Q10171" s="3"/>
      <c r="R10171" s="3"/>
      <c r="S10171" s="3"/>
      <c r="T10171" s="3"/>
      <c r="U10171" s="3"/>
      <c r="V10171" s="3"/>
      <c r="W10171" s="3"/>
      <c r="X10171" s="3"/>
      <c r="Y10171" s="3"/>
      <c r="Z10171" s="3"/>
    </row>
    <row r="10172">
      <c r="A10172" s="3"/>
      <c r="B10172" s="3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  <c r="O10172" s="3"/>
      <c r="P10172" s="3"/>
      <c r="Q10172" s="3"/>
      <c r="R10172" s="3"/>
      <c r="S10172" s="3"/>
      <c r="T10172" s="3"/>
      <c r="U10172" s="3"/>
      <c r="V10172" s="3"/>
      <c r="W10172" s="3"/>
      <c r="X10172" s="3"/>
      <c r="Y10172" s="3"/>
      <c r="Z10172" s="3"/>
    </row>
    <row r="10173">
      <c r="A10173" s="3"/>
      <c r="B10173" s="3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  <c r="O10173" s="3"/>
      <c r="P10173" s="3"/>
      <c r="Q10173" s="3"/>
      <c r="R10173" s="3"/>
      <c r="S10173" s="3"/>
      <c r="T10173" s="3"/>
      <c r="U10173" s="3"/>
      <c r="V10173" s="3"/>
      <c r="W10173" s="3"/>
      <c r="X10173" s="3"/>
      <c r="Y10173" s="3"/>
      <c r="Z10173" s="3"/>
    </row>
    <row r="10174">
      <c r="A10174" s="3"/>
      <c r="B10174" s="3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  <c r="O10174" s="3"/>
      <c r="P10174" s="3"/>
      <c r="Q10174" s="3"/>
      <c r="R10174" s="3"/>
      <c r="S10174" s="3"/>
      <c r="T10174" s="3"/>
      <c r="U10174" s="3"/>
      <c r="V10174" s="3"/>
      <c r="W10174" s="3"/>
      <c r="X10174" s="3"/>
      <c r="Y10174" s="3"/>
      <c r="Z10174" s="3"/>
    </row>
    <row r="10175">
      <c r="A10175" s="3"/>
      <c r="B10175" s="3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  <c r="O10175" s="3"/>
      <c r="P10175" s="3"/>
      <c r="Q10175" s="3"/>
      <c r="R10175" s="3"/>
      <c r="S10175" s="3"/>
      <c r="T10175" s="3"/>
      <c r="U10175" s="3"/>
      <c r="V10175" s="3"/>
      <c r="W10175" s="3"/>
      <c r="X10175" s="3"/>
      <c r="Y10175" s="3"/>
      <c r="Z10175" s="3"/>
    </row>
    <row r="10176">
      <c r="A10176" s="3"/>
      <c r="B10176" s="3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  <c r="O10176" s="3"/>
      <c r="P10176" s="3"/>
      <c r="Q10176" s="3"/>
      <c r="R10176" s="3"/>
      <c r="S10176" s="3"/>
      <c r="T10176" s="3"/>
      <c r="U10176" s="3"/>
      <c r="V10176" s="3"/>
      <c r="W10176" s="3"/>
      <c r="X10176" s="3"/>
      <c r="Y10176" s="3"/>
      <c r="Z10176" s="3"/>
    </row>
    <row r="10177">
      <c r="A10177" s="3"/>
      <c r="B10177" s="3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  <c r="O10177" s="3"/>
      <c r="P10177" s="3"/>
      <c r="Q10177" s="3"/>
      <c r="R10177" s="3"/>
      <c r="S10177" s="3"/>
      <c r="T10177" s="3"/>
      <c r="U10177" s="3"/>
      <c r="V10177" s="3"/>
      <c r="W10177" s="3"/>
      <c r="X10177" s="3"/>
      <c r="Y10177" s="3"/>
      <c r="Z10177" s="3"/>
    </row>
    <row r="10178">
      <c r="A10178" s="3"/>
      <c r="B10178" s="3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  <c r="O10178" s="3"/>
      <c r="P10178" s="3"/>
      <c r="Q10178" s="3"/>
      <c r="R10178" s="3"/>
      <c r="S10178" s="3"/>
      <c r="T10178" s="3"/>
      <c r="U10178" s="3"/>
      <c r="V10178" s="3"/>
      <c r="W10178" s="3"/>
      <c r="X10178" s="3"/>
      <c r="Y10178" s="3"/>
      <c r="Z10178" s="3"/>
    </row>
    <row r="10179">
      <c r="A10179" s="3"/>
      <c r="B10179" s="3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  <c r="O10179" s="3"/>
      <c r="P10179" s="3"/>
      <c r="Q10179" s="3"/>
      <c r="R10179" s="3"/>
      <c r="S10179" s="3"/>
      <c r="T10179" s="3"/>
      <c r="U10179" s="3"/>
      <c r="V10179" s="3"/>
      <c r="W10179" s="3"/>
      <c r="X10179" s="3"/>
      <c r="Y10179" s="3"/>
      <c r="Z10179" s="3"/>
    </row>
    <row r="10180">
      <c r="A10180" s="3"/>
      <c r="B10180" s="3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  <c r="O10180" s="3"/>
      <c r="P10180" s="3"/>
      <c r="Q10180" s="3"/>
      <c r="R10180" s="3"/>
      <c r="S10180" s="3"/>
      <c r="T10180" s="3"/>
      <c r="U10180" s="3"/>
      <c r="V10180" s="3"/>
      <c r="W10180" s="3"/>
      <c r="X10180" s="3"/>
      <c r="Y10180" s="3"/>
      <c r="Z10180" s="3"/>
    </row>
    <row r="10181">
      <c r="A10181" s="3"/>
      <c r="B10181" s="3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  <c r="O10181" s="3"/>
      <c r="P10181" s="3"/>
      <c r="Q10181" s="3"/>
      <c r="R10181" s="3"/>
      <c r="S10181" s="3"/>
      <c r="T10181" s="3"/>
      <c r="U10181" s="3"/>
      <c r="V10181" s="3"/>
      <c r="W10181" s="3"/>
      <c r="X10181" s="3"/>
      <c r="Y10181" s="3"/>
      <c r="Z10181" s="3"/>
    </row>
    <row r="10182">
      <c r="A10182" s="3"/>
      <c r="B10182" s="3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  <c r="O10182" s="3"/>
      <c r="P10182" s="3"/>
      <c r="Q10182" s="3"/>
      <c r="R10182" s="3"/>
      <c r="S10182" s="3"/>
      <c r="T10182" s="3"/>
      <c r="U10182" s="3"/>
      <c r="V10182" s="3"/>
      <c r="W10182" s="3"/>
      <c r="X10182" s="3"/>
      <c r="Y10182" s="3"/>
      <c r="Z10182" s="3"/>
    </row>
    <row r="10183">
      <c r="A10183" s="3"/>
      <c r="B10183" s="3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  <c r="O10183" s="3"/>
      <c r="P10183" s="3"/>
      <c r="Q10183" s="3"/>
      <c r="R10183" s="3"/>
      <c r="S10183" s="3"/>
      <c r="T10183" s="3"/>
      <c r="U10183" s="3"/>
      <c r="V10183" s="3"/>
      <c r="W10183" s="3"/>
      <c r="X10183" s="3"/>
      <c r="Y10183" s="3"/>
      <c r="Z10183" s="3"/>
    </row>
    <row r="10184">
      <c r="A10184" s="3"/>
      <c r="B10184" s="3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  <c r="O10184" s="3"/>
      <c r="P10184" s="3"/>
      <c r="Q10184" s="3"/>
      <c r="R10184" s="3"/>
      <c r="S10184" s="3"/>
      <c r="T10184" s="3"/>
      <c r="U10184" s="3"/>
      <c r="V10184" s="3"/>
      <c r="W10184" s="3"/>
      <c r="X10184" s="3"/>
      <c r="Y10184" s="3"/>
      <c r="Z10184" s="3"/>
    </row>
    <row r="10185">
      <c r="A10185" s="3"/>
      <c r="B10185" s="3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  <c r="O10185" s="3"/>
      <c r="P10185" s="3"/>
      <c r="Q10185" s="3"/>
      <c r="R10185" s="3"/>
      <c r="S10185" s="3"/>
      <c r="T10185" s="3"/>
      <c r="U10185" s="3"/>
      <c r="V10185" s="3"/>
      <c r="W10185" s="3"/>
      <c r="X10185" s="3"/>
      <c r="Y10185" s="3"/>
      <c r="Z10185" s="3"/>
    </row>
    <row r="10186">
      <c r="A10186" s="3"/>
      <c r="B10186" s="3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  <c r="O10186" s="3"/>
      <c r="P10186" s="3"/>
      <c r="Q10186" s="3"/>
      <c r="R10186" s="3"/>
      <c r="S10186" s="3"/>
      <c r="T10186" s="3"/>
      <c r="U10186" s="3"/>
      <c r="V10186" s="3"/>
      <c r="W10186" s="3"/>
      <c r="X10186" s="3"/>
      <c r="Y10186" s="3"/>
      <c r="Z10186" s="3"/>
    </row>
    <row r="10187">
      <c r="A10187" s="3"/>
      <c r="B10187" s="3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  <c r="O10187" s="3"/>
      <c r="P10187" s="3"/>
      <c r="Q10187" s="3"/>
      <c r="R10187" s="3"/>
      <c r="S10187" s="3"/>
      <c r="T10187" s="3"/>
      <c r="U10187" s="3"/>
      <c r="V10187" s="3"/>
      <c r="W10187" s="3"/>
      <c r="X10187" s="3"/>
      <c r="Y10187" s="3"/>
      <c r="Z10187" s="3"/>
    </row>
    <row r="10188">
      <c r="A10188" s="3"/>
      <c r="B10188" s="3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  <c r="O10188" s="3"/>
      <c r="P10188" s="3"/>
      <c r="Q10188" s="3"/>
      <c r="R10188" s="3"/>
      <c r="S10188" s="3"/>
      <c r="T10188" s="3"/>
      <c r="U10188" s="3"/>
      <c r="V10188" s="3"/>
      <c r="W10188" s="3"/>
      <c r="X10188" s="3"/>
      <c r="Y10188" s="3"/>
      <c r="Z10188" s="3"/>
    </row>
    <row r="10189">
      <c r="A10189" s="3"/>
      <c r="B10189" s="3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  <c r="O10189" s="3"/>
      <c r="P10189" s="3"/>
      <c r="Q10189" s="3"/>
      <c r="R10189" s="3"/>
      <c r="S10189" s="3"/>
      <c r="T10189" s="3"/>
      <c r="U10189" s="3"/>
      <c r="V10189" s="3"/>
      <c r="W10189" s="3"/>
      <c r="X10189" s="3"/>
      <c r="Y10189" s="3"/>
      <c r="Z10189" s="3"/>
    </row>
    <row r="10190">
      <c r="A10190" s="3"/>
      <c r="B10190" s="3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  <c r="O10190" s="3"/>
      <c r="P10190" s="3"/>
      <c r="Q10190" s="3"/>
      <c r="R10190" s="3"/>
      <c r="S10190" s="3"/>
      <c r="T10190" s="3"/>
      <c r="U10190" s="3"/>
      <c r="V10190" s="3"/>
      <c r="W10190" s="3"/>
      <c r="X10190" s="3"/>
      <c r="Y10190" s="3"/>
      <c r="Z10190" s="3"/>
    </row>
    <row r="10191">
      <c r="A10191" s="3"/>
      <c r="B10191" s="3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  <c r="O10191" s="3"/>
      <c r="P10191" s="3"/>
      <c r="Q10191" s="3"/>
      <c r="R10191" s="3"/>
      <c r="S10191" s="3"/>
      <c r="T10191" s="3"/>
      <c r="U10191" s="3"/>
      <c r="V10191" s="3"/>
      <c r="W10191" s="3"/>
      <c r="X10191" s="3"/>
      <c r="Y10191" s="3"/>
      <c r="Z10191" s="3"/>
    </row>
    <row r="10192">
      <c r="A10192" s="3"/>
      <c r="B10192" s="3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  <c r="O10192" s="3"/>
      <c r="P10192" s="3"/>
      <c r="Q10192" s="3"/>
      <c r="R10192" s="3"/>
      <c r="S10192" s="3"/>
      <c r="T10192" s="3"/>
      <c r="U10192" s="3"/>
      <c r="V10192" s="3"/>
      <c r="W10192" s="3"/>
      <c r="X10192" s="3"/>
      <c r="Y10192" s="3"/>
      <c r="Z10192" s="3"/>
    </row>
    <row r="10193">
      <c r="A10193" s="3"/>
      <c r="B10193" s="3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  <c r="O10193" s="3"/>
      <c r="P10193" s="3"/>
      <c r="Q10193" s="3"/>
      <c r="R10193" s="3"/>
      <c r="S10193" s="3"/>
      <c r="T10193" s="3"/>
      <c r="U10193" s="3"/>
      <c r="V10193" s="3"/>
      <c r="W10193" s="3"/>
      <c r="X10193" s="3"/>
      <c r="Y10193" s="3"/>
      <c r="Z10193" s="3"/>
    </row>
    <row r="10194">
      <c r="A10194" s="3"/>
      <c r="B10194" s="3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  <c r="O10194" s="3"/>
      <c r="P10194" s="3"/>
      <c r="Q10194" s="3"/>
      <c r="R10194" s="3"/>
      <c r="S10194" s="3"/>
      <c r="T10194" s="3"/>
      <c r="U10194" s="3"/>
      <c r="V10194" s="3"/>
      <c r="W10194" s="3"/>
      <c r="X10194" s="3"/>
      <c r="Y10194" s="3"/>
      <c r="Z10194" s="3"/>
    </row>
    <row r="10195">
      <c r="A10195" s="3"/>
      <c r="B10195" s="3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  <c r="O10195" s="3"/>
      <c r="P10195" s="3"/>
      <c r="Q10195" s="3"/>
      <c r="R10195" s="3"/>
      <c r="S10195" s="3"/>
      <c r="T10195" s="3"/>
      <c r="U10195" s="3"/>
      <c r="V10195" s="3"/>
      <c r="W10195" s="3"/>
      <c r="X10195" s="3"/>
      <c r="Y10195" s="3"/>
      <c r="Z10195" s="3"/>
    </row>
    <row r="10196">
      <c r="A10196" s="3"/>
      <c r="B10196" s="3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  <c r="O10196" s="3"/>
      <c r="P10196" s="3"/>
      <c r="Q10196" s="3"/>
      <c r="R10196" s="3"/>
      <c r="S10196" s="3"/>
      <c r="T10196" s="3"/>
      <c r="U10196" s="3"/>
      <c r="V10196" s="3"/>
      <c r="W10196" s="3"/>
      <c r="X10196" s="3"/>
      <c r="Y10196" s="3"/>
      <c r="Z10196" s="3"/>
    </row>
    <row r="10197">
      <c r="A10197" s="3"/>
      <c r="B10197" s="3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  <c r="O10197" s="3"/>
      <c r="P10197" s="3"/>
      <c r="Q10197" s="3"/>
      <c r="R10197" s="3"/>
      <c r="S10197" s="3"/>
      <c r="T10197" s="3"/>
      <c r="U10197" s="3"/>
      <c r="V10197" s="3"/>
      <c r="W10197" s="3"/>
      <c r="X10197" s="3"/>
      <c r="Y10197" s="3"/>
      <c r="Z10197" s="3"/>
    </row>
    <row r="10198">
      <c r="A10198" s="3"/>
      <c r="B10198" s="3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  <c r="O10198" s="3"/>
      <c r="P10198" s="3"/>
      <c r="Q10198" s="3"/>
      <c r="R10198" s="3"/>
      <c r="S10198" s="3"/>
      <c r="T10198" s="3"/>
      <c r="U10198" s="3"/>
      <c r="V10198" s="3"/>
      <c r="W10198" s="3"/>
      <c r="X10198" s="3"/>
      <c r="Y10198" s="3"/>
      <c r="Z10198" s="3"/>
    </row>
    <row r="10199">
      <c r="A10199" s="3"/>
      <c r="B10199" s="3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  <c r="O10199" s="3"/>
      <c r="P10199" s="3"/>
      <c r="Q10199" s="3"/>
      <c r="R10199" s="3"/>
      <c r="S10199" s="3"/>
      <c r="T10199" s="3"/>
      <c r="U10199" s="3"/>
      <c r="V10199" s="3"/>
      <c r="W10199" s="3"/>
      <c r="X10199" s="3"/>
      <c r="Y10199" s="3"/>
      <c r="Z10199" s="3"/>
    </row>
    <row r="10200">
      <c r="A10200" s="3"/>
      <c r="B10200" s="3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  <c r="O10200" s="3"/>
      <c r="P10200" s="3"/>
      <c r="Q10200" s="3"/>
      <c r="R10200" s="3"/>
      <c r="S10200" s="3"/>
      <c r="T10200" s="3"/>
      <c r="U10200" s="3"/>
      <c r="V10200" s="3"/>
      <c r="W10200" s="3"/>
      <c r="X10200" s="3"/>
      <c r="Y10200" s="3"/>
      <c r="Z10200" s="3"/>
    </row>
    <row r="10201">
      <c r="A10201" s="3"/>
      <c r="B10201" s="3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  <c r="O10201" s="3"/>
      <c r="P10201" s="3"/>
      <c r="Q10201" s="3"/>
      <c r="R10201" s="3"/>
      <c r="S10201" s="3"/>
      <c r="T10201" s="3"/>
      <c r="U10201" s="3"/>
      <c r="V10201" s="3"/>
      <c r="W10201" s="3"/>
      <c r="X10201" s="3"/>
      <c r="Y10201" s="3"/>
      <c r="Z10201" s="3"/>
    </row>
    <row r="10202">
      <c r="A10202" s="3"/>
      <c r="B10202" s="3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  <c r="O10202" s="3"/>
      <c r="P10202" s="3"/>
      <c r="Q10202" s="3"/>
      <c r="R10202" s="3"/>
      <c r="S10202" s="3"/>
      <c r="T10202" s="3"/>
      <c r="U10202" s="3"/>
      <c r="V10202" s="3"/>
      <c r="W10202" s="3"/>
      <c r="X10202" s="3"/>
      <c r="Y10202" s="3"/>
      <c r="Z10202" s="3"/>
    </row>
    <row r="10203">
      <c r="A10203" s="3"/>
      <c r="B10203" s="3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  <c r="O10203" s="3"/>
      <c r="P10203" s="3"/>
      <c r="Q10203" s="3"/>
      <c r="R10203" s="3"/>
      <c r="S10203" s="3"/>
      <c r="T10203" s="3"/>
      <c r="U10203" s="3"/>
      <c r="V10203" s="3"/>
      <c r="W10203" s="3"/>
      <c r="X10203" s="3"/>
      <c r="Y10203" s="3"/>
      <c r="Z10203" s="3"/>
    </row>
    <row r="10204">
      <c r="A10204" s="3"/>
      <c r="B10204" s="3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  <c r="O10204" s="3"/>
      <c r="P10204" s="3"/>
      <c r="Q10204" s="3"/>
      <c r="R10204" s="3"/>
      <c r="S10204" s="3"/>
      <c r="T10204" s="3"/>
      <c r="U10204" s="3"/>
      <c r="V10204" s="3"/>
      <c r="W10204" s="3"/>
      <c r="X10204" s="3"/>
      <c r="Y10204" s="3"/>
      <c r="Z10204" s="3"/>
    </row>
    <row r="10205">
      <c r="A10205" s="3"/>
      <c r="B10205" s="3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  <c r="O10205" s="3"/>
      <c r="P10205" s="3"/>
      <c r="Q10205" s="3"/>
      <c r="R10205" s="3"/>
      <c r="S10205" s="3"/>
      <c r="T10205" s="3"/>
      <c r="U10205" s="3"/>
      <c r="V10205" s="3"/>
      <c r="W10205" s="3"/>
      <c r="X10205" s="3"/>
      <c r="Y10205" s="3"/>
      <c r="Z10205" s="3"/>
    </row>
    <row r="10206">
      <c r="A10206" s="3"/>
      <c r="B10206" s="3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  <c r="O10206" s="3"/>
      <c r="P10206" s="3"/>
      <c r="Q10206" s="3"/>
      <c r="R10206" s="3"/>
      <c r="S10206" s="3"/>
      <c r="T10206" s="3"/>
      <c r="U10206" s="3"/>
      <c r="V10206" s="3"/>
      <c r="W10206" s="3"/>
      <c r="X10206" s="3"/>
      <c r="Y10206" s="3"/>
      <c r="Z10206" s="3"/>
    </row>
    <row r="10207">
      <c r="A10207" s="3"/>
      <c r="B10207" s="3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  <c r="O10207" s="3"/>
      <c r="P10207" s="3"/>
      <c r="Q10207" s="3"/>
      <c r="R10207" s="3"/>
      <c r="S10207" s="3"/>
      <c r="T10207" s="3"/>
      <c r="U10207" s="3"/>
      <c r="V10207" s="3"/>
      <c r="W10207" s="3"/>
      <c r="X10207" s="3"/>
      <c r="Y10207" s="3"/>
      <c r="Z10207" s="3"/>
    </row>
    <row r="10208">
      <c r="A10208" s="3"/>
      <c r="B10208" s="3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  <c r="O10208" s="3"/>
      <c r="P10208" s="3"/>
      <c r="Q10208" s="3"/>
      <c r="R10208" s="3"/>
      <c r="S10208" s="3"/>
      <c r="T10208" s="3"/>
      <c r="U10208" s="3"/>
      <c r="V10208" s="3"/>
      <c r="W10208" s="3"/>
      <c r="X10208" s="3"/>
      <c r="Y10208" s="3"/>
      <c r="Z10208" s="3"/>
    </row>
    <row r="10209">
      <c r="A10209" s="3"/>
      <c r="B10209" s="3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  <c r="O10209" s="3"/>
      <c r="P10209" s="3"/>
      <c r="Q10209" s="3"/>
      <c r="R10209" s="3"/>
      <c r="S10209" s="3"/>
      <c r="T10209" s="3"/>
      <c r="U10209" s="3"/>
      <c r="V10209" s="3"/>
      <c r="W10209" s="3"/>
      <c r="X10209" s="3"/>
      <c r="Y10209" s="3"/>
      <c r="Z10209" s="3"/>
    </row>
    <row r="10210">
      <c r="A10210" s="3"/>
      <c r="B10210" s="3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  <c r="O10210" s="3"/>
      <c r="P10210" s="3"/>
      <c r="Q10210" s="3"/>
      <c r="R10210" s="3"/>
      <c r="S10210" s="3"/>
      <c r="T10210" s="3"/>
      <c r="U10210" s="3"/>
      <c r="V10210" s="3"/>
      <c r="W10210" s="3"/>
      <c r="X10210" s="3"/>
      <c r="Y10210" s="3"/>
      <c r="Z10210" s="3"/>
    </row>
    <row r="10211">
      <c r="A10211" s="3"/>
      <c r="B10211" s="3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  <c r="O10211" s="3"/>
      <c r="P10211" s="3"/>
      <c r="Q10211" s="3"/>
      <c r="R10211" s="3"/>
      <c r="S10211" s="3"/>
      <c r="T10211" s="3"/>
      <c r="U10211" s="3"/>
      <c r="V10211" s="3"/>
      <c r="W10211" s="3"/>
      <c r="X10211" s="3"/>
      <c r="Y10211" s="3"/>
      <c r="Z10211" s="3"/>
    </row>
    <row r="10212">
      <c r="A10212" s="3"/>
      <c r="B10212" s="3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  <c r="O10212" s="3"/>
      <c r="P10212" s="3"/>
      <c r="Q10212" s="3"/>
      <c r="R10212" s="3"/>
      <c r="S10212" s="3"/>
      <c r="T10212" s="3"/>
      <c r="U10212" s="3"/>
      <c r="V10212" s="3"/>
      <c r="W10212" s="3"/>
      <c r="X10212" s="3"/>
      <c r="Y10212" s="3"/>
      <c r="Z10212" s="3"/>
    </row>
    <row r="10213">
      <c r="A10213" s="3"/>
      <c r="B10213" s="3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  <c r="O10213" s="3"/>
      <c r="P10213" s="3"/>
      <c r="Q10213" s="3"/>
      <c r="R10213" s="3"/>
      <c r="S10213" s="3"/>
      <c r="T10213" s="3"/>
      <c r="U10213" s="3"/>
      <c r="V10213" s="3"/>
      <c r="W10213" s="3"/>
      <c r="X10213" s="3"/>
      <c r="Y10213" s="3"/>
      <c r="Z10213" s="3"/>
    </row>
    <row r="10214">
      <c r="A10214" s="3"/>
      <c r="B10214" s="3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  <c r="O10214" s="3"/>
      <c r="P10214" s="3"/>
      <c r="Q10214" s="3"/>
      <c r="R10214" s="3"/>
      <c r="S10214" s="3"/>
      <c r="T10214" s="3"/>
      <c r="U10214" s="3"/>
      <c r="V10214" s="3"/>
      <c r="W10214" s="3"/>
      <c r="X10214" s="3"/>
      <c r="Y10214" s="3"/>
      <c r="Z10214" s="3"/>
    </row>
    <row r="10215">
      <c r="A10215" s="3"/>
      <c r="B10215" s="3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  <c r="O10215" s="3"/>
      <c r="P10215" s="3"/>
      <c r="Q10215" s="3"/>
      <c r="R10215" s="3"/>
      <c r="S10215" s="3"/>
      <c r="T10215" s="3"/>
      <c r="U10215" s="3"/>
      <c r="V10215" s="3"/>
      <c r="W10215" s="3"/>
      <c r="X10215" s="3"/>
      <c r="Y10215" s="3"/>
      <c r="Z10215" s="3"/>
    </row>
    <row r="10216">
      <c r="A10216" s="3"/>
      <c r="B10216" s="3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  <c r="O10216" s="3"/>
      <c r="P10216" s="3"/>
      <c r="Q10216" s="3"/>
      <c r="R10216" s="3"/>
      <c r="S10216" s="3"/>
      <c r="T10216" s="3"/>
      <c r="U10216" s="3"/>
      <c r="V10216" s="3"/>
      <c r="W10216" s="3"/>
      <c r="X10216" s="3"/>
      <c r="Y10216" s="3"/>
      <c r="Z10216" s="3"/>
    </row>
    <row r="10217">
      <c r="A10217" s="3"/>
      <c r="B10217" s="3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  <c r="O10217" s="3"/>
      <c r="P10217" s="3"/>
      <c r="Q10217" s="3"/>
      <c r="R10217" s="3"/>
      <c r="S10217" s="3"/>
      <c r="T10217" s="3"/>
      <c r="U10217" s="3"/>
      <c r="V10217" s="3"/>
      <c r="W10217" s="3"/>
      <c r="X10217" s="3"/>
      <c r="Y10217" s="3"/>
      <c r="Z10217" s="3"/>
    </row>
    <row r="10218">
      <c r="A10218" s="3"/>
      <c r="B10218" s="3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  <c r="O10218" s="3"/>
      <c r="P10218" s="3"/>
      <c r="Q10218" s="3"/>
      <c r="R10218" s="3"/>
      <c r="S10218" s="3"/>
      <c r="T10218" s="3"/>
      <c r="U10218" s="3"/>
      <c r="V10218" s="3"/>
      <c r="W10218" s="3"/>
      <c r="X10218" s="3"/>
      <c r="Y10218" s="3"/>
      <c r="Z10218" s="3"/>
    </row>
    <row r="10219">
      <c r="A10219" s="3"/>
      <c r="B10219" s="3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  <c r="O10219" s="3"/>
      <c r="P10219" s="3"/>
      <c r="Q10219" s="3"/>
      <c r="R10219" s="3"/>
      <c r="S10219" s="3"/>
      <c r="T10219" s="3"/>
      <c r="U10219" s="3"/>
      <c r="V10219" s="3"/>
      <c r="W10219" s="3"/>
      <c r="X10219" s="3"/>
      <c r="Y10219" s="3"/>
      <c r="Z10219" s="3"/>
    </row>
    <row r="10220">
      <c r="A10220" s="3"/>
      <c r="B10220" s="3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  <c r="O10220" s="3"/>
      <c r="P10220" s="3"/>
      <c r="Q10220" s="3"/>
      <c r="R10220" s="3"/>
      <c r="S10220" s="3"/>
      <c r="T10220" s="3"/>
      <c r="U10220" s="3"/>
      <c r="V10220" s="3"/>
      <c r="W10220" s="3"/>
      <c r="X10220" s="3"/>
      <c r="Y10220" s="3"/>
      <c r="Z10220" s="3"/>
    </row>
    <row r="10221">
      <c r="A10221" s="3"/>
      <c r="B10221" s="3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  <c r="O10221" s="3"/>
      <c r="P10221" s="3"/>
      <c r="Q10221" s="3"/>
      <c r="R10221" s="3"/>
      <c r="S10221" s="3"/>
      <c r="T10221" s="3"/>
      <c r="U10221" s="3"/>
      <c r="V10221" s="3"/>
      <c r="W10221" s="3"/>
      <c r="X10221" s="3"/>
      <c r="Y10221" s="3"/>
      <c r="Z10221" s="3"/>
    </row>
    <row r="10222">
      <c r="A10222" s="3"/>
      <c r="B10222" s="3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  <c r="O10222" s="3"/>
      <c r="P10222" s="3"/>
      <c r="Q10222" s="3"/>
      <c r="R10222" s="3"/>
      <c r="S10222" s="3"/>
      <c r="T10222" s="3"/>
      <c r="U10222" s="3"/>
      <c r="V10222" s="3"/>
      <c r="W10222" s="3"/>
      <c r="X10222" s="3"/>
      <c r="Y10222" s="3"/>
      <c r="Z10222" s="3"/>
    </row>
    <row r="10223">
      <c r="A10223" s="3"/>
      <c r="B10223" s="3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  <c r="O10223" s="3"/>
      <c r="P10223" s="3"/>
      <c r="Q10223" s="3"/>
      <c r="R10223" s="3"/>
      <c r="S10223" s="3"/>
      <c r="T10223" s="3"/>
      <c r="U10223" s="3"/>
      <c r="V10223" s="3"/>
      <c r="W10223" s="3"/>
      <c r="X10223" s="3"/>
      <c r="Y10223" s="3"/>
      <c r="Z10223" s="3"/>
    </row>
    <row r="10224">
      <c r="A10224" s="3"/>
      <c r="B10224" s="3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  <c r="O10224" s="3"/>
      <c r="P10224" s="3"/>
      <c r="Q10224" s="3"/>
      <c r="R10224" s="3"/>
      <c r="S10224" s="3"/>
      <c r="T10224" s="3"/>
      <c r="U10224" s="3"/>
      <c r="V10224" s="3"/>
      <c r="W10224" s="3"/>
      <c r="X10224" s="3"/>
      <c r="Y10224" s="3"/>
      <c r="Z10224" s="3"/>
    </row>
    <row r="10225">
      <c r="A10225" s="3"/>
      <c r="B10225" s="3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  <c r="O10225" s="3"/>
      <c r="P10225" s="3"/>
      <c r="Q10225" s="3"/>
      <c r="R10225" s="3"/>
      <c r="S10225" s="3"/>
      <c r="T10225" s="3"/>
      <c r="U10225" s="3"/>
      <c r="V10225" s="3"/>
      <c r="W10225" s="3"/>
      <c r="X10225" s="3"/>
      <c r="Y10225" s="3"/>
      <c r="Z10225" s="3"/>
    </row>
    <row r="10226">
      <c r="A10226" s="3"/>
      <c r="B10226" s="3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  <c r="O10226" s="3"/>
      <c r="P10226" s="3"/>
      <c r="Q10226" s="3"/>
      <c r="R10226" s="3"/>
      <c r="S10226" s="3"/>
      <c r="T10226" s="3"/>
      <c r="U10226" s="3"/>
      <c r="V10226" s="3"/>
      <c r="W10226" s="3"/>
      <c r="X10226" s="3"/>
      <c r="Y10226" s="3"/>
      <c r="Z10226" s="3"/>
    </row>
    <row r="10227">
      <c r="A10227" s="3"/>
      <c r="B10227" s="3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  <c r="O10227" s="3"/>
      <c r="P10227" s="3"/>
      <c r="Q10227" s="3"/>
      <c r="R10227" s="3"/>
      <c r="S10227" s="3"/>
      <c r="T10227" s="3"/>
      <c r="U10227" s="3"/>
      <c r="V10227" s="3"/>
      <c r="W10227" s="3"/>
      <c r="X10227" s="3"/>
      <c r="Y10227" s="3"/>
      <c r="Z10227" s="3"/>
    </row>
    <row r="10228">
      <c r="A10228" s="3"/>
      <c r="B10228" s="3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  <c r="O10228" s="3"/>
      <c r="P10228" s="3"/>
      <c r="Q10228" s="3"/>
      <c r="R10228" s="3"/>
      <c r="S10228" s="3"/>
      <c r="T10228" s="3"/>
      <c r="U10228" s="3"/>
      <c r="V10228" s="3"/>
      <c r="W10228" s="3"/>
      <c r="X10228" s="3"/>
      <c r="Y10228" s="3"/>
      <c r="Z10228" s="3"/>
    </row>
    <row r="10229">
      <c r="A10229" s="3"/>
      <c r="B10229" s="3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  <c r="O10229" s="3"/>
      <c r="P10229" s="3"/>
      <c r="Q10229" s="3"/>
      <c r="R10229" s="3"/>
      <c r="S10229" s="3"/>
      <c r="T10229" s="3"/>
      <c r="U10229" s="3"/>
      <c r="V10229" s="3"/>
      <c r="W10229" s="3"/>
      <c r="X10229" s="3"/>
      <c r="Y10229" s="3"/>
      <c r="Z10229" s="3"/>
    </row>
    <row r="10230">
      <c r="A10230" s="3"/>
      <c r="B10230" s="3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  <c r="O10230" s="3"/>
      <c r="P10230" s="3"/>
      <c r="Q10230" s="3"/>
      <c r="R10230" s="3"/>
      <c r="S10230" s="3"/>
      <c r="T10230" s="3"/>
      <c r="U10230" s="3"/>
      <c r="V10230" s="3"/>
      <c r="W10230" s="3"/>
      <c r="X10230" s="3"/>
      <c r="Y10230" s="3"/>
      <c r="Z10230" s="3"/>
    </row>
    <row r="10231">
      <c r="A10231" s="3"/>
      <c r="B10231" s="3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  <c r="O10231" s="3"/>
      <c r="P10231" s="3"/>
      <c r="Q10231" s="3"/>
      <c r="R10231" s="3"/>
      <c r="S10231" s="3"/>
      <c r="T10231" s="3"/>
      <c r="U10231" s="3"/>
      <c r="V10231" s="3"/>
      <c r="W10231" s="3"/>
      <c r="X10231" s="3"/>
      <c r="Y10231" s="3"/>
      <c r="Z10231" s="3"/>
    </row>
    <row r="10232">
      <c r="A10232" s="3"/>
      <c r="B10232" s="3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  <c r="O10232" s="3"/>
      <c r="P10232" s="3"/>
      <c r="Q10232" s="3"/>
      <c r="R10232" s="3"/>
      <c r="S10232" s="3"/>
      <c r="T10232" s="3"/>
      <c r="U10232" s="3"/>
      <c r="V10232" s="3"/>
      <c r="W10232" s="3"/>
      <c r="X10232" s="3"/>
      <c r="Y10232" s="3"/>
      <c r="Z10232" s="3"/>
    </row>
    <row r="10233">
      <c r="A10233" s="3"/>
      <c r="B10233" s="3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  <c r="O10233" s="3"/>
      <c r="P10233" s="3"/>
      <c r="Q10233" s="3"/>
      <c r="R10233" s="3"/>
      <c r="S10233" s="3"/>
      <c r="T10233" s="3"/>
      <c r="U10233" s="3"/>
      <c r="V10233" s="3"/>
      <c r="W10233" s="3"/>
      <c r="X10233" s="3"/>
      <c r="Y10233" s="3"/>
      <c r="Z10233" s="3"/>
    </row>
    <row r="10234">
      <c r="A10234" s="3"/>
      <c r="B10234" s="3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  <c r="O10234" s="3"/>
      <c r="P10234" s="3"/>
      <c r="Q10234" s="3"/>
      <c r="R10234" s="3"/>
      <c r="S10234" s="3"/>
      <c r="T10234" s="3"/>
      <c r="U10234" s="3"/>
      <c r="V10234" s="3"/>
      <c r="W10234" s="3"/>
      <c r="X10234" s="3"/>
      <c r="Y10234" s="3"/>
      <c r="Z10234" s="3"/>
    </row>
    <row r="10235">
      <c r="A10235" s="3"/>
      <c r="B10235" s="3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  <c r="O10235" s="3"/>
      <c r="P10235" s="3"/>
      <c r="Q10235" s="3"/>
      <c r="R10235" s="3"/>
      <c r="S10235" s="3"/>
      <c r="T10235" s="3"/>
      <c r="U10235" s="3"/>
      <c r="V10235" s="3"/>
      <c r="W10235" s="3"/>
      <c r="X10235" s="3"/>
      <c r="Y10235" s="3"/>
      <c r="Z10235" s="3"/>
    </row>
    <row r="10236">
      <c r="A10236" s="3"/>
      <c r="B10236" s="3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  <c r="O10236" s="3"/>
      <c r="P10236" s="3"/>
      <c r="Q10236" s="3"/>
      <c r="R10236" s="3"/>
      <c r="S10236" s="3"/>
      <c r="T10236" s="3"/>
      <c r="U10236" s="3"/>
      <c r="V10236" s="3"/>
      <c r="W10236" s="3"/>
      <c r="X10236" s="3"/>
      <c r="Y10236" s="3"/>
      <c r="Z10236" s="3"/>
    </row>
    <row r="10237">
      <c r="A10237" s="3"/>
      <c r="B10237" s="3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  <c r="O10237" s="3"/>
      <c r="P10237" s="3"/>
      <c r="Q10237" s="3"/>
      <c r="R10237" s="3"/>
      <c r="S10237" s="3"/>
      <c r="T10237" s="3"/>
      <c r="U10237" s="3"/>
      <c r="V10237" s="3"/>
      <c r="W10237" s="3"/>
      <c r="X10237" s="3"/>
      <c r="Y10237" s="3"/>
      <c r="Z10237" s="3"/>
    </row>
    <row r="10238">
      <c r="A10238" s="3"/>
      <c r="B10238" s="3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  <c r="O10238" s="3"/>
      <c r="P10238" s="3"/>
      <c r="Q10238" s="3"/>
      <c r="R10238" s="3"/>
      <c r="S10238" s="3"/>
      <c r="T10238" s="3"/>
      <c r="U10238" s="3"/>
      <c r="V10238" s="3"/>
      <c r="W10238" s="3"/>
      <c r="X10238" s="3"/>
      <c r="Y10238" s="3"/>
      <c r="Z10238" s="3"/>
    </row>
    <row r="10239">
      <c r="A10239" s="3"/>
      <c r="B10239" s="3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  <c r="O10239" s="3"/>
      <c r="P10239" s="3"/>
      <c r="Q10239" s="3"/>
      <c r="R10239" s="3"/>
      <c r="S10239" s="3"/>
      <c r="T10239" s="3"/>
      <c r="U10239" s="3"/>
      <c r="V10239" s="3"/>
      <c r="W10239" s="3"/>
      <c r="X10239" s="3"/>
      <c r="Y10239" s="3"/>
      <c r="Z10239" s="3"/>
    </row>
    <row r="10240">
      <c r="A10240" s="3"/>
      <c r="B10240" s="3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  <c r="O10240" s="3"/>
      <c r="P10240" s="3"/>
      <c r="Q10240" s="3"/>
      <c r="R10240" s="3"/>
      <c r="S10240" s="3"/>
      <c r="T10240" s="3"/>
      <c r="U10240" s="3"/>
      <c r="V10240" s="3"/>
      <c r="W10240" s="3"/>
      <c r="X10240" s="3"/>
      <c r="Y10240" s="3"/>
      <c r="Z10240" s="3"/>
    </row>
    <row r="10241">
      <c r="A10241" s="3"/>
      <c r="B10241" s="3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  <c r="O10241" s="3"/>
      <c r="P10241" s="3"/>
      <c r="Q10241" s="3"/>
      <c r="R10241" s="3"/>
      <c r="S10241" s="3"/>
      <c r="T10241" s="3"/>
      <c r="U10241" s="3"/>
      <c r="V10241" s="3"/>
      <c r="W10241" s="3"/>
      <c r="X10241" s="3"/>
      <c r="Y10241" s="3"/>
      <c r="Z10241" s="3"/>
    </row>
    <row r="10242">
      <c r="A10242" s="3"/>
      <c r="B10242" s="3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  <c r="O10242" s="3"/>
      <c r="P10242" s="3"/>
      <c r="Q10242" s="3"/>
      <c r="R10242" s="3"/>
      <c r="S10242" s="3"/>
      <c r="T10242" s="3"/>
      <c r="U10242" s="3"/>
      <c r="V10242" s="3"/>
      <c r="W10242" s="3"/>
      <c r="X10242" s="3"/>
      <c r="Y10242" s="3"/>
      <c r="Z10242" s="3"/>
    </row>
    <row r="10243">
      <c r="A10243" s="3"/>
      <c r="B10243" s="3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  <c r="O10243" s="3"/>
      <c r="P10243" s="3"/>
      <c r="Q10243" s="3"/>
      <c r="R10243" s="3"/>
      <c r="S10243" s="3"/>
      <c r="T10243" s="3"/>
      <c r="U10243" s="3"/>
      <c r="V10243" s="3"/>
      <c r="W10243" s="3"/>
      <c r="X10243" s="3"/>
      <c r="Y10243" s="3"/>
      <c r="Z10243" s="3"/>
    </row>
    <row r="10244">
      <c r="A10244" s="3"/>
      <c r="B10244" s="3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  <c r="O10244" s="3"/>
      <c r="P10244" s="3"/>
      <c r="Q10244" s="3"/>
      <c r="R10244" s="3"/>
      <c r="S10244" s="3"/>
      <c r="T10244" s="3"/>
      <c r="U10244" s="3"/>
      <c r="V10244" s="3"/>
      <c r="W10244" s="3"/>
      <c r="X10244" s="3"/>
      <c r="Y10244" s="3"/>
      <c r="Z10244" s="3"/>
    </row>
    <row r="10245">
      <c r="A10245" s="3"/>
      <c r="B10245" s="3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  <c r="O10245" s="3"/>
      <c r="P10245" s="3"/>
      <c r="Q10245" s="3"/>
      <c r="R10245" s="3"/>
      <c r="S10245" s="3"/>
      <c r="T10245" s="3"/>
      <c r="U10245" s="3"/>
      <c r="V10245" s="3"/>
      <c r="W10245" s="3"/>
      <c r="X10245" s="3"/>
      <c r="Y10245" s="3"/>
      <c r="Z10245" s="3"/>
    </row>
    <row r="10246">
      <c r="A10246" s="3"/>
      <c r="B10246" s="3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  <c r="O10246" s="3"/>
      <c r="P10246" s="3"/>
      <c r="Q10246" s="3"/>
      <c r="R10246" s="3"/>
      <c r="S10246" s="3"/>
      <c r="T10246" s="3"/>
      <c r="U10246" s="3"/>
      <c r="V10246" s="3"/>
      <c r="W10246" s="3"/>
      <c r="X10246" s="3"/>
      <c r="Y10246" s="3"/>
      <c r="Z10246" s="3"/>
    </row>
    <row r="10247">
      <c r="A10247" s="3"/>
      <c r="B10247" s="3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  <c r="O10247" s="3"/>
      <c r="P10247" s="3"/>
      <c r="Q10247" s="3"/>
      <c r="R10247" s="3"/>
      <c r="S10247" s="3"/>
      <c r="T10247" s="3"/>
      <c r="U10247" s="3"/>
      <c r="V10247" s="3"/>
      <c r="W10247" s="3"/>
      <c r="X10247" s="3"/>
      <c r="Y10247" s="3"/>
      <c r="Z10247" s="3"/>
    </row>
    <row r="10248">
      <c r="A10248" s="3"/>
      <c r="B10248" s="3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  <c r="O10248" s="3"/>
      <c r="P10248" s="3"/>
      <c r="Q10248" s="3"/>
      <c r="R10248" s="3"/>
      <c r="S10248" s="3"/>
      <c r="T10248" s="3"/>
      <c r="U10248" s="3"/>
      <c r="V10248" s="3"/>
      <c r="W10248" s="3"/>
      <c r="X10248" s="3"/>
      <c r="Y10248" s="3"/>
      <c r="Z10248" s="3"/>
    </row>
    <row r="10249">
      <c r="A10249" s="3"/>
      <c r="B10249" s="3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  <c r="O10249" s="3"/>
      <c r="P10249" s="3"/>
      <c r="Q10249" s="3"/>
      <c r="R10249" s="3"/>
      <c r="S10249" s="3"/>
      <c r="T10249" s="3"/>
      <c r="U10249" s="3"/>
      <c r="V10249" s="3"/>
      <c r="W10249" s="3"/>
      <c r="X10249" s="3"/>
      <c r="Y10249" s="3"/>
      <c r="Z10249" s="3"/>
    </row>
    <row r="10250">
      <c r="A10250" s="3"/>
      <c r="B10250" s="3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  <c r="O10250" s="3"/>
      <c r="P10250" s="3"/>
      <c r="Q10250" s="3"/>
      <c r="R10250" s="3"/>
      <c r="S10250" s="3"/>
      <c r="T10250" s="3"/>
      <c r="U10250" s="3"/>
      <c r="V10250" s="3"/>
      <c r="W10250" s="3"/>
      <c r="X10250" s="3"/>
      <c r="Y10250" s="3"/>
      <c r="Z10250" s="3"/>
    </row>
    <row r="10251">
      <c r="A10251" s="3"/>
      <c r="B10251" s="3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  <c r="O10251" s="3"/>
      <c r="P10251" s="3"/>
      <c r="Q10251" s="3"/>
      <c r="R10251" s="3"/>
      <c r="S10251" s="3"/>
      <c r="T10251" s="3"/>
      <c r="U10251" s="3"/>
      <c r="V10251" s="3"/>
      <c r="W10251" s="3"/>
      <c r="X10251" s="3"/>
      <c r="Y10251" s="3"/>
      <c r="Z10251" s="3"/>
    </row>
    <row r="10252">
      <c r="A10252" s="3"/>
      <c r="B10252" s="3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  <c r="O10252" s="3"/>
      <c r="P10252" s="3"/>
      <c r="Q10252" s="3"/>
      <c r="R10252" s="3"/>
      <c r="S10252" s="3"/>
      <c r="T10252" s="3"/>
      <c r="U10252" s="3"/>
      <c r="V10252" s="3"/>
      <c r="W10252" s="3"/>
      <c r="X10252" s="3"/>
      <c r="Y10252" s="3"/>
      <c r="Z10252" s="3"/>
    </row>
    <row r="10253">
      <c r="A10253" s="3"/>
      <c r="B10253" s="3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  <c r="O10253" s="3"/>
      <c r="P10253" s="3"/>
      <c r="Q10253" s="3"/>
      <c r="R10253" s="3"/>
      <c r="S10253" s="3"/>
      <c r="T10253" s="3"/>
      <c r="U10253" s="3"/>
      <c r="V10253" s="3"/>
      <c r="W10253" s="3"/>
      <c r="X10253" s="3"/>
      <c r="Y10253" s="3"/>
      <c r="Z10253" s="3"/>
    </row>
    <row r="10254">
      <c r="A10254" s="3"/>
      <c r="B10254" s="3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  <c r="O10254" s="3"/>
      <c r="P10254" s="3"/>
      <c r="Q10254" s="3"/>
      <c r="R10254" s="3"/>
      <c r="S10254" s="3"/>
      <c r="T10254" s="3"/>
      <c r="U10254" s="3"/>
      <c r="V10254" s="3"/>
      <c r="W10254" s="3"/>
      <c r="X10254" s="3"/>
      <c r="Y10254" s="3"/>
      <c r="Z10254" s="3"/>
    </row>
    <row r="10255">
      <c r="A10255" s="3"/>
      <c r="B10255" s="3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  <c r="O10255" s="3"/>
      <c r="P10255" s="3"/>
      <c r="Q10255" s="3"/>
      <c r="R10255" s="3"/>
      <c r="S10255" s="3"/>
      <c r="T10255" s="3"/>
      <c r="U10255" s="3"/>
      <c r="V10255" s="3"/>
      <c r="W10255" s="3"/>
      <c r="X10255" s="3"/>
      <c r="Y10255" s="3"/>
      <c r="Z10255" s="3"/>
    </row>
    <row r="10256">
      <c r="A10256" s="3"/>
      <c r="B10256" s="3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  <c r="O10256" s="3"/>
      <c r="P10256" s="3"/>
      <c r="Q10256" s="3"/>
      <c r="R10256" s="3"/>
      <c r="S10256" s="3"/>
      <c r="T10256" s="3"/>
      <c r="U10256" s="3"/>
      <c r="V10256" s="3"/>
      <c r="W10256" s="3"/>
      <c r="X10256" s="3"/>
      <c r="Y10256" s="3"/>
      <c r="Z10256" s="3"/>
    </row>
    <row r="10257">
      <c r="A10257" s="3"/>
      <c r="B10257" s="3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  <c r="O10257" s="3"/>
      <c r="P10257" s="3"/>
      <c r="Q10257" s="3"/>
      <c r="R10257" s="3"/>
      <c r="S10257" s="3"/>
      <c r="T10257" s="3"/>
      <c r="U10257" s="3"/>
      <c r="V10257" s="3"/>
      <c r="W10257" s="3"/>
      <c r="X10257" s="3"/>
      <c r="Y10257" s="3"/>
      <c r="Z10257" s="3"/>
    </row>
    <row r="10258">
      <c r="A10258" s="3"/>
      <c r="B10258" s="3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  <c r="O10258" s="3"/>
      <c r="P10258" s="3"/>
      <c r="Q10258" s="3"/>
      <c r="R10258" s="3"/>
      <c r="S10258" s="3"/>
      <c r="T10258" s="3"/>
      <c r="U10258" s="3"/>
      <c r="V10258" s="3"/>
      <c r="W10258" s="3"/>
      <c r="X10258" s="3"/>
      <c r="Y10258" s="3"/>
      <c r="Z10258" s="3"/>
    </row>
    <row r="10259">
      <c r="A10259" s="3"/>
      <c r="B10259" s="3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  <c r="O10259" s="3"/>
      <c r="P10259" s="3"/>
      <c r="Q10259" s="3"/>
      <c r="R10259" s="3"/>
      <c r="S10259" s="3"/>
      <c r="T10259" s="3"/>
      <c r="U10259" s="3"/>
      <c r="V10259" s="3"/>
      <c r="W10259" s="3"/>
      <c r="X10259" s="3"/>
      <c r="Y10259" s="3"/>
      <c r="Z10259" s="3"/>
    </row>
    <row r="10260">
      <c r="A10260" s="3"/>
      <c r="B10260" s="3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  <c r="O10260" s="3"/>
      <c r="P10260" s="3"/>
      <c r="Q10260" s="3"/>
      <c r="R10260" s="3"/>
      <c r="S10260" s="3"/>
      <c r="T10260" s="3"/>
      <c r="U10260" s="3"/>
      <c r="V10260" s="3"/>
      <c r="W10260" s="3"/>
      <c r="X10260" s="3"/>
      <c r="Y10260" s="3"/>
      <c r="Z10260" s="3"/>
    </row>
    <row r="10261">
      <c r="A10261" s="3"/>
      <c r="B10261" s="3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  <c r="O10261" s="3"/>
      <c r="P10261" s="3"/>
      <c r="Q10261" s="3"/>
      <c r="R10261" s="3"/>
      <c r="S10261" s="3"/>
      <c r="T10261" s="3"/>
      <c r="U10261" s="3"/>
      <c r="V10261" s="3"/>
      <c r="W10261" s="3"/>
      <c r="X10261" s="3"/>
      <c r="Y10261" s="3"/>
      <c r="Z10261" s="3"/>
    </row>
    <row r="10262">
      <c r="A10262" s="3"/>
      <c r="B10262" s="3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  <c r="O10262" s="3"/>
      <c r="P10262" s="3"/>
      <c r="Q10262" s="3"/>
      <c r="R10262" s="3"/>
      <c r="S10262" s="3"/>
      <c r="T10262" s="3"/>
      <c r="U10262" s="3"/>
      <c r="V10262" s="3"/>
      <c r="W10262" s="3"/>
      <c r="X10262" s="3"/>
      <c r="Y10262" s="3"/>
      <c r="Z10262" s="3"/>
    </row>
    <row r="10263">
      <c r="A10263" s="3"/>
      <c r="B10263" s="3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  <c r="O10263" s="3"/>
      <c r="P10263" s="3"/>
      <c r="Q10263" s="3"/>
      <c r="R10263" s="3"/>
      <c r="S10263" s="3"/>
      <c r="T10263" s="3"/>
      <c r="U10263" s="3"/>
      <c r="V10263" s="3"/>
      <c r="W10263" s="3"/>
      <c r="X10263" s="3"/>
      <c r="Y10263" s="3"/>
      <c r="Z10263" s="3"/>
    </row>
    <row r="10264">
      <c r="A10264" s="3"/>
      <c r="B10264" s="3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  <c r="O10264" s="3"/>
      <c r="P10264" s="3"/>
      <c r="Q10264" s="3"/>
      <c r="R10264" s="3"/>
      <c r="S10264" s="3"/>
      <c r="T10264" s="3"/>
      <c r="U10264" s="3"/>
      <c r="V10264" s="3"/>
      <c r="W10264" s="3"/>
      <c r="X10264" s="3"/>
      <c r="Y10264" s="3"/>
      <c r="Z10264" s="3"/>
    </row>
    <row r="10265">
      <c r="A10265" s="3"/>
      <c r="B10265" s="3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  <c r="O10265" s="3"/>
      <c r="P10265" s="3"/>
      <c r="Q10265" s="3"/>
      <c r="R10265" s="3"/>
      <c r="S10265" s="3"/>
      <c r="T10265" s="3"/>
      <c r="U10265" s="3"/>
      <c r="V10265" s="3"/>
      <c r="W10265" s="3"/>
      <c r="X10265" s="3"/>
      <c r="Y10265" s="3"/>
      <c r="Z10265" s="3"/>
    </row>
    <row r="10266">
      <c r="A10266" s="3"/>
      <c r="B10266" s="3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  <c r="O10266" s="3"/>
      <c r="P10266" s="3"/>
      <c r="Q10266" s="3"/>
      <c r="R10266" s="3"/>
      <c r="S10266" s="3"/>
      <c r="T10266" s="3"/>
      <c r="U10266" s="3"/>
      <c r="V10266" s="3"/>
      <c r="W10266" s="3"/>
      <c r="X10266" s="3"/>
      <c r="Y10266" s="3"/>
      <c r="Z10266" s="3"/>
    </row>
    <row r="10267">
      <c r="A10267" s="3"/>
      <c r="B10267" s="3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  <c r="O10267" s="3"/>
      <c r="P10267" s="3"/>
      <c r="Q10267" s="3"/>
      <c r="R10267" s="3"/>
      <c r="S10267" s="3"/>
      <c r="T10267" s="3"/>
      <c r="U10267" s="3"/>
      <c r="V10267" s="3"/>
      <c r="W10267" s="3"/>
      <c r="X10267" s="3"/>
      <c r="Y10267" s="3"/>
      <c r="Z10267" s="3"/>
    </row>
    <row r="10268">
      <c r="A10268" s="3"/>
      <c r="B10268" s="3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  <c r="O10268" s="3"/>
      <c r="P10268" s="3"/>
      <c r="Q10268" s="3"/>
      <c r="R10268" s="3"/>
      <c r="S10268" s="3"/>
      <c r="T10268" s="3"/>
      <c r="U10268" s="3"/>
      <c r="V10268" s="3"/>
      <c r="W10268" s="3"/>
      <c r="X10268" s="3"/>
      <c r="Y10268" s="3"/>
      <c r="Z10268" s="3"/>
    </row>
    <row r="10269">
      <c r="A10269" s="3"/>
      <c r="B10269" s="3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  <c r="O10269" s="3"/>
      <c r="P10269" s="3"/>
      <c r="Q10269" s="3"/>
      <c r="R10269" s="3"/>
      <c r="S10269" s="3"/>
      <c r="T10269" s="3"/>
      <c r="U10269" s="3"/>
      <c r="V10269" s="3"/>
      <c r="W10269" s="3"/>
      <c r="X10269" s="3"/>
      <c r="Y10269" s="3"/>
      <c r="Z10269" s="3"/>
    </row>
    <row r="10270">
      <c r="A10270" s="3"/>
      <c r="B10270" s="3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  <c r="O10270" s="3"/>
      <c r="P10270" s="3"/>
      <c r="Q10270" s="3"/>
      <c r="R10270" s="3"/>
      <c r="S10270" s="3"/>
      <c r="T10270" s="3"/>
      <c r="U10270" s="3"/>
      <c r="V10270" s="3"/>
      <c r="W10270" s="3"/>
      <c r="X10270" s="3"/>
      <c r="Y10270" s="3"/>
      <c r="Z10270" s="3"/>
    </row>
    <row r="10271">
      <c r="A10271" s="3"/>
      <c r="B10271" s="3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  <c r="O10271" s="3"/>
      <c r="P10271" s="3"/>
      <c r="Q10271" s="3"/>
      <c r="R10271" s="3"/>
      <c r="S10271" s="3"/>
      <c r="T10271" s="3"/>
      <c r="U10271" s="3"/>
      <c r="V10271" s="3"/>
      <c r="W10271" s="3"/>
      <c r="X10271" s="3"/>
      <c r="Y10271" s="3"/>
      <c r="Z10271" s="3"/>
    </row>
    <row r="10272">
      <c r="A10272" s="3"/>
      <c r="B10272" s="3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  <c r="O10272" s="3"/>
      <c r="P10272" s="3"/>
      <c r="Q10272" s="3"/>
      <c r="R10272" s="3"/>
      <c r="S10272" s="3"/>
      <c r="T10272" s="3"/>
      <c r="U10272" s="3"/>
      <c r="V10272" s="3"/>
      <c r="W10272" s="3"/>
      <c r="X10272" s="3"/>
      <c r="Y10272" s="3"/>
      <c r="Z10272" s="3"/>
    </row>
    <row r="10273">
      <c r="A10273" s="3"/>
      <c r="B10273" s="3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  <c r="O10273" s="3"/>
      <c r="P10273" s="3"/>
      <c r="Q10273" s="3"/>
      <c r="R10273" s="3"/>
      <c r="S10273" s="3"/>
      <c r="T10273" s="3"/>
      <c r="U10273" s="3"/>
      <c r="V10273" s="3"/>
      <c r="W10273" s="3"/>
      <c r="X10273" s="3"/>
      <c r="Y10273" s="3"/>
      <c r="Z10273" s="3"/>
    </row>
    <row r="10274">
      <c r="A10274" s="3"/>
      <c r="B10274" s="3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  <c r="O10274" s="3"/>
      <c r="P10274" s="3"/>
      <c r="Q10274" s="3"/>
      <c r="R10274" s="3"/>
      <c r="S10274" s="3"/>
      <c r="T10274" s="3"/>
      <c r="U10274" s="3"/>
      <c r="V10274" s="3"/>
      <c r="W10274" s="3"/>
      <c r="X10274" s="3"/>
      <c r="Y10274" s="3"/>
      <c r="Z10274" s="3"/>
    </row>
    <row r="10275">
      <c r="A10275" s="3"/>
      <c r="B10275" s="3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  <c r="O10275" s="3"/>
      <c r="P10275" s="3"/>
      <c r="Q10275" s="3"/>
      <c r="R10275" s="3"/>
      <c r="S10275" s="3"/>
      <c r="T10275" s="3"/>
      <c r="U10275" s="3"/>
      <c r="V10275" s="3"/>
      <c r="W10275" s="3"/>
      <c r="X10275" s="3"/>
      <c r="Y10275" s="3"/>
      <c r="Z10275" s="3"/>
    </row>
    <row r="10276">
      <c r="A10276" s="3"/>
      <c r="B10276" s="3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  <c r="O10276" s="3"/>
      <c r="P10276" s="3"/>
      <c r="Q10276" s="3"/>
      <c r="R10276" s="3"/>
      <c r="S10276" s="3"/>
      <c r="T10276" s="3"/>
      <c r="U10276" s="3"/>
      <c r="V10276" s="3"/>
      <c r="W10276" s="3"/>
      <c r="X10276" s="3"/>
      <c r="Y10276" s="3"/>
      <c r="Z10276" s="3"/>
    </row>
    <row r="10277">
      <c r="A10277" s="3"/>
      <c r="B10277" s="3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  <c r="O10277" s="3"/>
      <c r="P10277" s="3"/>
      <c r="Q10277" s="3"/>
      <c r="R10277" s="3"/>
      <c r="S10277" s="3"/>
      <c r="T10277" s="3"/>
      <c r="U10277" s="3"/>
      <c r="V10277" s="3"/>
      <c r="W10277" s="3"/>
      <c r="X10277" s="3"/>
      <c r="Y10277" s="3"/>
      <c r="Z10277" s="3"/>
    </row>
    <row r="10278">
      <c r="A10278" s="3"/>
      <c r="B10278" s="3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  <c r="O10278" s="3"/>
      <c r="P10278" s="3"/>
      <c r="Q10278" s="3"/>
      <c r="R10278" s="3"/>
      <c r="S10278" s="3"/>
      <c r="T10278" s="3"/>
      <c r="U10278" s="3"/>
      <c r="V10278" s="3"/>
      <c r="W10278" s="3"/>
      <c r="X10278" s="3"/>
      <c r="Y10278" s="3"/>
      <c r="Z10278" s="3"/>
    </row>
    <row r="10279">
      <c r="A10279" s="3"/>
      <c r="B10279" s="3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  <c r="O10279" s="3"/>
      <c r="P10279" s="3"/>
      <c r="Q10279" s="3"/>
      <c r="R10279" s="3"/>
      <c r="S10279" s="3"/>
      <c r="T10279" s="3"/>
      <c r="U10279" s="3"/>
      <c r="V10279" s="3"/>
      <c r="W10279" s="3"/>
      <c r="X10279" s="3"/>
      <c r="Y10279" s="3"/>
      <c r="Z10279" s="3"/>
    </row>
    <row r="10280">
      <c r="A10280" s="3"/>
      <c r="B10280" s="3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  <c r="O10280" s="3"/>
      <c r="P10280" s="3"/>
      <c r="Q10280" s="3"/>
      <c r="R10280" s="3"/>
      <c r="S10280" s="3"/>
      <c r="T10280" s="3"/>
      <c r="U10280" s="3"/>
      <c r="V10280" s="3"/>
      <c r="W10280" s="3"/>
      <c r="X10280" s="3"/>
      <c r="Y10280" s="3"/>
      <c r="Z10280" s="3"/>
    </row>
    <row r="10281">
      <c r="A10281" s="3"/>
      <c r="B10281" s="3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  <c r="O10281" s="3"/>
      <c r="P10281" s="3"/>
      <c r="Q10281" s="3"/>
      <c r="R10281" s="3"/>
      <c r="S10281" s="3"/>
      <c r="T10281" s="3"/>
      <c r="U10281" s="3"/>
      <c r="V10281" s="3"/>
      <c r="W10281" s="3"/>
      <c r="X10281" s="3"/>
      <c r="Y10281" s="3"/>
      <c r="Z10281" s="3"/>
    </row>
    <row r="10282">
      <c r="A10282" s="3"/>
      <c r="B10282" s="3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  <c r="O10282" s="3"/>
      <c r="P10282" s="3"/>
      <c r="Q10282" s="3"/>
      <c r="R10282" s="3"/>
      <c r="S10282" s="3"/>
      <c r="T10282" s="3"/>
      <c r="U10282" s="3"/>
      <c r="V10282" s="3"/>
      <c r="W10282" s="3"/>
      <c r="X10282" s="3"/>
      <c r="Y10282" s="3"/>
      <c r="Z10282" s="3"/>
    </row>
    <row r="10283">
      <c r="A10283" s="3"/>
      <c r="B10283" s="3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  <c r="O10283" s="3"/>
      <c r="P10283" s="3"/>
      <c r="Q10283" s="3"/>
      <c r="R10283" s="3"/>
      <c r="S10283" s="3"/>
      <c r="T10283" s="3"/>
      <c r="U10283" s="3"/>
      <c r="V10283" s="3"/>
      <c r="W10283" s="3"/>
      <c r="X10283" s="3"/>
      <c r="Y10283" s="3"/>
      <c r="Z10283" s="3"/>
    </row>
    <row r="10284">
      <c r="A10284" s="3"/>
      <c r="B10284" s="3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  <c r="O10284" s="3"/>
      <c r="P10284" s="3"/>
      <c r="Q10284" s="3"/>
      <c r="R10284" s="3"/>
      <c r="S10284" s="3"/>
      <c r="T10284" s="3"/>
      <c r="U10284" s="3"/>
      <c r="V10284" s="3"/>
      <c r="W10284" s="3"/>
      <c r="X10284" s="3"/>
      <c r="Y10284" s="3"/>
      <c r="Z10284" s="3"/>
    </row>
    <row r="10285">
      <c r="A10285" s="3"/>
      <c r="B10285" s="3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  <c r="O10285" s="3"/>
      <c r="P10285" s="3"/>
      <c r="Q10285" s="3"/>
      <c r="R10285" s="3"/>
      <c r="S10285" s="3"/>
      <c r="T10285" s="3"/>
      <c r="U10285" s="3"/>
      <c r="V10285" s="3"/>
      <c r="W10285" s="3"/>
      <c r="X10285" s="3"/>
      <c r="Y10285" s="3"/>
      <c r="Z10285" s="3"/>
    </row>
    <row r="10286">
      <c r="A10286" s="3"/>
      <c r="B10286" s="3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  <c r="O10286" s="3"/>
      <c r="P10286" s="3"/>
      <c r="Q10286" s="3"/>
      <c r="R10286" s="3"/>
      <c r="S10286" s="3"/>
      <c r="T10286" s="3"/>
      <c r="U10286" s="3"/>
      <c r="V10286" s="3"/>
      <c r="W10286" s="3"/>
      <c r="X10286" s="3"/>
      <c r="Y10286" s="3"/>
      <c r="Z10286" s="3"/>
    </row>
    <row r="10287">
      <c r="A10287" s="3"/>
      <c r="B10287" s="3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  <c r="O10287" s="3"/>
      <c r="P10287" s="3"/>
      <c r="Q10287" s="3"/>
      <c r="R10287" s="3"/>
      <c r="S10287" s="3"/>
      <c r="T10287" s="3"/>
      <c r="U10287" s="3"/>
      <c r="V10287" s="3"/>
      <c r="W10287" s="3"/>
      <c r="X10287" s="3"/>
      <c r="Y10287" s="3"/>
      <c r="Z10287" s="3"/>
    </row>
    <row r="10288">
      <c r="A10288" s="3"/>
      <c r="B10288" s="3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  <c r="O10288" s="3"/>
      <c r="P10288" s="3"/>
      <c r="Q10288" s="3"/>
      <c r="R10288" s="3"/>
      <c r="S10288" s="3"/>
      <c r="T10288" s="3"/>
      <c r="U10288" s="3"/>
      <c r="V10288" s="3"/>
      <c r="W10288" s="3"/>
      <c r="X10288" s="3"/>
      <c r="Y10288" s="3"/>
      <c r="Z10288" s="3"/>
    </row>
    <row r="10289">
      <c r="A10289" s="3"/>
      <c r="B10289" s="3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  <c r="O10289" s="3"/>
      <c r="P10289" s="3"/>
      <c r="Q10289" s="3"/>
      <c r="R10289" s="3"/>
      <c r="S10289" s="3"/>
      <c r="T10289" s="3"/>
      <c r="U10289" s="3"/>
      <c r="V10289" s="3"/>
      <c r="W10289" s="3"/>
      <c r="X10289" s="3"/>
      <c r="Y10289" s="3"/>
      <c r="Z10289" s="3"/>
    </row>
    <row r="10290">
      <c r="A10290" s="3"/>
      <c r="B10290" s="3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  <c r="O10290" s="3"/>
      <c r="P10290" s="3"/>
      <c r="Q10290" s="3"/>
      <c r="R10290" s="3"/>
      <c r="S10290" s="3"/>
      <c r="T10290" s="3"/>
      <c r="U10290" s="3"/>
      <c r="V10290" s="3"/>
      <c r="W10290" s="3"/>
      <c r="X10290" s="3"/>
      <c r="Y10290" s="3"/>
      <c r="Z10290" s="3"/>
    </row>
    <row r="10291">
      <c r="A10291" s="3"/>
      <c r="B10291" s="3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  <c r="O10291" s="3"/>
      <c r="P10291" s="3"/>
      <c r="Q10291" s="3"/>
      <c r="R10291" s="3"/>
      <c r="S10291" s="3"/>
      <c r="T10291" s="3"/>
      <c r="U10291" s="3"/>
      <c r="V10291" s="3"/>
      <c r="W10291" s="3"/>
      <c r="X10291" s="3"/>
      <c r="Y10291" s="3"/>
      <c r="Z10291" s="3"/>
    </row>
    <row r="10292">
      <c r="A10292" s="3"/>
      <c r="B10292" s="3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  <c r="O10292" s="3"/>
      <c r="P10292" s="3"/>
      <c r="Q10292" s="3"/>
      <c r="R10292" s="3"/>
      <c r="S10292" s="3"/>
      <c r="T10292" s="3"/>
      <c r="U10292" s="3"/>
      <c r="V10292" s="3"/>
      <c r="W10292" s="3"/>
      <c r="X10292" s="3"/>
      <c r="Y10292" s="3"/>
      <c r="Z10292" s="3"/>
    </row>
    <row r="10293">
      <c r="A10293" s="3"/>
      <c r="B10293" s="3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  <c r="O10293" s="3"/>
      <c r="P10293" s="3"/>
      <c r="Q10293" s="3"/>
      <c r="R10293" s="3"/>
      <c r="S10293" s="3"/>
      <c r="T10293" s="3"/>
      <c r="U10293" s="3"/>
      <c r="V10293" s="3"/>
      <c r="W10293" s="3"/>
      <c r="X10293" s="3"/>
      <c r="Y10293" s="3"/>
      <c r="Z10293" s="3"/>
    </row>
    <row r="10294">
      <c r="A10294" s="3"/>
      <c r="B10294" s="3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  <c r="O10294" s="3"/>
      <c r="P10294" s="3"/>
      <c r="Q10294" s="3"/>
      <c r="R10294" s="3"/>
      <c r="S10294" s="3"/>
      <c r="T10294" s="3"/>
      <c r="U10294" s="3"/>
      <c r="V10294" s="3"/>
      <c r="W10294" s="3"/>
      <c r="X10294" s="3"/>
      <c r="Y10294" s="3"/>
      <c r="Z10294" s="3"/>
    </row>
    <row r="10295">
      <c r="A10295" s="3"/>
      <c r="B10295" s="3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  <c r="O10295" s="3"/>
      <c r="P10295" s="3"/>
      <c r="Q10295" s="3"/>
      <c r="R10295" s="3"/>
      <c r="S10295" s="3"/>
      <c r="T10295" s="3"/>
      <c r="U10295" s="3"/>
      <c r="V10295" s="3"/>
      <c r="W10295" s="3"/>
      <c r="X10295" s="3"/>
      <c r="Y10295" s="3"/>
      <c r="Z10295" s="3"/>
    </row>
    <row r="10296">
      <c r="A10296" s="3"/>
      <c r="B10296" s="3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  <c r="O10296" s="3"/>
      <c r="P10296" s="3"/>
      <c r="Q10296" s="3"/>
      <c r="R10296" s="3"/>
      <c r="S10296" s="3"/>
      <c r="T10296" s="3"/>
      <c r="U10296" s="3"/>
      <c r="V10296" s="3"/>
      <c r="W10296" s="3"/>
      <c r="X10296" s="3"/>
      <c r="Y10296" s="3"/>
      <c r="Z10296" s="3"/>
    </row>
    <row r="10297">
      <c r="A10297" s="3"/>
      <c r="B10297" s="3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  <c r="O10297" s="3"/>
      <c r="P10297" s="3"/>
      <c r="Q10297" s="3"/>
      <c r="R10297" s="3"/>
      <c r="S10297" s="3"/>
      <c r="T10297" s="3"/>
      <c r="U10297" s="3"/>
      <c r="V10297" s="3"/>
      <c r="W10297" s="3"/>
      <c r="X10297" s="3"/>
      <c r="Y10297" s="3"/>
      <c r="Z10297" s="3"/>
    </row>
    <row r="10298">
      <c r="A10298" s="3"/>
      <c r="B10298" s="3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  <c r="O10298" s="3"/>
      <c r="P10298" s="3"/>
      <c r="Q10298" s="3"/>
      <c r="R10298" s="3"/>
      <c r="S10298" s="3"/>
      <c r="T10298" s="3"/>
      <c r="U10298" s="3"/>
      <c r="V10298" s="3"/>
      <c r="W10298" s="3"/>
      <c r="X10298" s="3"/>
      <c r="Y10298" s="3"/>
      <c r="Z10298" s="3"/>
    </row>
    <row r="10299">
      <c r="A10299" s="3"/>
      <c r="B10299" s="3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  <c r="O10299" s="3"/>
      <c r="P10299" s="3"/>
      <c r="Q10299" s="3"/>
      <c r="R10299" s="3"/>
      <c r="S10299" s="3"/>
      <c r="T10299" s="3"/>
      <c r="U10299" s="3"/>
      <c r="V10299" s="3"/>
      <c r="W10299" s="3"/>
      <c r="X10299" s="3"/>
      <c r="Y10299" s="3"/>
      <c r="Z10299" s="3"/>
    </row>
    <row r="10300">
      <c r="A10300" s="3"/>
      <c r="B10300" s="3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  <c r="O10300" s="3"/>
      <c r="P10300" s="3"/>
      <c r="Q10300" s="3"/>
      <c r="R10300" s="3"/>
      <c r="S10300" s="3"/>
      <c r="T10300" s="3"/>
      <c r="U10300" s="3"/>
      <c r="V10300" s="3"/>
      <c r="W10300" s="3"/>
      <c r="X10300" s="3"/>
      <c r="Y10300" s="3"/>
      <c r="Z10300" s="3"/>
    </row>
    <row r="10301">
      <c r="A10301" s="3"/>
      <c r="B10301" s="3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  <c r="O10301" s="3"/>
      <c r="P10301" s="3"/>
      <c r="Q10301" s="3"/>
      <c r="R10301" s="3"/>
      <c r="S10301" s="3"/>
      <c r="T10301" s="3"/>
      <c r="U10301" s="3"/>
      <c r="V10301" s="3"/>
      <c r="W10301" s="3"/>
      <c r="X10301" s="3"/>
      <c r="Y10301" s="3"/>
      <c r="Z10301" s="3"/>
    </row>
    <row r="10302">
      <c r="A10302" s="3"/>
      <c r="B10302" s="3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  <c r="O10302" s="3"/>
      <c r="P10302" s="3"/>
      <c r="Q10302" s="3"/>
      <c r="R10302" s="3"/>
      <c r="S10302" s="3"/>
      <c r="T10302" s="3"/>
      <c r="U10302" s="3"/>
      <c r="V10302" s="3"/>
      <c r="W10302" s="3"/>
      <c r="X10302" s="3"/>
      <c r="Y10302" s="3"/>
      <c r="Z10302" s="3"/>
    </row>
    <row r="10303">
      <c r="A10303" s="3"/>
      <c r="B10303" s="3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  <c r="O10303" s="3"/>
      <c r="P10303" s="3"/>
      <c r="Q10303" s="3"/>
      <c r="R10303" s="3"/>
      <c r="S10303" s="3"/>
      <c r="T10303" s="3"/>
      <c r="U10303" s="3"/>
      <c r="V10303" s="3"/>
      <c r="W10303" s="3"/>
      <c r="X10303" s="3"/>
      <c r="Y10303" s="3"/>
      <c r="Z10303" s="3"/>
    </row>
    <row r="10304">
      <c r="A10304" s="3"/>
      <c r="B10304" s="3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  <c r="O10304" s="3"/>
      <c r="P10304" s="3"/>
      <c r="Q10304" s="3"/>
      <c r="R10304" s="3"/>
      <c r="S10304" s="3"/>
      <c r="T10304" s="3"/>
      <c r="U10304" s="3"/>
      <c r="V10304" s="3"/>
      <c r="W10304" s="3"/>
      <c r="X10304" s="3"/>
      <c r="Y10304" s="3"/>
      <c r="Z10304" s="3"/>
    </row>
    <row r="10305">
      <c r="A10305" s="3"/>
      <c r="B10305" s="3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  <c r="O10305" s="3"/>
      <c r="P10305" s="3"/>
      <c r="Q10305" s="3"/>
      <c r="R10305" s="3"/>
      <c r="S10305" s="3"/>
      <c r="T10305" s="3"/>
      <c r="U10305" s="3"/>
      <c r="V10305" s="3"/>
      <c r="W10305" s="3"/>
      <c r="X10305" s="3"/>
      <c r="Y10305" s="3"/>
      <c r="Z10305" s="3"/>
    </row>
    <row r="10306">
      <c r="A10306" s="3"/>
      <c r="B10306" s="3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  <c r="O10306" s="3"/>
      <c r="P10306" s="3"/>
      <c r="Q10306" s="3"/>
      <c r="R10306" s="3"/>
      <c r="S10306" s="3"/>
      <c r="T10306" s="3"/>
      <c r="U10306" s="3"/>
      <c r="V10306" s="3"/>
      <c r="W10306" s="3"/>
      <c r="X10306" s="3"/>
      <c r="Y10306" s="3"/>
      <c r="Z10306" s="3"/>
    </row>
    <row r="10307">
      <c r="A10307" s="3"/>
      <c r="B10307" s="3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  <c r="O10307" s="3"/>
      <c r="P10307" s="3"/>
      <c r="Q10307" s="3"/>
      <c r="R10307" s="3"/>
      <c r="S10307" s="3"/>
      <c r="T10307" s="3"/>
      <c r="U10307" s="3"/>
      <c r="V10307" s="3"/>
      <c r="W10307" s="3"/>
      <c r="X10307" s="3"/>
      <c r="Y10307" s="3"/>
      <c r="Z10307" s="3"/>
    </row>
    <row r="10308">
      <c r="A10308" s="3"/>
      <c r="B10308" s="3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  <c r="O10308" s="3"/>
      <c r="P10308" s="3"/>
      <c r="Q10308" s="3"/>
      <c r="R10308" s="3"/>
      <c r="S10308" s="3"/>
      <c r="T10308" s="3"/>
      <c r="U10308" s="3"/>
      <c r="V10308" s="3"/>
      <c r="W10308" s="3"/>
      <c r="X10308" s="3"/>
      <c r="Y10308" s="3"/>
      <c r="Z10308" s="3"/>
    </row>
    <row r="10309">
      <c r="A10309" s="3"/>
      <c r="B10309" s="3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  <c r="O10309" s="3"/>
      <c r="P10309" s="3"/>
      <c r="Q10309" s="3"/>
      <c r="R10309" s="3"/>
      <c r="S10309" s="3"/>
      <c r="T10309" s="3"/>
      <c r="U10309" s="3"/>
      <c r="V10309" s="3"/>
      <c r="W10309" s="3"/>
      <c r="X10309" s="3"/>
      <c r="Y10309" s="3"/>
      <c r="Z10309" s="3"/>
    </row>
    <row r="10310">
      <c r="A10310" s="3"/>
      <c r="B10310" s="3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  <c r="O10310" s="3"/>
      <c r="P10310" s="3"/>
      <c r="Q10310" s="3"/>
      <c r="R10310" s="3"/>
      <c r="S10310" s="3"/>
      <c r="T10310" s="3"/>
      <c r="U10310" s="3"/>
      <c r="V10310" s="3"/>
      <c r="W10310" s="3"/>
      <c r="X10310" s="3"/>
      <c r="Y10310" s="3"/>
      <c r="Z10310" s="3"/>
    </row>
    <row r="10311">
      <c r="A10311" s="3"/>
      <c r="B10311" s="3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  <c r="O10311" s="3"/>
      <c r="P10311" s="3"/>
      <c r="Q10311" s="3"/>
      <c r="R10311" s="3"/>
      <c r="S10311" s="3"/>
      <c r="T10311" s="3"/>
      <c r="U10311" s="3"/>
      <c r="V10311" s="3"/>
      <c r="W10311" s="3"/>
      <c r="X10311" s="3"/>
      <c r="Y10311" s="3"/>
      <c r="Z10311" s="3"/>
    </row>
    <row r="10312">
      <c r="A10312" s="3"/>
      <c r="B10312" s="3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  <c r="O10312" s="3"/>
      <c r="P10312" s="3"/>
      <c r="Q10312" s="3"/>
      <c r="R10312" s="3"/>
      <c r="S10312" s="3"/>
      <c r="T10312" s="3"/>
      <c r="U10312" s="3"/>
      <c r="V10312" s="3"/>
      <c r="W10312" s="3"/>
      <c r="X10312" s="3"/>
      <c r="Y10312" s="3"/>
      <c r="Z10312" s="3"/>
    </row>
    <row r="10313">
      <c r="A10313" s="3"/>
      <c r="B10313" s="3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  <c r="O10313" s="3"/>
      <c r="P10313" s="3"/>
      <c r="Q10313" s="3"/>
      <c r="R10313" s="3"/>
      <c r="S10313" s="3"/>
      <c r="T10313" s="3"/>
      <c r="U10313" s="3"/>
      <c r="V10313" s="3"/>
      <c r="W10313" s="3"/>
      <c r="X10313" s="3"/>
      <c r="Y10313" s="3"/>
      <c r="Z10313" s="3"/>
    </row>
    <row r="10314">
      <c r="A10314" s="3"/>
      <c r="B10314" s="3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  <c r="O10314" s="3"/>
      <c r="P10314" s="3"/>
      <c r="Q10314" s="3"/>
      <c r="R10314" s="3"/>
      <c r="S10314" s="3"/>
      <c r="T10314" s="3"/>
      <c r="U10314" s="3"/>
      <c r="V10314" s="3"/>
      <c r="W10314" s="3"/>
      <c r="X10314" s="3"/>
      <c r="Y10314" s="3"/>
      <c r="Z10314" s="3"/>
    </row>
    <row r="10315">
      <c r="A10315" s="3"/>
      <c r="B10315" s="3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  <c r="O10315" s="3"/>
      <c r="P10315" s="3"/>
      <c r="Q10315" s="3"/>
      <c r="R10315" s="3"/>
      <c r="S10315" s="3"/>
      <c r="T10315" s="3"/>
      <c r="U10315" s="3"/>
      <c r="V10315" s="3"/>
      <c r="W10315" s="3"/>
      <c r="X10315" s="3"/>
      <c r="Y10315" s="3"/>
      <c r="Z10315" s="3"/>
    </row>
    <row r="10316">
      <c r="A10316" s="3"/>
      <c r="B10316" s="3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  <c r="O10316" s="3"/>
      <c r="P10316" s="3"/>
      <c r="Q10316" s="3"/>
      <c r="R10316" s="3"/>
      <c r="S10316" s="3"/>
      <c r="T10316" s="3"/>
      <c r="U10316" s="3"/>
      <c r="V10316" s="3"/>
      <c r="W10316" s="3"/>
      <c r="X10316" s="3"/>
      <c r="Y10316" s="3"/>
      <c r="Z10316" s="3"/>
    </row>
    <row r="10317">
      <c r="A10317" s="3"/>
      <c r="B10317" s="3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  <c r="O10317" s="3"/>
      <c r="P10317" s="3"/>
      <c r="Q10317" s="3"/>
      <c r="R10317" s="3"/>
      <c r="S10317" s="3"/>
      <c r="T10317" s="3"/>
      <c r="U10317" s="3"/>
      <c r="V10317" s="3"/>
      <c r="W10317" s="3"/>
      <c r="X10317" s="3"/>
      <c r="Y10317" s="3"/>
      <c r="Z10317" s="3"/>
    </row>
    <row r="10318">
      <c r="A10318" s="3"/>
      <c r="B10318" s="3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  <c r="O10318" s="3"/>
      <c r="P10318" s="3"/>
      <c r="Q10318" s="3"/>
      <c r="R10318" s="3"/>
      <c r="S10318" s="3"/>
      <c r="T10318" s="3"/>
      <c r="U10318" s="3"/>
      <c r="V10318" s="3"/>
      <c r="W10318" s="3"/>
      <c r="X10318" s="3"/>
      <c r="Y10318" s="3"/>
      <c r="Z10318" s="3"/>
    </row>
    <row r="10319">
      <c r="A10319" s="3"/>
      <c r="B10319" s="3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  <c r="O10319" s="3"/>
      <c r="P10319" s="3"/>
      <c r="Q10319" s="3"/>
      <c r="R10319" s="3"/>
      <c r="S10319" s="3"/>
      <c r="T10319" s="3"/>
      <c r="U10319" s="3"/>
      <c r="V10319" s="3"/>
      <c r="W10319" s="3"/>
      <c r="X10319" s="3"/>
      <c r="Y10319" s="3"/>
      <c r="Z10319" s="3"/>
    </row>
    <row r="10320">
      <c r="A10320" s="3"/>
      <c r="B10320" s="3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  <c r="O10320" s="3"/>
      <c r="P10320" s="3"/>
      <c r="Q10320" s="3"/>
      <c r="R10320" s="3"/>
      <c r="S10320" s="3"/>
      <c r="T10320" s="3"/>
      <c r="U10320" s="3"/>
      <c r="V10320" s="3"/>
      <c r="W10320" s="3"/>
      <c r="X10320" s="3"/>
      <c r="Y10320" s="3"/>
      <c r="Z10320" s="3"/>
    </row>
    <row r="10321">
      <c r="A10321" s="3"/>
      <c r="B10321" s="3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  <c r="O10321" s="3"/>
      <c r="P10321" s="3"/>
      <c r="Q10321" s="3"/>
      <c r="R10321" s="3"/>
      <c r="S10321" s="3"/>
      <c r="T10321" s="3"/>
      <c r="U10321" s="3"/>
      <c r="V10321" s="3"/>
      <c r="W10321" s="3"/>
      <c r="X10321" s="3"/>
      <c r="Y10321" s="3"/>
      <c r="Z10321" s="3"/>
    </row>
    <row r="10322">
      <c r="A10322" s="3"/>
      <c r="B10322" s="3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  <c r="O10322" s="3"/>
      <c r="P10322" s="3"/>
      <c r="Q10322" s="3"/>
      <c r="R10322" s="3"/>
      <c r="S10322" s="3"/>
      <c r="T10322" s="3"/>
      <c r="U10322" s="3"/>
      <c r="V10322" s="3"/>
      <c r="W10322" s="3"/>
      <c r="X10322" s="3"/>
      <c r="Y10322" s="3"/>
      <c r="Z10322" s="3"/>
    </row>
    <row r="10323">
      <c r="A10323" s="3"/>
      <c r="B10323" s="3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  <c r="O10323" s="3"/>
      <c r="P10323" s="3"/>
      <c r="Q10323" s="3"/>
      <c r="R10323" s="3"/>
      <c r="S10323" s="3"/>
      <c r="T10323" s="3"/>
      <c r="U10323" s="3"/>
      <c r="V10323" s="3"/>
      <c r="W10323" s="3"/>
      <c r="X10323" s="3"/>
      <c r="Y10323" s="3"/>
      <c r="Z10323" s="3"/>
    </row>
    <row r="10324">
      <c r="A10324" s="3"/>
      <c r="B10324" s="3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  <c r="O10324" s="3"/>
      <c r="P10324" s="3"/>
      <c r="Q10324" s="3"/>
      <c r="R10324" s="3"/>
      <c r="S10324" s="3"/>
      <c r="T10324" s="3"/>
      <c r="U10324" s="3"/>
      <c r="V10324" s="3"/>
      <c r="W10324" s="3"/>
      <c r="X10324" s="3"/>
      <c r="Y10324" s="3"/>
      <c r="Z10324" s="3"/>
    </row>
    <row r="10325">
      <c r="A10325" s="3"/>
      <c r="B10325" s="3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  <c r="O10325" s="3"/>
      <c r="P10325" s="3"/>
      <c r="Q10325" s="3"/>
      <c r="R10325" s="3"/>
      <c r="S10325" s="3"/>
      <c r="T10325" s="3"/>
      <c r="U10325" s="3"/>
      <c r="V10325" s="3"/>
      <c r="W10325" s="3"/>
      <c r="X10325" s="3"/>
      <c r="Y10325" s="3"/>
      <c r="Z10325" s="3"/>
    </row>
    <row r="10326">
      <c r="A10326" s="3"/>
      <c r="B10326" s="3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  <c r="O10326" s="3"/>
      <c r="P10326" s="3"/>
      <c r="Q10326" s="3"/>
      <c r="R10326" s="3"/>
      <c r="S10326" s="3"/>
      <c r="T10326" s="3"/>
      <c r="U10326" s="3"/>
      <c r="V10326" s="3"/>
      <c r="W10326" s="3"/>
      <c r="X10326" s="3"/>
      <c r="Y10326" s="3"/>
      <c r="Z10326" s="3"/>
    </row>
    <row r="10327">
      <c r="A10327" s="3"/>
      <c r="B10327" s="3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  <c r="O10327" s="3"/>
      <c r="P10327" s="3"/>
      <c r="Q10327" s="3"/>
      <c r="R10327" s="3"/>
      <c r="S10327" s="3"/>
      <c r="T10327" s="3"/>
      <c r="U10327" s="3"/>
      <c r="V10327" s="3"/>
      <c r="W10327" s="3"/>
      <c r="X10327" s="3"/>
      <c r="Y10327" s="3"/>
      <c r="Z10327" s="3"/>
    </row>
    <row r="10328">
      <c r="A10328" s="3"/>
      <c r="B10328" s="3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  <c r="O10328" s="3"/>
      <c r="P10328" s="3"/>
      <c r="Q10328" s="3"/>
      <c r="R10328" s="3"/>
      <c r="S10328" s="3"/>
      <c r="T10328" s="3"/>
      <c r="U10328" s="3"/>
      <c r="V10328" s="3"/>
      <c r="W10328" s="3"/>
      <c r="X10328" s="3"/>
      <c r="Y10328" s="3"/>
      <c r="Z10328" s="3"/>
    </row>
    <row r="10329">
      <c r="A10329" s="3"/>
      <c r="B10329" s="3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  <c r="O10329" s="3"/>
      <c r="P10329" s="3"/>
      <c r="Q10329" s="3"/>
      <c r="R10329" s="3"/>
      <c r="S10329" s="3"/>
      <c r="T10329" s="3"/>
      <c r="U10329" s="3"/>
      <c r="V10329" s="3"/>
      <c r="W10329" s="3"/>
      <c r="X10329" s="3"/>
      <c r="Y10329" s="3"/>
      <c r="Z10329" s="3"/>
    </row>
    <row r="10330">
      <c r="A10330" s="3"/>
      <c r="B10330" s="3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  <c r="O10330" s="3"/>
      <c r="P10330" s="3"/>
      <c r="Q10330" s="3"/>
      <c r="R10330" s="3"/>
      <c r="S10330" s="3"/>
      <c r="T10330" s="3"/>
      <c r="U10330" s="3"/>
      <c r="V10330" s="3"/>
      <c r="W10330" s="3"/>
      <c r="X10330" s="3"/>
      <c r="Y10330" s="3"/>
      <c r="Z10330" s="3"/>
    </row>
    <row r="10331">
      <c r="A10331" s="3"/>
      <c r="B10331" s="3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  <c r="O10331" s="3"/>
      <c r="P10331" s="3"/>
      <c r="Q10331" s="3"/>
      <c r="R10331" s="3"/>
      <c r="S10331" s="3"/>
      <c r="T10331" s="3"/>
      <c r="U10331" s="3"/>
      <c r="V10331" s="3"/>
      <c r="W10331" s="3"/>
      <c r="X10331" s="3"/>
      <c r="Y10331" s="3"/>
      <c r="Z10331" s="3"/>
    </row>
    <row r="10332">
      <c r="A10332" s="3"/>
      <c r="B10332" s="3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  <c r="O10332" s="3"/>
      <c r="P10332" s="3"/>
      <c r="Q10332" s="3"/>
      <c r="R10332" s="3"/>
      <c r="S10332" s="3"/>
      <c r="T10332" s="3"/>
      <c r="U10332" s="3"/>
      <c r="V10332" s="3"/>
      <c r="W10332" s="3"/>
      <c r="X10332" s="3"/>
      <c r="Y10332" s="3"/>
      <c r="Z10332" s="3"/>
    </row>
    <row r="10333">
      <c r="A10333" s="3"/>
      <c r="B10333" s="3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  <c r="O10333" s="3"/>
      <c r="P10333" s="3"/>
      <c r="Q10333" s="3"/>
      <c r="R10333" s="3"/>
      <c r="S10333" s="3"/>
      <c r="T10333" s="3"/>
      <c r="U10333" s="3"/>
      <c r="V10333" s="3"/>
      <c r="W10333" s="3"/>
      <c r="X10333" s="3"/>
      <c r="Y10333" s="3"/>
      <c r="Z10333" s="3"/>
    </row>
    <row r="10334">
      <c r="A10334" s="3"/>
      <c r="B10334" s="3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  <c r="O10334" s="3"/>
      <c r="P10334" s="3"/>
      <c r="Q10334" s="3"/>
      <c r="R10334" s="3"/>
      <c r="S10334" s="3"/>
      <c r="T10334" s="3"/>
      <c r="U10334" s="3"/>
      <c r="V10334" s="3"/>
      <c r="W10334" s="3"/>
      <c r="X10334" s="3"/>
      <c r="Y10334" s="3"/>
      <c r="Z10334" s="3"/>
    </row>
    <row r="10335">
      <c r="A10335" s="3"/>
      <c r="B10335" s="3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  <c r="O10335" s="3"/>
      <c r="P10335" s="3"/>
      <c r="Q10335" s="3"/>
      <c r="R10335" s="3"/>
      <c r="S10335" s="3"/>
      <c r="T10335" s="3"/>
      <c r="U10335" s="3"/>
      <c r="V10335" s="3"/>
      <c r="W10335" s="3"/>
      <c r="X10335" s="3"/>
      <c r="Y10335" s="3"/>
      <c r="Z10335" s="3"/>
    </row>
    <row r="10336">
      <c r="A10336" s="3"/>
      <c r="B10336" s="3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  <c r="O10336" s="3"/>
      <c r="P10336" s="3"/>
      <c r="Q10336" s="3"/>
      <c r="R10336" s="3"/>
      <c r="S10336" s="3"/>
      <c r="T10336" s="3"/>
      <c r="U10336" s="3"/>
      <c r="V10336" s="3"/>
      <c r="W10336" s="3"/>
      <c r="X10336" s="3"/>
      <c r="Y10336" s="3"/>
      <c r="Z10336" s="3"/>
    </row>
    <row r="10337">
      <c r="A10337" s="3"/>
      <c r="B10337" s="3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  <c r="O10337" s="3"/>
      <c r="P10337" s="3"/>
      <c r="Q10337" s="3"/>
      <c r="R10337" s="3"/>
      <c r="S10337" s="3"/>
      <c r="T10337" s="3"/>
      <c r="U10337" s="3"/>
      <c r="V10337" s="3"/>
      <c r="W10337" s="3"/>
      <c r="X10337" s="3"/>
      <c r="Y10337" s="3"/>
      <c r="Z10337" s="3"/>
    </row>
    <row r="10338">
      <c r="A10338" s="3"/>
      <c r="B10338" s="3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  <c r="O10338" s="3"/>
      <c r="P10338" s="3"/>
      <c r="Q10338" s="3"/>
      <c r="R10338" s="3"/>
      <c r="S10338" s="3"/>
      <c r="T10338" s="3"/>
      <c r="U10338" s="3"/>
      <c r="V10338" s="3"/>
      <c r="W10338" s="3"/>
      <c r="X10338" s="3"/>
      <c r="Y10338" s="3"/>
      <c r="Z10338" s="3"/>
    </row>
    <row r="10339">
      <c r="A10339" s="3"/>
      <c r="B10339" s="3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  <c r="O10339" s="3"/>
      <c r="P10339" s="3"/>
      <c r="Q10339" s="3"/>
      <c r="R10339" s="3"/>
      <c r="S10339" s="3"/>
      <c r="T10339" s="3"/>
      <c r="U10339" s="3"/>
      <c r="V10339" s="3"/>
      <c r="W10339" s="3"/>
      <c r="X10339" s="3"/>
      <c r="Y10339" s="3"/>
      <c r="Z10339" s="3"/>
    </row>
    <row r="10340">
      <c r="A10340" s="3"/>
      <c r="B10340" s="3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  <c r="O10340" s="3"/>
      <c r="P10340" s="3"/>
      <c r="Q10340" s="3"/>
      <c r="R10340" s="3"/>
      <c r="S10340" s="3"/>
      <c r="T10340" s="3"/>
      <c r="U10340" s="3"/>
      <c r="V10340" s="3"/>
      <c r="W10340" s="3"/>
      <c r="X10340" s="3"/>
      <c r="Y10340" s="3"/>
      <c r="Z10340" s="3"/>
    </row>
    <row r="10341">
      <c r="A10341" s="3"/>
      <c r="B10341" s="3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  <c r="O10341" s="3"/>
      <c r="P10341" s="3"/>
      <c r="Q10341" s="3"/>
      <c r="R10341" s="3"/>
      <c r="S10341" s="3"/>
      <c r="T10341" s="3"/>
      <c r="U10341" s="3"/>
      <c r="V10341" s="3"/>
      <c r="W10341" s="3"/>
      <c r="X10341" s="3"/>
      <c r="Y10341" s="3"/>
      <c r="Z10341" s="3"/>
    </row>
    <row r="10342">
      <c r="A10342" s="3"/>
      <c r="B10342" s="3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  <c r="O10342" s="3"/>
      <c r="P10342" s="3"/>
      <c r="Q10342" s="3"/>
      <c r="R10342" s="3"/>
      <c r="S10342" s="3"/>
      <c r="T10342" s="3"/>
      <c r="U10342" s="3"/>
      <c r="V10342" s="3"/>
      <c r="W10342" s="3"/>
      <c r="X10342" s="3"/>
      <c r="Y10342" s="3"/>
      <c r="Z10342" s="3"/>
    </row>
    <row r="10343">
      <c r="A10343" s="3"/>
      <c r="B10343" s="3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  <c r="O10343" s="3"/>
      <c r="P10343" s="3"/>
      <c r="Q10343" s="3"/>
      <c r="R10343" s="3"/>
      <c r="S10343" s="3"/>
      <c r="T10343" s="3"/>
      <c r="U10343" s="3"/>
      <c r="V10343" s="3"/>
      <c r="W10343" s="3"/>
      <c r="X10343" s="3"/>
      <c r="Y10343" s="3"/>
      <c r="Z10343" s="3"/>
    </row>
    <row r="10344">
      <c r="A10344" s="3"/>
      <c r="B10344" s="3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  <c r="O10344" s="3"/>
      <c r="P10344" s="3"/>
      <c r="Q10344" s="3"/>
      <c r="R10344" s="3"/>
      <c r="S10344" s="3"/>
      <c r="T10344" s="3"/>
      <c r="U10344" s="3"/>
      <c r="V10344" s="3"/>
      <c r="W10344" s="3"/>
      <c r="X10344" s="3"/>
      <c r="Y10344" s="3"/>
      <c r="Z10344" s="3"/>
    </row>
    <row r="10345">
      <c r="A10345" s="3"/>
      <c r="B10345" s="3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  <c r="O10345" s="3"/>
      <c r="P10345" s="3"/>
      <c r="Q10345" s="3"/>
      <c r="R10345" s="3"/>
      <c r="S10345" s="3"/>
      <c r="T10345" s="3"/>
      <c r="U10345" s="3"/>
      <c r="V10345" s="3"/>
      <c r="W10345" s="3"/>
      <c r="X10345" s="3"/>
      <c r="Y10345" s="3"/>
      <c r="Z10345" s="3"/>
    </row>
    <row r="10346">
      <c r="A10346" s="3"/>
      <c r="B10346" s="3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  <c r="O10346" s="3"/>
      <c r="P10346" s="3"/>
      <c r="Q10346" s="3"/>
      <c r="R10346" s="3"/>
      <c r="S10346" s="3"/>
      <c r="T10346" s="3"/>
      <c r="U10346" s="3"/>
      <c r="V10346" s="3"/>
      <c r="W10346" s="3"/>
      <c r="X10346" s="3"/>
      <c r="Y10346" s="3"/>
      <c r="Z10346" s="3"/>
    </row>
    <row r="10347">
      <c r="A10347" s="3"/>
      <c r="B10347" s="3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  <c r="O10347" s="3"/>
      <c r="P10347" s="3"/>
      <c r="Q10347" s="3"/>
      <c r="R10347" s="3"/>
      <c r="S10347" s="3"/>
      <c r="T10347" s="3"/>
      <c r="U10347" s="3"/>
      <c r="V10347" s="3"/>
      <c r="W10347" s="3"/>
      <c r="X10347" s="3"/>
      <c r="Y10347" s="3"/>
      <c r="Z10347" s="3"/>
    </row>
    <row r="10348">
      <c r="A10348" s="3"/>
      <c r="B10348" s="3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  <c r="O10348" s="3"/>
      <c r="P10348" s="3"/>
      <c r="Q10348" s="3"/>
      <c r="R10348" s="3"/>
      <c r="S10348" s="3"/>
      <c r="T10348" s="3"/>
      <c r="U10348" s="3"/>
      <c r="V10348" s="3"/>
      <c r="W10348" s="3"/>
      <c r="X10348" s="3"/>
      <c r="Y10348" s="3"/>
      <c r="Z10348" s="3"/>
    </row>
    <row r="10349">
      <c r="A10349" s="3"/>
      <c r="B10349" s="3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  <c r="O10349" s="3"/>
      <c r="P10349" s="3"/>
      <c r="Q10349" s="3"/>
      <c r="R10349" s="3"/>
      <c r="S10349" s="3"/>
      <c r="T10349" s="3"/>
      <c r="U10349" s="3"/>
      <c r="V10349" s="3"/>
      <c r="W10349" s="3"/>
      <c r="X10349" s="3"/>
      <c r="Y10349" s="3"/>
      <c r="Z10349" s="3"/>
    </row>
    <row r="10350">
      <c r="A10350" s="3"/>
      <c r="B10350" s="3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  <c r="O10350" s="3"/>
      <c r="P10350" s="3"/>
      <c r="Q10350" s="3"/>
      <c r="R10350" s="3"/>
      <c r="S10350" s="3"/>
      <c r="T10350" s="3"/>
      <c r="U10350" s="3"/>
      <c r="V10350" s="3"/>
      <c r="W10350" s="3"/>
      <c r="X10350" s="3"/>
      <c r="Y10350" s="3"/>
      <c r="Z10350" s="3"/>
    </row>
    <row r="10351">
      <c r="A10351" s="3"/>
      <c r="B10351" s="3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  <c r="O10351" s="3"/>
      <c r="P10351" s="3"/>
      <c r="Q10351" s="3"/>
      <c r="R10351" s="3"/>
      <c r="S10351" s="3"/>
      <c r="T10351" s="3"/>
      <c r="U10351" s="3"/>
      <c r="V10351" s="3"/>
      <c r="W10351" s="3"/>
      <c r="X10351" s="3"/>
      <c r="Y10351" s="3"/>
      <c r="Z10351" s="3"/>
    </row>
    <row r="10352">
      <c r="A10352" s="3"/>
      <c r="B10352" s="3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  <c r="O10352" s="3"/>
      <c r="P10352" s="3"/>
      <c r="Q10352" s="3"/>
      <c r="R10352" s="3"/>
      <c r="S10352" s="3"/>
      <c r="T10352" s="3"/>
      <c r="U10352" s="3"/>
      <c r="V10352" s="3"/>
      <c r="W10352" s="3"/>
      <c r="X10352" s="3"/>
      <c r="Y10352" s="3"/>
      <c r="Z10352" s="3"/>
    </row>
    <row r="10353">
      <c r="A10353" s="3"/>
      <c r="B10353" s="3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  <c r="O10353" s="3"/>
      <c r="P10353" s="3"/>
      <c r="Q10353" s="3"/>
      <c r="R10353" s="3"/>
      <c r="S10353" s="3"/>
      <c r="T10353" s="3"/>
      <c r="U10353" s="3"/>
      <c r="V10353" s="3"/>
      <c r="W10353" s="3"/>
      <c r="X10353" s="3"/>
      <c r="Y10353" s="3"/>
      <c r="Z10353" s="3"/>
    </row>
    <row r="10354">
      <c r="A10354" s="3"/>
      <c r="B10354" s="3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  <c r="O10354" s="3"/>
      <c r="P10354" s="3"/>
      <c r="Q10354" s="3"/>
      <c r="R10354" s="3"/>
      <c r="S10354" s="3"/>
      <c r="T10354" s="3"/>
      <c r="U10354" s="3"/>
      <c r="V10354" s="3"/>
      <c r="W10354" s="3"/>
      <c r="X10354" s="3"/>
      <c r="Y10354" s="3"/>
      <c r="Z10354" s="3"/>
    </row>
    <row r="10355">
      <c r="A10355" s="3"/>
      <c r="B10355" s="3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  <c r="O10355" s="3"/>
      <c r="P10355" s="3"/>
      <c r="Q10355" s="3"/>
      <c r="R10355" s="3"/>
      <c r="S10355" s="3"/>
      <c r="T10355" s="3"/>
      <c r="U10355" s="3"/>
      <c r="V10355" s="3"/>
      <c r="W10355" s="3"/>
      <c r="X10355" s="3"/>
      <c r="Y10355" s="3"/>
      <c r="Z10355" s="3"/>
    </row>
    <row r="10356">
      <c r="A10356" s="3"/>
      <c r="B10356" s="3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  <c r="O10356" s="3"/>
      <c r="P10356" s="3"/>
      <c r="Q10356" s="3"/>
      <c r="R10356" s="3"/>
      <c r="S10356" s="3"/>
      <c r="T10356" s="3"/>
      <c r="U10356" s="3"/>
      <c r="V10356" s="3"/>
      <c r="W10356" s="3"/>
      <c r="X10356" s="3"/>
      <c r="Y10356" s="3"/>
      <c r="Z10356" s="3"/>
    </row>
    <row r="10357">
      <c r="A10357" s="3"/>
      <c r="B10357" s="3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  <c r="O10357" s="3"/>
      <c r="P10357" s="3"/>
      <c r="Q10357" s="3"/>
      <c r="R10357" s="3"/>
      <c r="S10357" s="3"/>
      <c r="T10357" s="3"/>
      <c r="U10357" s="3"/>
      <c r="V10357" s="3"/>
      <c r="W10357" s="3"/>
      <c r="X10357" s="3"/>
      <c r="Y10357" s="3"/>
      <c r="Z10357" s="3"/>
    </row>
    <row r="10358">
      <c r="A10358" s="3"/>
      <c r="B10358" s="3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  <c r="O10358" s="3"/>
      <c r="P10358" s="3"/>
      <c r="Q10358" s="3"/>
      <c r="R10358" s="3"/>
      <c r="S10358" s="3"/>
      <c r="T10358" s="3"/>
      <c r="U10358" s="3"/>
      <c r="V10358" s="3"/>
      <c r="W10358" s="3"/>
      <c r="X10358" s="3"/>
      <c r="Y10358" s="3"/>
      <c r="Z10358" s="3"/>
    </row>
    <row r="10359">
      <c r="A10359" s="3"/>
      <c r="B10359" s="3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  <c r="O10359" s="3"/>
      <c r="P10359" s="3"/>
      <c r="Q10359" s="3"/>
      <c r="R10359" s="3"/>
      <c r="S10359" s="3"/>
      <c r="T10359" s="3"/>
      <c r="U10359" s="3"/>
      <c r="V10359" s="3"/>
      <c r="W10359" s="3"/>
      <c r="X10359" s="3"/>
      <c r="Y10359" s="3"/>
      <c r="Z10359" s="3"/>
    </row>
    <row r="10360">
      <c r="A10360" s="3"/>
      <c r="B10360" s="3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  <c r="O10360" s="3"/>
      <c r="P10360" s="3"/>
      <c r="Q10360" s="3"/>
      <c r="R10360" s="3"/>
      <c r="S10360" s="3"/>
      <c r="T10360" s="3"/>
      <c r="U10360" s="3"/>
      <c r="V10360" s="3"/>
      <c r="W10360" s="3"/>
      <c r="X10360" s="3"/>
      <c r="Y10360" s="3"/>
      <c r="Z10360" s="3"/>
    </row>
    <row r="10361">
      <c r="A10361" s="3"/>
      <c r="B10361" s="3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  <c r="O10361" s="3"/>
      <c r="P10361" s="3"/>
      <c r="Q10361" s="3"/>
      <c r="R10361" s="3"/>
      <c r="S10361" s="3"/>
      <c r="T10361" s="3"/>
      <c r="U10361" s="3"/>
      <c r="V10361" s="3"/>
      <c r="W10361" s="3"/>
      <c r="X10361" s="3"/>
      <c r="Y10361" s="3"/>
      <c r="Z10361" s="3"/>
    </row>
    <row r="10362">
      <c r="A10362" s="3"/>
      <c r="B10362" s="3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  <c r="O10362" s="3"/>
      <c r="P10362" s="3"/>
      <c r="Q10362" s="3"/>
      <c r="R10362" s="3"/>
      <c r="S10362" s="3"/>
      <c r="T10362" s="3"/>
      <c r="U10362" s="3"/>
      <c r="V10362" s="3"/>
      <c r="W10362" s="3"/>
      <c r="X10362" s="3"/>
      <c r="Y10362" s="3"/>
      <c r="Z10362" s="3"/>
    </row>
    <row r="10363">
      <c r="A10363" s="3"/>
      <c r="B10363" s="3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  <c r="O10363" s="3"/>
      <c r="P10363" s="3"/>
      <c r="Q10363" s="3"/>
      <c r="R10363" s="3"/>
      <c r="S10363" s="3"/>
      <c r="T10363" s="3"/>
      <c r="U10363" s="3"/>
      <c r="V10363" s="3"/>
      <c r="W10363" s="3"/>
      <c r="X10363" s="3"/>
      <c r="Y10363" s="3"/>
      <c r="Z10363" s="3"/>
    </row>
    <row r="10364">
      <c r="A10364" s="3"/>
      <c r="B10364" s="3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  <c r="O10364" s="3"/>
      <c r="P10364" s="3"/>
      <c r="Q10364" s="3"/>
      <c r="R10364" s="3"/>
      <c r="S10364" s="3"/>
      <c r="T10364" s="3"/>
      <c r="U10364" s="3"/>
      <c r="V10364" s="3"/>
      <c r="W10364" s="3"/>
      <c r="X10364" s="3"/>
      <c r="Y10364" s="3"/>
      <c r="Z10364" s="3"/>
    </row>
    <row r="10365">
      <c r="A10365" s="3"/>
      <c r="B10365" s="3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  <c r="O10365" s="3"/>
      <c r="P10365" s="3"/>
      <c r="Q10365" s="3"/>
      <c r="R10365" s="3"/>
      <c r="S10365" s="3"/>
      <c r="T10365" s="3"/>
      <c r="U10365" s="3"/>
      <c r="V10365" s="3"/>
      <c r="W10365" s="3"/>
      <c r="X10365" s="3"/>
      <c r="Y10365" s="3"/>
      <c r="Z10365" s="3"/>
    </row>
    <row r="10366">
      <c r="A10366" s="3"/>
      <c r="B10366" s="3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  <c r="O10366" s="3"/>
      <c r="P10366" s="3"/>
      <c r="Q10366" s="3"/>
      <c r="R10366" s="3"/>
      <c r="S10366" s="3"/>
      <c r="T10366" s="3"/>
      <c r="U10366" s="3"/>
      <c r="V10366" s="3"/>
      <c r="W10366" s="3"/>
      <c r="X10366" s="3"/>
      <c r="Y10366" s="3"/>
      <c r="Z10366" s="3"/>
    </row>
    <row r="10367">
      <c r="A10367" s="3"/>
      <c r="B10367" s="3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  <c r="O10367" s="3"/>
      <c r="P10367" s="3"/>
      <c r="Q10367" s="3"/>
      <c r="R10367" s="3"/>
      <c r="S10367" s="3"/>
      <c r="T10367" s="3"/>
      <c r="U10367" s="3"/>
      <c r="V10367" s="3"/>
      <c r="W10367" s="3"/>
      <c r="X10367" s="3"/>
      <c r="Y10367" s="3"/>
      <c r="Z10367" s="3"/>
    </row>
    <row r="10368">
      <c r="A10368" s="3"/>
      <c r="B10368" s="3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  <c r="O10368" s="3"/>
      <c r="P10368" s="3"/>
      <c r="Q10368" s="3"/>
      <c r="R10368" s="3"/>
      <c r="S10368" s="3"/>
      <c r="T10368" s="3"/>
      <c r="U10368" s="3"/>
      <c r="V10368" s="3"/>
      <c r="W10368" s="3"/>
      <c r="X10368" s="3"/>
      <c r="Y10368" s="3"/>
      <c r="Z10368" s="3"/>
    </row>
    <row r="10369">
      <c r="A10369" s="3"/>
      <c r="B10369" s="3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  <c r="O10369" s="3"/>
      <c r="P10369" s="3"/>
      <c r="Q10369" s="3"/>
      <c r="R10369" s="3"/>
      <c r="S10369" s="3"/>
      <c r="T10369" s="3"/>
      <c r="U10369" s="3"/>
      <c r="V10369" s="3"/>
      <c r="W10369" s="3"/>
      <c r="X10369" s="3"/>
      <c r="Y10369" s="3"/>
      <c r="Z10369" s="3"/>
    </row>
    <row r="10370">
      <c r="A10370" s="3"/>
      <c r="B10370" s="3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  <c r="O10370" s="3"/>
      <c r="P10370" s="3"/>
      <c r="Q10370" s="3"/>
      <c r="R10370" s="3"/>
      <c r="S10370" s="3"/>
      <c r="T10370" s="3"/>
      <c r="U10370" s="3"/>
      <c r="V10370" s="3"/>
      <c r="W10370" s="3"/>
      <c r="X10370" s="3"/>
      <c r="Y10370" s="3"/>
      <c r="Z10370" s="3"/>
    </row>
    <row r="10371">
      <c r="A10371" s="3"/>
      <c r="B10371" s="3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  <c r="O10371" s="3"/>
      <c r="P10371" s="3"/>
      <c r="Q10371" s="3"/>
      <c r="R10371" s="3"/>
      <c r="S10371" s="3"/>
      <c r="T10371" s="3"/>
      <c r="U10371" s="3"/>
      <c r="V10371" s="3"/>
      <c r="W10371" s="3"/>
      <c r="X10371" s="3"/>
      <c r="Y10371" s="3"/>
      <c r="Z10371" s="3"/>
    </row>
    <row r="10372">
      <c r="A10372" s="3"/>
      <c r="B10372" s="3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  <c r="O10372" s="3"/>
      <c r="P10372" s="3"/>
      <c r="Q10372" s="3"/>
      <c r="R10372" s="3"/>
      <c r="S10372" s="3"/>
      <c r="T10372" s="3"/>
      <c r="U10372" s="3"/>
      <c r="V10372" s="3"/>
      <c r="W10372" s="3"/>
      <c r="X10372" s="3"/>
      <c r="Y10372" s="3"/>
      <c r="Z10372" s="3"/>
    </row>
    <row r="10373">
      <c r="A10373" s="3"/>
      <c r="B10373" s="3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  <c r="O10373" s="3"/>
      <c r="P10373" s="3"/>
      <c r="Q10373" s="3"/>
      <c r="R10373" s="3"/>
      <c r="S10373" s="3"/>
      <c r="T10373" s="3"/>
      <c r="U10373" s="3"/>
      <c r="V10373" s="3"/>
      <c r="W10373" s="3"/>
      <c r="X10373" s="3"/>
      <c r="Y10373" s="3"/>
      <c r="Z10373" s="3"/>
    </row>
    <row r="10374">
      <c r="A10374" s="3"/>
      <c r="B10374" s="3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  <c r="O10374" s="3"/>
      <c r="P10374" s="3"/>
      <c r="Q10374" s="3"/>
      <c r="R10374" s="3"/>
      <c r="S10374" s="3"/>
      <c r="T10374" s="3"/>
      <c r="U10374" s="3"/>
      <c r="V10374" s="3"/>
      <c r="W10374" s="3"/>
      <c r="X10374" s="3"/>
      <c r="Y10374" s="3"/>
      <c r="Z10374" s="3"/>
    </row>
    <row r="10375">
      <c r="A10375" s="3"/>
      <c r="B10375" s="3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  <c r="O10375" s="3"/>
      <c r="P10375" s="3"/>
      <c r="Q10375" s="3"/>
      <c r="R10375" s="3"/>
      <c r="S10375" s="3"/>
      <c r="T10375" s="3"/>
      <c r="U10375" s="3"/>
      <c r="V10375" s="3"/>
      <c r="W10375" s="3"/>
      <c r="X10375" s="3"/>
      <c r="Y10375" s="3"/>
      <c r="Z10375" s="3"/>
    </row>
    <row r="10376">
      <c r="A10376" s="3"/>
      <c r="B10376" s="3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  <c r="O10376" s="3"/>
      <c r="P10376" s="3"/>
      <c r="Q10376" s="3"/>
      <c r="R10376" s="3"/>
      <c r="S10376" s="3"/>
      <c r="T10376" s="3"/>
      <c r="U10376" s="3"/>
      <c r="V10376" s="3"/>
      <c r="W10376" s="3"/>
      <c r="X10376" s="3"/>
      <c r="Y10376" s="3"/>
      <c r="Z10376" s="3"/>
    </row>
    <row r="10377">
      <c r="A10377" s="3"/>
      <c r="B10377" s="3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  <c r="O10377" s="3"/>
      <c r="P10377" s="3"/>
      <c r="Q10377" s="3"/>
      <c r="R10377" s="3"/>
      <c r="S10377" s="3"/>
      <c r="T10377" s="3"/>
      <c r="U10377" s="3"/>
      <c r="V10377" s="3"/>
      <c r="W10377" s="3"/>
      <c r="X10377" s="3"/>
      <c r="Y10377" s="3"/>
      <c r="Z10377" s="3"/>
    </row>
    <row r="10378">
      <c r="A10378" s="3"/>
      <c r="B10378" s="3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  <c r="O10378" s="3"/>
      <c r="P10378" s="3"/>
      <c r="Q10378" s="3"/>
      <c r="R10378" s="3"/>
      <c r="S10378" s="3"/>
      <c r="T10378" s="3"/>
      <c r="U10378" s="3"/>
      <c r="V10378" s="3"/>
      <c r="W10378" s="3"/>
      <c r="X10378" s="3"/>
      <c r="Y10378" s="3"/>
      <c r="Z10378" s="3"/>
    </row>
    <row r="10379">
      <c r="A10379" s="3"/>
      <c r="B10379" s="3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  <c r="O10379" s="3"/>
      <c r="P10379" s="3"/>
      <c r="Q10379" s="3"/>
      <c r="R10379" s="3"/>
      <c r="S10379" s="3"/>
      <c r="T10379" s="3"/>
      <c r="U10379" s="3"/>
      <c r="V10379" s="3"/>
      <c r="W10379" s="3"/>
      <c r="X10379" s="3"/>
      <c r="Y10379" s="3"/>
      <c r="Z10379" s="3"/>
    </row>
    <row r="10380">
      <c r="A10380" s="3"/>
      <c r="B10380" s="3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  <c r="O10380" s="3"/>
      <c r="P10380" s="3"/>
      <c r="Q10380" s="3"/>
      <c r="R10380" s="3"/>
      <c r="S10380" s="3"/>
      <c r="T10380" s="3"/>
      <c r="U10380" s="3"/>
      <c r="V10380" s="3"/>
      <c r="W10380" s="3"/>
      <c r="X10380" s="3"/>
      <c r="Y10380" s="3"/>
      <c r="Z10380" s="3"/>
    </row>
    <row r="10381">
      <c r="A10381" s="3"/>
      <c r="B10381" s="3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  <c r="O10381" s="3"/>
      <c r="P10381" s="3"/>
      <c r="Q10381" s="3"/>
      <c r="R10381" s="3"/>
      <c r="S10381" s="3"/>
      <c r="T10381" s="3"/>
      <c r="U10381" s="3"/>
      <c r="V10381" s="3"/>
      <c r="W10381" s="3"/>
      <c r="X10381" s="3"/>
      <c r="Y10381" s="3"/>
      <c r="Z10381" s="3"/>
    </row>
    <row r="10382">
      <c r="A10382" s="3"/>
      <c r="B10382" s="3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  <c r="O10382" s="3"/>
      <c r="P10382" s="3"/>
      <c r="Q10382" s="3"/>
      <c r="R10382" s="3"/>
      <c r="S10382" s="3"/>
      <c r="T10382" s="3"/>
      <c r="U10382" s="3"/>
      <c r="V10382" s="3"/>
      <c r="W10382" s="3"/>
      <c r="X10382" s="3"/>
      <c r="Y10382" s="3"/>
      <c r="Z10382" s="3"/>
    </row>
    <row r="10383">
      <c r="A10383" s="3"/>
      <c r="B10383" s="3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  <c r="O10383" s="3"/>
      <c r="P10383" s="3"/>
      <c r="Q10383" s="3"/>
      <c r="R10383" s="3"/>
      <c r="S10383" s="3"/>
      <c r="T10383" s="3"/>
      <c r="U10383" s="3"/>
      <c r="V10383" s="3"/>
      <c r="W10383" s="3"/>
      <c r="X10383" s="3"/>
      <c r="Y10383" s="3"/>
      <c r="Z10383" s="3"/>
    </row>
    <row r="10384">
      <c r="A10384" s="3"/>
      <c r="B10384" s="3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  <c r="O10384" s="3"/>
      <c r="P10384" s="3"/>
      <c r="Q10384" s="3"/>
      <c r="R10384" s="3"/>
      <c r="S10384" s="3"/>
      <c r="T10384" s="3"/>
      <c r="U10384" s="3"/>
      <c r="V10384" s="3"/>
      <c r="W10384" s="3"/>
      <c r="X10384" s="3"/>
      <c r="Y10384" s="3"/>
      <c r="Z10384" s="3"/>
    </row>
    <row r="10385">
      <c r="A10385" s="3"/>
      <c r="B10385" s="3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  <c r="O10385" s="3"/>
      <c r="P10385" s="3"/>
      <c r="Q10385" s="3"/>
      <c r="R10385" s="3"/>
      <c r="S10385" s="3"/>
      <c r="T10385" s="3"/>
      <c r="U10385" s="3"/>
      <c r="V10385" s="3"/>
      <c r="W10385" s="3"/>
      <c r="X10385" s="3"/>
      <c r="Y10385" s="3"/>
      <c r="Z10385" s="3"/>
    </row>
    <row r="10386">
      <c r="A10386" s="3"/>
      <c r="B10386" s="3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  <c r="O10386" s="3"/>
      <c r="P10386" s="3"/>
      <c r="Q10386" s="3"/>
      <c r="R10386" s="3"/>
      <c r="S10386" s="3"/>
      <c r="T10386" s="3"/>
      <c r="U10386" s="3"/>
      <c r="V10386" s="3"/>
      <c r="W10386" s="3"/>
      <c r="X10386" s="3"/>
      <c r="Y10386" s="3"/>
      <c r="Z10386" s="3"/>
    </row>
    <row r="10387">
      <c r="A10387" s="3"/>
      <c r="B10387" s="3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  <c r="O10387" s="3"/>
      <c r="P10387" s="3"/>
      <c r="Q10387" s="3"/>
      <c r="R10387" s="3"/>
      <c r="S10387" s="3"/>
      <c r="T10387" s="3"/>
      <c r="U10387" s="3"/>
      <c r="V10387" s="3"/>
      <c r="W10387" s="3"/>
      <c r="X10387" s="3"/>
      <c r="Y10387" s="3"/>
      <c r="Z10387" s="3"/>
    </row>
    <row r="10388">
      <c r="A10388" s="3"/>
      <c r="B10388" s="3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  <c r="O10388" s="3"/>
      <c r="P10388" s="3"/>
      <c r="Q10388" s="3"/>
      <c r="R10388" s="3"/>
      <c r="S10388" s="3"/>
      <c r="T10388" s="3"/>
      <c r="U10388" s="3"/>
      <c r="V10388" s="3"/>
      <c r="W10388" s="3"/>
      <c r="X10388" s="3"/>
      <c r="Y10388" s="3"/>
      <c r="Z10388" s="3"/>
    </row>
    <row r="10389">
      <c r="A10389" s="3"/>
      <c r="B10389" s="3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  <c r="O10389" s="3"/>
      <c r="P10389" s="3"/>
      <c r="Q10389" s="3"/>
      <c r="R10389" s="3"/>
      <c r="S10389" s="3"/>
      <c r="T10389" s="3"/>
      <c r="U10389" s="3"/>
      <c r="V10389" s="3"/>
      <c r="W10389" s="3"/>
      <c r="X10389" s="3"/>
      <c r="Y10389" s="3"/>
      <c r="Z10389" s="3"/>
    </row>
    <row r="10390">
      <c r="A10390" s="3"/>
      <c r="B10390" s="3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  <c r="O10390" s="3"/>
      <c r="P10390" s="3"/>
      <c r="Q10390" s="3"/>
      <c r="R10390" s="3"/>
      <c r="S10390" s="3"/>
      <c r="T10390" s="3"/>
      <c r="U10390" s="3"/>
      <c r="V10390" s="3"/>
      <c r="W10390" s="3"/>
      <c r="X10390" s="3"/>
      <c r="Y10390" s="3"/>
      <c r="Z10390" s="3"/>
    </row>
    <row r="10391">
      <c r="A10391" s="3"/>
      <c r="B10391" s="3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  <c r="O10391" s="3"/>
      <c r="P10391" s="3"/>
      <c r="Q10391" s="3"/>
      <c r="R10391" s="3"/>
      <c r="S10391" s="3"/>
      <c r="T10391" s="3"/>
      <c r="U10391" s="3"/>
      <c r="V10391" s="3"/>
      <c r="W10391" s="3"/>
      <c r="X10391" s="3"/>
      <c r="Y10391" s="3"/>
      <c r="Z10391" s="3"/>
    </row>
    <row r="10392">
      <c r="A10392" s="3"/>
      <c r="B10392" s="3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  <c r="O10392" s="3"/>
      <c r="P10392" s="3"/>
      <c r="Q10392" s="3"/>
      <c r="R10392" s="3"/>
      <c r="S10392" s="3"/>
      <c r="T10392" s="3"/>
      <c r="U10392" s="3"/>
      <c r="V10392" s="3"/>
      <c r="W10392" s="3"/>
      <c r="X10392" s="3"/>
      <c r="Y10392" s="3"/>
      <c r="Z10392" s="3"/>
    </row>
    <row r="10393">
      <c r="A10393" s="3"/>
      <c r="B10393" s="3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  <c r="O10393" s="3"/>
      <c r="P10393" s="3"/>
      <c r="Q10393" s="3"/>
      <c r="R10393" s="3"/>
      <c r="S10393" s="3"/>
      <c r="T10393" s="3"/>
      <c r="U10393" s="3"/>
      <c r="V10393" s="3"/>
      <c r="W10393" s="3"/>
      <c r="X10393" s="3"/>
      <c r="Y10393" s="3"/>
      <c r="Z10393" s="3"/>
    </row>
    <row r="10394">
      <c r="A10394" s="3"/>
      <c r="B10394" s="3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  <c r="O10394" s="3"/>
      <c r="P10394" s="3"/>
      <c r="Q10394" s="3"/>
      <c r="R10394" s="3"/>
      <c r="S10394" s="3"/>
      <c r="T10394" s="3"/>
      <c r="U10394" s="3"/>
      <c r="V10394" s="3"/>
      <c r="W10394" s="3"/>
      <c r="X10394" s="3"/>
      <c r="Y10394" s="3"/>
      <c r="Z10394" s="3"/>
    </row>
    <row r="10395">
      <c r="A10395" s="3"/>
      <c r="B10395" s="3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  <c r="O10395" s="3"/>
      <c r="P10395" s="3"/>
      <c r="Q10395" s="3"/>
      <c r="R10395" s="3"/>
      <c r="S10395" s="3"/>
      <c r="T10395" s="3"/>
      <c r="U10395" s="3"/>
      <c r="V10395" s="3"/>
      <c r="W10395" s="3"/>
      <c r="X10395" s="3"/>
      <c r="Y10395" s="3"/>
      <c r="Z10395" s="3"/>
    </row>
    <row r="10396">
      <c r="A10396" s="3"/>
      <c r="B10396" s="3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  <c r="O10396" s="3"/>
      <c r="P10396" s="3"/>
      <c r="Q10396" s="3"/>
      <c r="R10396" s="3"/>
      <c r="S10396" s="3"/>
      <c r="T10396" s="3"/>
      <c r="U10396" s="3"/>
      <c r="V10396" s="3"/>
      <c r="W10396" s="3"/>
      <c r="X10396" s="3"/>
      <c r="Y10396" s="3"/>
      <c r="Z10396" s="3"/>
    </row>
    <row r="10397">
      <c r="A10397" s="3"/>
      <c r="B10397" s="3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  <c r="O10397" s="3"/>
      <c r="P10397" s="3"/>
      <c r="Q10397" s="3"/>
      <c r="R10397" s="3"/>
      <c r="S10397" s="3"/>
      <c r="T10397" s="3"/>
      <c r="U10397" s="3"/>
      <c r="V10397" s="3"/>
      <c r="W10397" s="3"/>
      <c r="X10397" s="3"/>
      <c r="Y10397" s="3"/>
      <c r="Z10397" s="3"/>
    </row>
    <row r="10398">
      <c r="A10398" s="3"/>
      <c r="B10398" s="3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  <c r="O10398" s="3"/>
      <c r="P10398" s="3"/>
      <c r="Q10398" s="3"/>
      <c r="R10398" s="3"/>
      <c r="S10398" s="3"/>
      <c r="T10398" s="3"/>
      <c r="U10398" s="3"/>
      <c r="V10398" s="3"/>
      <c r="W10398" s="3"/>
      <c r="X10398" s="3"/>
      <c r="Y10398" s="3"/>
      <c r="Z10398" s="3"/>
    </row>
    <row r="10399">
      <c r="A10399" s="3"/>
      <c r="B10399" s="3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  <c r="O10399" s="3"/>
      <c r="P10399" s="3"/>
      <c r="Q10399" s="3"/>
      <c r="R10399" s="3"/>
      <c r="S10399" s="3"/>
      <c r="T10399" s="3"/>
      <c r="U10399" s="3"/>
      <c r="V10399" s="3"/>
      <c r="W10399" s="3"/>
      <c r="X10399" s="3"/>
      <c r="Y10399" s="3"/>
      <c r="Z10399" s="3"/>
    </row>
    <row r="10400">
      <c r="A10400" s="3"/>
      <c r="B10400" s="3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  <c r="O10400" s="3"/>
      <c r="P10400" s="3"/>
      <c r="Q10400" s="3"/>
      <c r="R10400" s="3"/>
      <c r="S10400" s="3"/>
      <c r="T10400" s="3"/>
      <c r="U10400" s="3"/>
      <c r="V10400" s="3"/>
      <c r="W10400" s="3"/>
      <c r="X10400" s="3"/>
      <c r="Y10400" s="3"/>
      <c r="Z10400" s="3"/>
    </row>
    <row r="10401">
      <c r="A10401" s="3"/>
      <c r="B10401" s="3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  <c r="O10401" s="3"/>
      <c r="P10401" s="3"/>
      <c r="Q10401" s="3"/>
      <c r="R10401" s="3"/>
      <c r="S10401" s="3"/>
      <c r="T10401" s="3"/>
      <c r="U10401" s="3"/>
      <c r="V10401" s="3"/>
      <c r="W10401" s="3"/>
      <c r="X10401" s="3"/>
      <c r="Y10401" s="3"/>
      <c r="Z10401" s="3"/>
    </row>
    <row r="10402">
      <c r="A10402" s="3"/>
      <c r="B10402" s="3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  <c r="O10402" s="3"/>
      <c r="P10402" s="3"/>
      <c r="Q10402" s="3"/>
      <c r="R10402" s="3"/>
      <c r="S10402" s="3"/>
      <c r="T10402" s="3"/>
      <c r="U10402" s="3"/>
      <c r="V10402" s="3"/>
      <c r="W10402" s="3"/>
      <c r="X10402" s="3"/>
      <c r="Y10402" s="3"/>
      <c r="Z10402" s="3"/>
    </row>
    <row r="10403">
      <c r="A10403" s="3"/>
      <c r="B10403" s="3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  <c r="O10403" s="3"/>
      <c r="P10403" s="3"/>
      <c r="Q10403" s="3"/>
      <c r="R10403" s="3"/>
      <c r="S10403" s="3"/>
      <c r="T10403" s="3"/>
      <c r="U10403" s="3"/>
      <c r="V10403" s="3"/>
      <c r="W10403" s="3"/>
      <c r="X10403" s="3"/>
      <c r="Y10403" s="3"/>
      <c r="Z10403" s="3"/>
    </row>
    <row r="10404">
      <c r="A10404" s="3"/>
      <c r="B10404" s="3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  <c r="O10404" s="3"/>
      <c r="P10404" s="3"/>
      <c r="Q10404" s="3"/>
      <c r="R10404" s="3"/>
      <c r="S10404" s="3"/>
      <c r="T10404" s="3"/>
      <c r="U10404" s="3"/>
      <c r="V10404" s="3"/>
      <c r="W10404" s="3"/>
      <c r="X10404" s="3"/>
      <c r="Y10404" s="3"/>
      <c r="Z10404" s="3"/>
    </row>
    <row r="10405">
      <c r="A10405" s="3"/>
      <c r="B10405" s="3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  <c r="O10405" s="3"/>
      <c r="P10405" s="3"/>
      <c r="Q10405" s="3"/>
      <c r="R10405" s="3"/>
      <c r="S10405" s="3"/>
      <c r="T10405" s="3"/>
      <c r="U10405" s="3"/>
      <c r="V10405" s="3"/>
      <c r="W10405" s="3"/>
      <c r="X10405" s="3"/>
      <c r="Y10405" s="3"/>
      <c r="Z10405" s="3"/>
    </row>
    <row r="10406">
      <c r="A10406" s="3"/>
      <c r="B10406" s="3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  <c r="O10406" s="3"/>
      <c r="P10406" s="3"/>
      <c r="Q10406" s="3"/>
      <c r="R10406" s="3"/>
      <c r="S10406" s="3"/>
      <c r="T10406" s="3"/>
      <c r="U10406" s="3"/>
      <c r="V10406" s="3"/>
      <c r="W10406" s="3"/>
      <c r="X10406" s="3"/>
      <c r="Y10406" s="3"/>
      <c r="Z10406" s="3"/>
    </row>
    <row r="10407">
      <c r="A10407" s="3"/>
      <c r="B10407" s="3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  <c r="O10407" s="3"/>
      <c r="P10407" s="3"/>
      <c r="Q10407" s="3"/>
      <c r="R10407" s="3"/>
      <c r="S10407" s="3"/>
      <c r="T10407" s="3"/>
      <c r="U10407" s="3"/>
      <c r="V10407" s="3"/>
      <c r="W10407" s="3"/>
      <c r="X10407" s="3"/>
      <c r="Y10407" s="3"/>
      <c r="Z10407" s="3"/>
    </row>
    <row r="10408">
      <c r="A10408" s="3"/>
      <c r="B10408" s="3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  <c r="O10408" s="3"/>
      <c r="P10408" s="3"/>
      <c r="Q10408" s="3"/>
      <c r="R10408" s="3"/>
      <c r="S10408" s="3"/>
      <c r="T10408" s="3"/>
      <c r="U10408" s="3"/>
      <c r="V10408" s="3"/>
      <c r="W10408" s="3"/>
      <c r="X10408" s="3"/>
      <c r="Y10408" s="3"/>
      <c r="Z10408" s="3"/>
    </row>
    <row r="10409">
      <c r="A10409" s="3"/>
      <c r="B10409" s="3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  <c r="O10409" s="3"/>
      <c r="P10409" s="3"/>
      <c r="Q10409" s="3"/>
      <c r="R10409" s="3"/>
      <c r="S10409" s="3"/>
      <c r="T10409" s="3"/>
      <c r="U10409" s="3"/>
      <c r="V10409" s="3"/>
      <c r="W10409" s="3"/>
      <c r="X10409" s="3"/>
      <c r="Y10409" s="3"/>
      <c r="Z10409" s="3"/>
    </row>
    <row r="10410">
      <c r="A10410" s="3"/>
      <c r="B10410" s="3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  <c r="O10410" s="3"/>
      <c r="P10410" s="3"/>
      <c r="Q10410" s="3"/>
      <c r="R10410" s="3"/>
      <c r="S10410" s="3"/>
      <c r="T10410" s="3"/>
      <c r="U10410" s="3"/>
      <c r="V10410" s="3"/>
      <c r="W10410" s="3"/>
      <c r="X10410" s="3"/>
      <c r="Y10410" s="3"/>
      <c r="Z10410" s="3"/>
    </row>
    <row r="10411">
      <c r="A10411" s="3"/>
      <c r="B10411" s="3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  <c r="O10411" s="3"/>
      <c r="P10411" s="3"/>
      <c r="Q10411" s="3"/>
      <c r="R10411" s="3"/>
      <c r="S10411" s="3"/>
      <c r="T10411" s="3"/>
      <c r="U10411" s="3"/>
      <c r="V10411" s="3"/>
      <c r="W10411" s="3"/>
      <c r="X10411" s="3"/>
      <c r="Y10411" s="3"/>
      <c r="Z10411" s="3"/>
    </row>
    <row r="10412">
      <c r="A10412" s="3"/>
      <c r="B10412" s="3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  <c r="O10412" s="3"/>
      <c r="P10412" s="3"/>
      <c r="Q10412" s="3"/>
      <c r="R10412" s="3"/>
      <c r="S10412" s="3"/>
      <c r="T10412" s="3"/>
      <c r="U10412" s="3"/>
      <c r="V10412" s="3"/>
      <c r="W10412" s="3"/>
      <c r="X10412" s="3"/>
      <c r="Y10412" s="3"/>
      <c r="Z10412" s="3"/>
    </row>
    <row r="10413">
      <c r="A10413" s="3"/>
      <c r="B10413" s="3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  <c r="O10413" s="3"/>
      <c r="P10413" s="3"/>
      <c r="Q10413" s="3"/>
      <c r="R10413" s="3"/>
      <c r="S10413" s="3"/>
      <c r="T10413" s="3"/>
      <c r="U10413" s="3"/>
      <c r="V10413" s="3"/>
      <c r="W10413" s="3"/>
      <c r="X10413" s="3"/>
      <c r="Y10413" s="3"/>
      <c r="Z10413" s="3"/>
    </row>
    <row r="10414">
      <c r="A10414" s="3"/>
      <c r="B10414" s="3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  <c r="O10414" s="3"/>
      <c r="P10414" s="3"/>
      <c r="Q10414" s="3"/>
      <c r="R10414" s="3"/>
      <c r="S10414" s="3"/>
      <c r="T10414" s="3"/>
      <c r="U10414" s="3"/>
      <c r="V10414" s="3"/>
      <c r="W10414" s="3"/>
      <c r="X10414" s="3"/>
      <c r="Y10414" s="3"/>
      <c r="Z10414" s="3"/>
    </row>
    <row r="10415">
      <c r="A10415" s="3"/>
      <c r="B10415" s="3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  <c r="O10415" s="3"/>
      <c r="P10415" s="3"/>
      <c r="Q10415" s="3"/>
      <c r="R10415" s="3"/>
      <c r="S10415" s="3"/>
      <c r="T10415" s="3"/>
      <c r="U10415" s="3"/>
      <c r="V10415" s="3"/>
      <c r="W10415" s="3"/>
      <c r="X10415" s="3"/>
      <c r="Y10415" s="3"/>
      <c r="Z10415" s="3"/>
    </row>
    <row r="10416">
      <c r="A10416" s="3"/>
      <c r="B10416" s="3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  <c r="O10416" s="3"/>
      <c r="P10416" s="3"/>
      <c r="Q10416" s="3"/>
      <c r="R10416" s="3"/>
      <c r="S10416" s="3"/>
      <c r="T10416" s="3"/>
      <c r="U10416" s="3"/>
      <c r="V10416" s="3"/>
      <c r="W10416" s="3"/>
      <c r="X10416" s="3"/>
      <c r="Y10416" s="3"/>
      <c r="Z10416" s="3"/>
    </row>
    <row r="10417">
      <c r="A10417" s="3"/>
      <c r="B10417" s="3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  <c r="O10417" s="3"/>
      <c r="P10417" s="3"/>
      <c r="Q10417" s="3"/>
      <c r="R10417" s="3"/>
      <c r="S10417" s="3"/>
      <c r="T10417" s="3"/>
      <c r="U10417" s="3"/>
      <c r="V10417" s="3"/>
      <c r="W10417" s="3"/>
      <c r="X10417" s="3"/>
      <c r="Y10417" s="3"/>
      <c r="Z10417" s="3"/>
    </row>
    <row r="10418">
      <c r="A10418" s="3"/>
      <c r="B10418" s="3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  <c r="O10418" s="3"/>
      <c r="P10418" s="3"/>
      <c r="Q10418" s="3"/>
      <c r="R10418" s="3"/>
      <c r="S10418" s="3"/>
      <c r="T10418" s="3"/>
      <c r="U10418" s="3"/>
      <c r="V10418" s="3"/>
      <c r="W10418" s="3"/>
      <c r="X10418" s="3"/>
      <c r="Y10418" s="3"/>
      <c r="Z10418" s="3"/>
    </row>
    <row r="10419">
      <c r="A10419" s="3"/>
      <c r="B10419" s="3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  <c r="O10419" s="3"/>
      <c r="P10419" s="3"/>
      <c r="Q10419" s="3"/>
      <c r="R10419" s="3"/>
      <c r="S10419" s="3"/>
      <c r="T10419" s="3"/>
      <c r="U10419" s="3"/>
      <c r="V10419" s="3"/>
      <c r="W10419" s="3"/>
      <c r="X10419" s="3"/>
      <c r="Y10419" s="3"/>
      <c r="Z10419" s="3"/>
    </row>
    <row r="10420">
      <c r="A10420" s="3"/>
      <c r="B10420" s="3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  <c r="O10420" s="3"/>
      <c r="P10420" s="3"/>
      <c r="Q10420" s="3"/>
      <c r="R10420" s="3"/>
      <c r="S10420" s="3"/>
      <c r="T10420" s="3"/>
      <c r="U10420" s="3"/>
      <c r="V10420" s="3"/>
      <c r="W10420" s="3"/>
      <c r="X10420" s="3"/>
      <c r="Y10420" s="3"/>
      <c r="Z10420" s="3"/>
    </row>
    <row r="10421">
      <c r="A10421" s="3"/>
      <c r="B10421" s="3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  <c r="O10421" s="3"/>
      <c r="P10421" s="3"/>
      <c r="Q10421" s="3"/>
      <c r="R10421" s="3"/>
      <c r="S10421" s="3"/>
      <c r="T10421" s="3"/>
      <c r="U10421" s="3"/>
      <c r="V10421" s="3"/>
      <c r="W10421" s="3"/>
      <c r="X10421" s="3"/>
      <c r="Y10421" s="3"/>
      <c r="Z10421" s="3"/>
    </row>
    <row r="10422">
      <c r="A10422" s="3"/>
      <c r="B10422" s="3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  <c r="O10422" s="3"/>
      <c r="P10422" s="3"/>
      <c r="Q10422" s="3"/>
      <c r="R10422" s="3"/>
      <c r="S10422" s="3"/>
      <c r="T10422" s="3"/>
      <c r="U10422" s="3"/>
      <c r="V10422" s="3"/>
      <c r="W10422" s="3"/>
      <c r="X10422" s="3"/>
      <c r="Y10422" s="3"/>
      <c r="Z10422" s="3"/>
    </row>
    <row r="10423">
      <c r="A10423" s="3"/>
      <c r="B10423" s="3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  <c r="O10423" s="3"/>
      <c r="P10423" s="3"/>
      <c r="Q10423" s="3"/>
      <c r="R10423" s="3"/>
      <c r="S10423" s="3"/>
      <c r="T10423" s="3"/>
      <c r="U10423" s="3"/>
      <c r="V10423" s="3"/>
      <c r="W10423" s="3"/>
      <c r="X10423" s="3"/>
      <c r="Y10423" s="3"/>
      <c r="Z10423" s="3"/>
    </row>
    <row r="10424">
      <c r="A10424" s="3"/>
      <c r="B10424" s="3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  <c r="O10424" s="3"/>
      <c r="P10424" s="3"/>
      <c r="Q10424" s="3"/>
      <c r="R10424" s="3"/>
      <c r="S10424" s="3"/>
      <c r="T10424" s="3"/>
      <c r="U10424" s="3"/>
      <c r="V10424" s="3"/>
      <c r="W10424" s="3"/>
      <c r="X10424" s="3"/>
      <c r="Y10424" s="3"/>
      <c r="Z10424" s="3"/>
    </row>
    <row r="10425">
      <c r="A10425" s="3"/>
      <c r="B10425" s="3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  <c r="O10425" s="3"/>
      <c r="P10425" s="3"/>
      <c r="Q10425" s="3"/>
      <c r="R10425" s="3"/>
      <c r="S10425" s="3"/>
      <c r="T10425" s="3"/>
      <c r="U10425" s="3"/>
      <c r="V10425" s="3"/>
      <c r="W10425" s="3"/>
      <c r="X10425" s="3"/>
      <c r="Y10425" s="3"/>
      <c r="Z10425" s="3"/>
    </row>
    <row r="10426">
      <c r="A10426" s="3"/>
      <c r="B10426" s="3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  <c r="O10426" s="3"/>
      <c r="P10426" s="3"/>
      <c r="Q10426" s="3"/>
      <c r="R10426" s="3"/>
      <c r="S10426" s="3"/>
      <c r="T10426" s="3"/>
      <c r="U10426" s="3"/>
      <c r="V10426" s="3"/>
      <c r="W10426" s="3"/>
      <c r="X10426" s="3"/>
      <c r="Y10426" s="3"/>
      <c r="Z10426" s="3"/>
    </row>
    <row r="10427">
      <c r="A10427" s="3"/>
      <c r="B10427" s="3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  <c r="O10427" s="3"/>
      <c r="P10427" s="3"/>
      <c r="Q10427" s="3"/>
      <c r="R10427" s="3"/>
      <c r="S10427" s="3"/>
      <c r="T10427" s="3"/>
      <c r="U10427" s="3"/>
      <c r="V10427" s="3"/>
      <c r="W10427" s="3"/>
      <c r="X10427" s="3"/>
      <c r="Y10427" s="3"/>
      <c r="Z10427" s="3"/>
    </row>
    <row r="10428">
      <c r="A10428" s="3"/>
      <c r="B10428" s="3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  <c r="O10428" s="3"/>
      <c r="P10428" s="3"/>
      <c r="Q10428" s="3"/>
      <c r="R10428" s="3"/>
      <c r="S10428" s="3"/>
      <c r="T10428" s="3"/>
      <c r="U10428" s="3"/>
      <c r="V10428" s="3"/>
      <c r="W10428" s="3"/>
      <c r="X10428" s="3"/>
      <c r="Y10428" s="3"/>
      <c r="Z10428" s="3"/>
    </row>
    <row r="10429">
      <c r="A10429" s="3"/>
      <c r="B10429" s="3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  <c r="O10429" s="3"/>
      <c r="P10429" s="3"/>
      <c r="Q10429" s="3"/>
      <c r="R10429" s="3"/>
      <c r="S10429" s="3"/>
      <c r="T10429" s="3"/>
      <c r="U10429" s="3"/>
      <c r="V10429" s="3"/>
      <c r="W10429" s="3"/>
      <c r="X10429" s="3"/>
      <c r="Y10429" s="3"/>
      <c r="Z10429" s="3"/>
    </row>
    <row r="10430">
      <c r="A10430" s="3"/>
      <c r="B10430" s="3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  <c r="O10430" s="3"/>
      <c r="P10430" s="3"/>
      <c r="Q10430" s="3"/>
      <c r="R10430" s="3"/>
      <c r="S10430" s="3"/>
      <c r="T10430" s="3"/>
      <c r="U10430" s="3"/>
      <c r="V10430" s="3"/>
      <c r="W10430" s="3"/>
      <c r="X10430" s="3"/>
      <c r="Y10430" s="3"/>
      <c r="Z10430" s="3"/>
    </row>
    <row r="10431">
      <c r="A10431" s="3"/>
      <c r="B10431" s="3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  <c r="O10431" s="3"/>
      <c r="P10431" s="3"/>
      <c r="Q10431" s="3"/>
      <c r="R10431" s="3"/>
      <c r="S10431" s="3"/>
      <c r="T10431" s="3"/>
      <c r="U10431" s="3"/>
      <c r="V10431" s="3"/>
      <c r="W10431" s="3"/>
      <c r="X10431" s="3"/>
      <c r="Y10431" s="3"/>
      <c r="Z10431" s="3"/>
    </row>
    <row r="10432">
      <c r="A10432" s="3"/>
      <c r="B10432" s="3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  <c r="O10432" s="3"/>
      <c r="P10432" s="3"/>
      <c r="Q10432" s="3"/>
      <c r="R10432" s="3"/>
      <c r="S10432" s="3"/>
      <c r="T10432" s="3"/>
      <c r="U10432" s="3"/>
      <c r="V10432" s="3"/>
      <c r="W10432" s="3"/>
      <c r="X10432" s="3"/>
      <c r="Y10432" s="3"/>
      <c r="Z10432" s="3"/>
    </row>
    <row r="10433">
      <c r="A10433" s="3"/>
      <c r="B10433" s="3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  <c r="O10433" s="3"/>
      <c r="P10433" s="3"/>
      <c r="Q10433" s="3"/>
      <c r="R10433" s="3"/>
      <c r="S10433" s="3"/>
      <c r="T10433" s="3"/>
      <c r="U10433" s="3"/>
      <c r="V10433" s="3"/>
      <c r="W10433" s="3"/>
      <c r="X10433" s="3"/>
      <c r="Y10433" s="3"/>
      <c r="Z10433" s="3"/>
    </row>
    <row r="10434">
      <c r="A10434" s="3"/>
      <c r="B10434" s="3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  <c r="O10434" s="3"/>
      <c r="P10434" s="3"/>
      <c r="Q10434" s="3"/>
      <c r="R10434" s="3"/>
      <c r="S10434" s="3"/>
      <c r="T10434" s="3"/>
      <c r="U10434" s="3"/>
      <c r="V10434" s="3"/>
      <c r="W10434" s="3"/>
      <c r="X10434" s="3"/>
      <c r="Y10434" s="3"/>
      <c r="Z10434" s="3"/>
    </row>
    <row r="10435">
      <c r="A10435" s="3"/>
      <c r="B10435" s="3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  <c r="O10435" s="3"/>
      <c r="P10435" s="3"/>
      <c r="Q10435" s="3"/>
      <c r="R10435" s="3"/>
      <c r="S10435" s="3"/>
      <c r="T10435" s="3"/>
      <c r="U10435" s="3"/>
      <c r="V10435" s="3"/>
      <c r="W10435" s="3"/>
      <c r="X10435" s="3"/>
      <c r="Y10435" s="3"/>
      <c r="Z10435" s="3"/>
    </row>
    <row r="10436">
      <c r="A10436" s="3"/>
      <c r="B10436" s="3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  <c r="O10436" s="3"/>
      <c r="P10436" s="3"/>
      <c r="Q10436" s="3"/>
      <c r="R10436" s="3"/>
      <c r="S10436" s="3"/>
      <c r="T10436" s="3"/>
      <c r="U10436" s="3"/>
      <c r="V10436" s="3"/>
      <c r="W10436" s="3"/>
      <c r="X10436" s="3"/>
      <c r="Y10436" s="3"/>
      <c r="Z10436" s="3"/>
    </row>
    <row r="10437">
      <c r="A10437" s="3"/>
      <c r="B10437" s="3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  <c r="O10437" s="3"/>
      <c r="P10437" s="3"/>
      <c r="Q10437" s="3"/>
      <c r="R10437" s="3"/>
      <c r="S10437" s="3"/>
      <c r="T10437" s="3"/>
      <c r="U10437" s="3"/>
      <c r="V10437" s="3"/>
      <c r="W10437" s="3"/>
      <c r="X10437" s="3"/>
      <c r="Y10437" s="3"/>
      <c r="Z10437" s="3"/>
    </row>
    <row r="10438">
      <c r="A10438" s="3"/>
      <c r="B10438" s="3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  <c r="O10438" s="3"/>
      <c r="P10438" s="3"/>
      <c r="Q10438" s="3"/>
      <c r="R10438" s="3"/>
      <c r="S10438" s="3"/>
      <c r="T10438" s="3"/>
      <c r="U10438" s="3"/>
      <c r="V10438" s="3"/>
      <c r="W10438" s="3"/>
      <c r="X10438" s="3"/>
      <c r="Y10438" s="3"/>
      <c r="Z10438" s="3"/>
    </row>
    <row r="10439">
      <c r="A10439" s="3"/>
      <c r="B10439" s="3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  <c r="O10439" s="3"/>
      <c r="P10439" s="3"/>
      <c r="Q10439" s="3"/>
      <c r="R10439" s="3"/>
      <c r="S10439" s="3"/>
      <c r="T10439" s="3"/>
      <c r="U10439" s="3"/>
      <c r="V10439" s="3"/>
      <c r="W10439" s="3"/>
      <c r="X10439" s="3"/>
      <c r="Y10439" s="3"/>
      <c r="Z10439" s="3"/>
    </row>
    <row r="10440">
      <c r="A10440" s="3"/>
      <c r="B10440" s="3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  <c r="O10440" s="3"/>
      <c r="P10440" s="3"/>
      <c r="Q10440" s="3"/>
      <c r="R10440" s="3"/>
      <c r="S10440" s="3"/>
      <c r="T10440" s="3"/>
      <c r="U10440" s="3"/>
      <c r="V10440" s="3"/>
      <c r="W10440" s="3"/>
      <c r="X10440" s="3"/>
      <c r="Y10440" s="3"/>
      <c r="Z10440" s="3"/>
    </row>
    <row r="10441">
      <c r="A10441" s="3"/>
      <c r="B10441" s="3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  <c r="O10441" s="3"/>
      <c r="P10441" s="3"/>
      <c r="Q10441" s="3"/>
      <c r="R10441" s="3"/>
      <c r="S10441" s="3"/>
      <c r="T10441" s="3"/>
      <c r="U10441" s="3"/>
      <c r="V10441" s="3"/>
      <c r="W10441" s="3"/>
      <c r="X10441" s="3"/>
      <c r="Y10441" s="3"/>
      <c r="Z10441" s="3"/>
    </row>
    <row r="10442">
      <c r="A10442" s="3"/>
      <c r="B10442" s="3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  <c r="O10442" s="3"/>
      <c r="P10442" s="3"/>
      <c r="Q10442" s="3"/>
      <c r="R10442" s="3"/>
      <c r="S10442" s="3"/>
      <c r="T10442" s="3"/>
      <c r="U10442" s="3"/>
      <c r="V10442" s="3"/>
      <c r="W10442" s="3"/>
      <c r="X10442" s="3"/>
      <c r="Y10442" s="3"/>
      <c r="Z10442" s="3"/>
    </row>
    <row r="10443">
      <c r="A10443" s="3"/>
      <c r="B10443" s="3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  <c r="O10443" s="3"/>
      <c r="P10443" s="3"/>
      <c r="Q10443" s="3"/>
      <c r="R10443" s="3"/>
      <c r="S10443" s="3"/>
      <c r="T10443" s="3"/>
      <c r="U10443" s="3"/>
      <c r="V10443" s="3"/>
      <c r="W10443" s="3"/>
      <c r="X10443" s="3"/>
      <c r="Y10443" s="3"/>
      <c r="Z10443" s="3"/>
    </row>
    <row r="10444">
      <c r="A10444" s="3"/>
      <c r="B10444" s="3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  <c r="O10444" s="3"/>
      <c r="P10444" s="3"/>
      <c r="Q10444" s="3"/>
      <c r="R10444" s="3"/>
      <c r="S10444" s="3"/>
      <c r="T10444" s="3"/>
      <c r="U10444" s="3"/>
      <c r="V10444" s="3"/>
      <c r="W10444" s="3"/>
      <c r="X10444" s="3"/>
      <c r="Y10444" s="3"/>
      <c r="Z10444" s="3"/>
    </row>
    <row r="10445">
      <c r="A10445" s="3"/>
      <c r="B10445" s="3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  <c r="O10445" s="3"/>
      <c r="P10445" s="3"/>
      <c r="Q10445" s="3"/>
      <c r="R10445" s="3"/>
      <c r="S10445" s="3"/>
      <c r="T10445" s="3"/>
      <c r="U10445" s="3"/>
      <c r="V10445" s="3"/>
      <c r="W10445" s="3"/>
      <c r="X10445" s="3"/>
      <c r="Y10445" s="3"/>
      <c r="Z10445" s="3"/>
    </row>
    <row r="10446">
      <c r="A10446" s="3"/>
      <c r="B10446" s="3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  <c r="O10446" s="3"/>
      <c r="P10446" s="3"/>
      <c r="Q10446" s="3"/>
      <c r="R10446" s="3"/>
      <c r="S10446" s="3"/>
      <c r="T10446" s="3"/>
      <c r="U10446" s="3"/>
      <c r="V10446" s="3"/>
      <c r="W10446" s="3"/>
      <c r="X10446" s="3"/>
      <c r="Y10446" s="3"/>
      <c r="Z10446" s="3"/>
    </row>
    <row r="10447">
      <c r="A10447" s="3"/>
      <c r="B10447" s="3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  <c r="O10447" s="3"/>
      <c r="P10447" s="3"/>
      <c r="Q10447" s="3"/>
      <c r="R10447" s="3"/>
      <c r="S10447" s="3"/>
      <c r="T10447" s="3"/>
      <c r="U10447" s="3"/>
      <c r="V10447" s="3"/>
      <c r="W10447" s="3"/>
      <c r="X10447" s="3"/>
      <c r="Y10447" s="3"/>
      <c r="Z10447" s="3"/>
    </row>
    <row r="10448">
      <c r="A10448" s="3"/>
      <c r="B10448" s="3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  <c r="O10448" s="3"/>
      <c r="P10448" s="3"/>
      <c r="Q10448" s="3"/>
      <c r="R10448" s="3"/>
      <c r="S10448" s="3"/>
      <c r="T10448" s="3"/>
      <c r="U10448" s="3"/>
      <c r="V10448" s="3"/>
      <c r="W10448" s="3"/>
      <c r="X10448" s="3"/>
      <c r="Y10448" s="3"/>
      <c r="Z10448" s="3"/>
    </row>
    <row r="10449">
      <c r="A10449" s="3"/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  <c r="O10449" s="3"/>
      <c r="P10449" s="3"/>
      <c r="Q10449" s="3"/>
      <c r="R10449" s="3"/>
      <c r="S10449" s="3"/>
      <c r="T10449" s="3"/>
      <c r="U10449" s="3"/>
      <c r="V10449" s="3"/>
      <c r="W10449" s="3"/>
      <c r="X10449" s="3"/>
      <c r="Y10449" s="3"/>
      <c r="Z10449" s="3"/>
    </row>
    <row r="10450">
      <c r="A10450" s="3"/>
      <c r="B10450" s="3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  <c r="O10450" s="3"/>
      <c r="P10450" s="3"/>
      <c r="Q10450" s="3"/>
      <c r="R10450" s="3"/>
      <c r="S10450" s="3"/>
      <c r="T10450" s="3"/>
      <c r="U10450" s="3"/>
      <c r="V10450" s="3"/>
      <c r="W10450" s="3"/>
      <c r="X10450" s="3"/>
      <c r="Y10450" s="3"/>
      <c r="Z10450" s="3"/>
    </row>
    <row r="10451">
      <c r="A10451" s="3"/>
      <c r="B10451" s="3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  <c r="O10451" s="3"/>
      <c r="P10451" s="3"/>
      <c r="Q10451" s="3"/>
      <c r="R10451" s="3"/>
      <c r="S10451" s="3"/>
      <c r="T10451" s="3"/>
      <c r="U10451" s="3"/>
      <c r="V10451" s="3"/>
      <c r="W10451" s="3"/>
      <c r="X10451" s="3"/>
      <c r="Y10451" s="3"/>
      <c r="Z10451" s="3"/>
    </row>
    <row r="10452">
      <c r="A10452" s="3"/>
      <c r="B10452" s="3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  <c r="O10452" s="3"/>
      <c r="P10452" s="3"/>
      <c r="Q10452" s="3"/>
      <c r="R10452" s="3"/>
      <c r="S10452" s="3"/>
      <c r="T10452" s="3"/>
      <c r="U10452" s="3"/>
      <c r="V10452" s="3"/>
      <c r="W10452" s="3"/>
      <c r="X10452" s="3"/>
      <c r="Y10452" s="3"/>
      <c r="Z10452" s="3"/>
    </row>
    <row r="10453">
      <c r="A10453" s="3"/>
      <c r="B10453" s="3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  <c r="O10453" s="3"/>
      <c r="P10453" s="3"/>
      <c r="Q10453" s="3"/>
      <c r="R10453" s="3"/>
      <c r="S10453" s="3"/>
      <c r="T10453" s="3"/>
      <c r="U10453" s="3"/>
      <c r="V10453" s="3"/>
      <c r="W10453" s="3"/>
      <c r="X10453" s="3"/>
      <c r="Y10453" s="3"/>
      <c r="Z10453" s="3"/>
    </row>
    <row r="10454">
      <c r="A10454" s="3"/>
      <c r="B10454" s="3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  <c r="O10454" s="3"/>
      <c r="P10454" s="3"/>
      <c r="Q10454" s="3"/>
      <c r="R10454" s="3"/>
      <c r="S10454" s="3"/>
      <c r="T10454" s="3"/>
      <c r="U10454" s="3"/>
      <c r="V10454" s="3"/>
      <c r="W10454" s="3"/>
      <c r="X10454" s="3"/>
      <c r="Y10454" s="3"/>
      <c r="Z10454" s="3"/>
    </row>
    <row r="10455">
      <c r="A10455" s="3"/>
      <c r="B10455" s="3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  <c r="O10455" s="3"/>
      <c r="P10455" s="3"/>
      <c r="Q10455" s="3"/>
      <c r="R10455" s="3"/>
      <c r="S10455" s="3"/>
      <c r="T10455" s="3"/>
      <c r="U10455" s="3"/>
      <c r="V10455" s="3"/>
      <c r="W10455" s="3"/>
      <c r="X10455" s="3"/>
      <c r="Y10455" s="3"/>
      <c r="Z10455" s="3"/>
    </row>
    <row r="10456">
      <c r="A10456" s="3"/>
      <c r="B10456" s="3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  <c r="O10456" s="3"/>
      <c r="P10456" s="3"/>
      <c r="Q10456" s="3"/>
      <c r="R10456" s="3"/>
      <c r="S10456" s="3"/>
      <c r="T10456" s="3"/>
      <c r="U10456" s="3"/>
      <c r="V10456" s="3"/>
      <c r="W10456" s="3"/>
      <c r="X10456" s="3"/>
      <c r="Y10456" s="3"/>
      <c r="Z10456" s="3"/>
    </row>
    <row r="10457">
      <c r="A10457" s="3"/>
      <c r="B10457" s="3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  <c r="O10457" s="3"/>
      <c r="P10457" s="3"/>
      <c r="Q10457" s="3"/>
      <c r="R10457" s="3"/>
      <c r="S10457" s="3"/>
      <c r="T10457" s="3"/>
      <c r="U10457" s="3"/>
      <c r="V10457" s="3"/>
      <c r="W10457" s="3"/>
      <c r="X10457" s="3"/>
      <c r="Y10457" s="3"/>
      <c r="Z10457" s="3"/>
    </row>
    <row r="10458">
      <c r="A10458" s="3"/>
      <c r="B10458" s="3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  <c r="O10458" s="3"/>
      <c r="P10458" s="3"/>
      <c r="Q10458" s="3"/>
      <c r="R10458" s="3"/>
      <c r="S10458" s="3"/>
      <c r="T10458" s="3"/>
      <c r="U10458" s="3"/>
      <c r="V10458" s="3"/>
      <c r="W10458" s="3"/>
      <c r="X10458" s="3"/>
      <c r="Y10458" s="3"/>
      <c r="Z10458" s="3"/>
    </row>
    <row r="10459">
      <c r="A10459" s="3"/>
      <c r="B10459" s="3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  <c r="O10459" s="3"/>
      <c r="P10459" s="3"/>
      <c r="Q10459" s="3"/>
      <c r="R10459" s="3"/>
      <c r="S10459" s="3"/>
      <c r="T10459" s="3"/>
      <c r="U10459" s="3"/>
      <c r="V10459" s="3"/>
      <c r="W10459" s="3"/>
      <c r="X10459" s="3"/>
      <c r="Y10459" s="3"/>
      <c r="Z10459" s="3"/>
    </row>
    <row r="10460">
      <c r="A10460" s="3"/>
      <c r="B10460" s="3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  <c r="O10460" s="3"/>
      <c r="P10460" s="3"/>
      <c r="Q10460" s="3"/>
      <c r="R10460" s="3"/>
      <c r="S10460" s="3"/>
      <c r="T10460" s="3"/>
      <c r="U10460" s="3"/>
      <c r="V10460" s="3"/>
      <c r="W10460" s="3"/>
      <c r="X10460" s="3"/>
      <c r="Y10460" s="3"/>
      <c r="Z10460" s="3"/>
    </row>
    <row r="10461">
      <c r="A10461" s="3"/>
      <c r="B10461" s="3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  <c r="O10461" s="3"/>
      <c r="P10461" s="3"/>
      <c r="Q10461" s="3"/>
      <c r="R10461" s="3"/>
      <c r="S10461" s="3"/>
      <c r="T10461" s="3"/>
      <c r="U10461" s="3"/>
      <c r="V10461" s="3"/>
      <c r="W10461" s="3"/>
      <c r="X10461" s="3"/>
      <c r="Y10461" s="3"/>
      <c r="Z10461" s="3"/>
    </row>
    <row r="10462">
      <c r="A10462" s="3"/>
      <c r="B10462" s="3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  <c r="O10462" s="3"/>
      <c r="P10462" s="3"/>
      <c r="Q10462" s="3"/>
      <c r="R10462" s="3"/>
      <c r="S10462" s="3"/>
      <c r="T10462" s="3"/>
      <c r="U10462" s="3"/>
      <c r="V10462" s="3"/>
      <c r="W10462" s="3"/>
      <c r="X10462" s="3"/>
      <c r="Y10462" s="3"/>
      <c r="Z10462" s="3"/>
    </row>
    <row r="10463">
      <c r="A10463" s="3"/>
      <c r="B10463" s="3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  <c r="O10463" s="3"/>
      <c r="P10463" s="3"/>
      <c r="Q10463" s="3"/>
      <c r="R10463" s="3"/>
      <c r="S10463" s="3"/>
      <c r="T10463" s="3"/>
      <c r="U10463" s="3"/>
      <c r="V10463" s="3"/>
      <c r="W10463" s="3"/>
      <c r="X10463" s="3"/>
      <c r="Y10463" s="3"/>
      <c r="Z10463" s="3"/>
    </row>
    <row r="10464">
      <c r="A10464" s="3"/>
      <c r="B10464" s="3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  <c r="O10464" s="3"/>
      <c r="P10464" s="3"/>
      <c r="Q10464" s="3"/>
      <c r="R10464" s="3"/>
      <c r="S10464" s="3"/>
      <c r="T10464" s="3"/>
      <c r="U10464" s="3"/>
      <c r="V10464" s="3"/>
      <c r="W10464" s="3"/>
      <c r="X10464" s="3"/>
      <c r="Y10464" s="3"/>
      <c r="Z10464" s="3"/>
    </row>
    <row r="10465">
      <c r="A10465" s="3"/>
      <c r="B10465" s="3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  <c r="O10465" s="3"/>
      <c r="P10465" s="3"/>
      <c r="Q10465" s="3"/>
      <c r="R10465" s="3"/>
      <c r="S10465" s="3"/>
      <c r="T10465" s="3"/>
      <c r="U10465" s="3"/>
      <c r="V10465" s="3"/>
      <c r="W10465" s="3"/>
      <c r="X10465" s="3"/>
      <c r="Y10465" s="3"/>
      <c r="Z10465" s="3"/>
    </row>
    <row r="10466">
      <c r="A10466" s="3"/>
      <c r="B10466" s="3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  <c r="O10466" s="3"/>
      <c r="P10466" s="3"/>
      <c r="Q10466" s="3"/>
      <c r="R10466" s="3"/>
      <c r="S10466" s="3"/>
      <c r="T10466" s="3"/>
      <c r="U10466" s="3"/>
      <c r="V10466" s="3"/>
      <c r="W10466" s="3"/>
      <c r="X10466" s="3"/>
      <c r="Y10466" s="3"/>
      <c r="Z10466" s="3"/>
    </row>
    <row r="10467">
      <c r="A10467" s="3"/>
      <c r="B10467" s="3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  <c r="O10467" s="3"/>
      <c r="P10467" s="3"/>
      <c r="Q10467" s="3"/>
      <c r="R10467" s="3"/>
      <c r="S10467" s="3"/>
      <c r="T10467" s="3"/>
      <c r="U10467" s="3"/>
      <c r="V10467" s="3"/>
      <c r="W10467" s="3"/>
      <c r="X10467" s="3"/>
      <c r="Y10467" s="3"/>
      <c r="Z10467" s="3"/>
    </row>
    <row r="10468">
      <c r="A10468" s="3"/>
      <c r="B10468" s="3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  <c r="O10468" s="3"/>
      <c r="P10468" s="3"/>
      <c r="Q10468" s="3"/>
      <c r="R10468" s="3"/>
      <c r="S10468" s="3"/>
      <c r="T10468" s="3"/>
      <c r="U10468" s="3"/>
      <c r="V10468" s="3"/>
      <c r="W10468" s="3"/>
      <c r="X10468" s="3"/>
      <c r="Y10468" s="3"/>
      <c r="Z10468" s="3"/>
    </row>
    <row r="10469">
      <c r="A10469" s="3"/>
      <c r="B10469" s="3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  <c r="O10469" s="3"/>
      <c r="P10469" s="3"/>
      <c r="Q10469" s="3"/>
      <c r="R10469" s="3"/>
      <c r="S10469" s="3"/>
      <c r="T10469" s="3"/>
      <c r="U10469" s="3"/>
      <c r="V10469" s="3"/>
      <c r="W10469" s="3"/>
      <c r="X10469" s="3"/>
      <c r="Y10469" s="3"/>
      <c r="Z10469" s="3"/>
    </row>
    <row r="10470">
      <c r="A10470" s="3"/>
      <c r="B10470" s="3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  <c r="O10470" s="3"/>
      <c r="P10470" s="3"/>
      <c r="Q10470" s="3"/>
      <c r="R10470" s="3"/>
      <c r="S10470" s="3"/>
      <c r="T10470" s="3"/>
      <c r="U10470" s="3"/>
      <c r="V10470" s="3"/>
      <c r="W10470" s="3"/>
      <c r="X10470" s="3"/>
      <c r="Y10470" s="3"/>
      <c r="Z10470" s="3"/>
    </row>
    <row r="10471">
      <c r="A10471" s="3"/>
      <c r="B10471" s="3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  <c r="O10471" s="3"/>
      <c r="P10471" s="3"/>
      <c r="Q10471" s="3"/>
      <c r="R10471" s="3"/>
      <c r="S10471" s="3"/>
      <c r="T10471" s="3"/>
      <c r="U10471" s="3"/>
      <c r="V10471" s="3"/>
      <c r="W10471" s="3"/>
      <c r="X10471" s="3"/>
      <c r="Y10471" s="3"/>
      <c r="Z10471" s="3"/>
    </row>
    <row r="10472">
      <c r="A10472" s="3"/>
      <c r="B10472" s="3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  <c r="O10472" s="3"/>
      <c r="P10472" s="3"/>
      <c r="Q10472" s="3"/>
      <c r="R10472" s="3"/>
      <c r="S10472" s="3"/>
      <c r="T10472" s="3"/>
      <c r="U10472" s="3"/>
      <c r="V10472" s="3"/>
      <c r="W10472" s="3"/>
      <c r="X10472" s="3"/>
      <c r="Y10472" s="3"/>
      <c r="Z10472" s="3"/>
    </row>
    <row r="10473">
      <c r="A10473" s="3"/>
      <c r="B10473" s="3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  <c r="O10473" s="3"/>
      <c r="P10473" s="3"/>
      <c r="Q10473" s="3"/>
      <c r="R10473" s="3"/>
      <c r="S10473" s="3"/>
      <c r="T10473" s="3"/>
      <c r="U10473" s="3"/>
      <c r="V10473" s="3"/>
      <c r="W10473" s="3"/>
      <c r="X10473" s="3"/>
      <c r="Y10473" s="3"/>
      <c r="Z10473" s="3"/>
    </row>
    <row r="10474">
      <c r="A10474" s="3"/>
      <c r="B10474" s="3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  <c r="O10474" s="3"/>
      <c r="P10474" s="3"/>
      <c r="Q10474" s="3"/>
      <c r="R10474" s="3"/>
      <c r="S10474" s="3"/>
      <c r="T10474" s="3"/>
      <c r="U10474" s="3"/>
      <c r="V10474" s="3"/>
      <c r="W10474" s="3"/>
      <c r="X10474" s="3"/>
      <c r="Y10474" s="3"/>
      <c r="Z10474" s="3"/>
    </row>
    <row r="10475">
      <c r="A10475" s="3"/>
      <c r="B10475" s="3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  <c r="O10475" s="3"/>
      <c r="P10475" s="3"/>
      <c r="Q10475" s="3"/>
      <c r="R10475" s="3"/>
      <c r="S10475" s="3"/>
      <c r="T10475" s="3"/>
      <c r="U10475" s="3"/>
      <c r="V10475" s="3"/>
      <c r="W10475" s="3"/>
      <c r="X10475" s="3"/>
      <c r="Y10475" s="3"/>
      <c r="Z10475" s="3"/>
    </row>
    <row r="10476">
      <c r="A10476" s="3"/>
      <c r="B10476" s="3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  <c r="O10476" s="3"/>
      <c r="P10476" s="3"/>
      <c r="Q10476" s="3"/>
      <c r="R10476" s="3"/>
      <c r="S10476" s="3"/>
      <c r="T10476" s="3"/>
      <c r="U10476" s="3"/>
      <c r="V10476" s="3"/>
      <c r="W10476" s="3"/>
      <c r="X10476" s="3"/>
      <c r="Y10476" s="3"/>
      <c r="Z10476" s="3"/>
    </row>
    <row r="10477">
      <c r="A10477" s="3"/>
      <c r="B10477" s="3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  <c r="O10477" s="3"/>
      <c r="P10477" s="3"/>
      <c r="Q10477" s="3"/>
      <c r="R10477" s="3"/>
      <c r="S10477" s="3"/>
      <c r="T10477" s="3"/>
      <c r="U10477" s="3"/>
      <c r="V10477" s="3"/>
      <c r="W10477" s="3"/>
      <c r="X10477" s="3"/>
      <c r="Y10477" s="3"/>
      <c r="Z10477" s="3"/>
    </row>
    <row r="10478">
      <c r="A10478" s="3"/>
      <c r="B10478" s="3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  <c r="O10478" s="3"/>
      <c r="P10478" s="3"/>
      <c r="Q10478" s="3"/>
      <c r="R10478" s="3"/>
      <c r="S10478" s="3"/>
      <c r="T10478" s="3"/>
      <c r="U10478" s="3"/>
      <c r="V10478" s="3"/>
      <c r="W10478" s="3"/>
      <c r="X10478" s="3"/>
      <c r="Y10478" s="3"/>
      <c r="Z10478" s="3"/>
    </row>
    <row r="10479">
      <c r="A10479" s="3"/>
      <c r="B10479" s="3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  <c r="O10479" s="3"/>
      <c r="P10479" s="3"/>
      <c r="Q10479" s="3"/>
      <c r="R10479" s="3"/>
      <c r="S10479" s="3"/>
      <c r="T10479" s="3"/>
      <c r="U10479" s="3"/>
      <c r="V10479" s="3"/>
      <c r="W10479" s="3"/>
      <c r="X10479" s="3"/>
      <c r="Y10479" s="3"/>
      <c r="Z10479" s="3"/>
    </row>
    <row r="10480">
      <c r="A10480" s="3"/>
      <c r="B10480" s="3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  <c r="O10480" s="3"/>
      <c r="P10480" s="3"/>
      <c r="Q10480" s="3"/>
      <c r="R10480" s="3"/>
      <c r="S10480" s="3"/>
      <c r="T10480" s="3"/>
      <c r="U10480" s="3"/>
      <c r="V10480" s="3"/>
      <c r="W10480" s="3"/>
      <c r="X10480" s="3"/>
      <c r="Y10480" s="3"/>
      <c r="Z10480" s="3"/>
    </row>
    <row r="10481">
      <c r="A10481" s="3"/>
      <c r="B10481" s="3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  <c r="O10481" s="3"/>
      <c r="P10481" s="3"/>
      <c r="Q10481" s="3"/>
      <c r="R10481" s="3"/>
      <c r="S10481" s="3"/>
      <c r="T10481" s="3"/>
      <c r="U10481" s="3"/>
      <c r="V10481" s="3"/>
      <c r="W10481" s="3"/>
      <c r="X10481" s="3"/>
      <c r="Y10481" s="3"/>
      <c r="Z10481" s="3"/>
    </row>
    <row r="10482">
      <c r="A10482" s="3"/>
      <c r="B10482" s="3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  <c r="O10482" s="3"/>
      <c r="P10482" s="3"/>
      <c r="Q10482" s="3"/>
      <c r="R10482" s="3"/>
      <c r="S10482" s="3"/>
      <c r="T10482" s="3"/>
      <c r="U10482" s="3"/>
      <c r="V10482" s="3"/>
      <c r="W10482" s="3"/>
      <c r="X10482" s="3"/>
      <c r="Y10482" s="3"/>
      <c r="Z10482" s="3"/>
    </row>
    <row r="10483">
      <c r="A10483" s="3"/>
      <c r="B10483" s="3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  <c r="O10483" s="3"/>
      <c r="P10483" s="3"/>
      <c r="Q10483" s="3"/>
      <c r="R10483" s="3"/>
      <c r="S10483" s="3"/>
      <c r="T10483" s="3"/>
      <c r="U10483" s="3"/>
      <c r="V10483" s="3"/>
      <c r="W10483" s="3"/>
      <c r="X10483" s="3"/>
      <c r="Y10483" s="3"/>
      <c r="Z10483" s="3"/>
    </row>
    <row r="10484">
      <c r="A10484" s="3"/>
      <c r="B10484" s="3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  <c r="O10484" s="3"/>
      <c r="P10484" s="3"/>
      <c r="Q10484" s="3"/>
      <c r="R10484" s="3"/>
      <c r="S10484" s="3"/>
      <c r="T10484" s="3"/>
      <c r="U10484" s="3"/>
      <c r="V10484" s="3"/>
      <c r="W10484" s="3"/>
      <c r="X10484" s="3"/>
      <c r="Y10484" s="3"/>
      <c r="Z10484" s="3"/>
    </row>
    <row r="10485">
      <c r="A10485" s="3"/>
      <c r="B10485" s="3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  <c r="O10485" s="3"/>
      <c r="P10485" s="3"/>
      <c r="Q10485" s="3"/>
      <c r="R10485" s="3"/>
      <c r="S10485" s="3"/>
      <c r="T10485" s="3"/>
      <c r="U10485" s="3"/>
      <c r="V10485" s="3"/>
      <c r="W10485" s="3"/>
      <c r="X10485" s="3"/>
      <c r="Y10485" s="3"/>
      <c r="Z10485" s="3"/>
    </row>
    <row r="10486">
      <c r="A10486" s="3"/>
      <c r="B10486" s="3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  <c r="O10486" s="3"/>
      <c r="P10486" s="3"/>
      <c r="Q10486" s="3"/>
      <c r="R10486" s="3"/>
      <c r="S10486" s="3"/>
      <c r="T10486" s="3"/>
      <c r="U10486" s="3"/>
      <c r="V10486" s="3"/>
      <c r="W10486" s="3"/>
      <c r="X10486" s="3"/>
      <c r="Y10486" s="3"/>
      <c r="Z10486" s="3"/>
    </row>
    <row r="10487">
      <c r="A10487" s="3"/>
      <c r="B10487" s="3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  <c r="O10487" s="3"/>
      <c r="P10487" s="3"/>
      <c r="Q10487" s="3"/>
      <c r="R10487" s="3"/>
      <c r="S10487" s="3"/>
      <c r="T10487" s="3"/>
      <c r="U10487" s="3"/>
      <c r="V10487" s="3"/>
      <c r="W10487" s="3"/>
      <c r="X10487" s="3"/>
      <c r="Y10487" s="3"/>
      <c r="Z10487" s="3"/>
    </row>
    <row r="10488">
      <c r="A10488" s="3"/>
      <c r="B10488" s="3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  <c r="O10488" s="3"/>
      <c r="P10488" s="3"/>
      <c r="Q10488" s="3"/>
      <c r="R10488" s="3"/>
      <c r="S10488" s="3"/>
      <c r="T10488" s="3"/>
      <c r="U10488" s="3"/>
      <c r="V10488" s="3"/>
      <c r="W10488" s="3"/>
      <c r="X10488" s="3"/>
      <c r="Y10488" s="3"/>
      <c r="Z10488" s="3"/>
    </row>
    <row r="10489">
      <c r="A10489" s="3"/>
      <c r="B10489" s="3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  <c r="O10489" s="3"/>
      <c r="P10489" s="3"/>
      <c r="Q10489" s="3"/>
      <c r="R10489" s="3"/>
      <c r="S10489" s="3"/>
      <c r="T10489" s="3"/>
      <c r="U10489" s="3"/>
      <c r="V10489" s="3"/>
      <c r="W10489" s="3"/>
      <c r="X10489" s="3"/>
      <c r="Y10489" s="3"/>
      <c r="Z10489" s="3"/>
    </row>
    <row r="10490">
      <c r="A10490" s="3"/>
      <c r="B10490" s="3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  <c r="O10490" s="3"/>
      <c r="P10490" s="3"/>
      <c r="Q10490" s="3"/>
      <c r="R10490" s="3"/>
      <c r="S10490" s="3"/>
      <c r="T10490" s="3"/>
      <c r="U10490" s="3"/>
      <c r="V10490" s="3"/>
      <c r="W10490" s="3"/>
      <c r="X10490" s="3"/>
      <c r="Y10490" s="3"/>
      <c r="Z10490" s="3"/>
    </row>
    <row r="10491">
      <c r="A10491" s="3"/>
      <c r="B10491" s="3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  <c r="O10491" s="3"/>
      <c r="P10491" s="3"/>
      <c r="Q10491" s="3"/>
      <c r="R10491" s="3"/>
      <c r="S10491" s="3"/>
      <c r="T10491" s="3"/>
      <c r="U10491" s="3"/>
      <c r="V10491" s="3"/>
      <c r="W10491" s="3"/>
      <c r="X10491" s="3"/>
      <c r="Y10491" s="3"/>
      <c r="Z10491" s="3"/>
    </row>
    <row r="10492">
      <c r="A10492" s="3"/>
      <c r="B10492" s="3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  <c r="O10492" s="3"/>
      <c r="P10492" s="3"/>
      <c r="Q10492" s="3"/>
      <c r="R10492" s="3"/>
      <c r="S10492" s="3"/>
      <c r="T10492" s="3"/>
      <c r="U10492" s="3"/>
      <c r="V10492" s="3"/>
      <c r="W10492" s="3"/>
      <c r="X10492" s="3"/>
      <c r="Y10492" s="3"/>
      <c r="Z10492" s="3"/>
    </row>
    <row r="10493">
      <c r="A10493" s="3"/>
      <c r="B10493" s="3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  <c r="O10493" s="3"/>
      <c r="P10493" s="3"/>
      <c r="Q10493" s="3"/>
      <c r="R10493" s="3"/>
      <c r="S10493" s="3"/>
      <c r="T10493" s="3"/>
      <c r="U10493" s="3"/>
      <c r="V10493" s="3"/>
      <c r="W10493" s="3"/>
      <c r="X10493" s="3"/>
      <c r="Y10493" s="3"/>
      <c r="Z10493" s="3"/>
    </row>
    <row r="10494">
      <c r="A10494" s="3"/>
      <c r="B10494" s="3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  <c r="O10494" s="3"/>
      <c r="P10494" s="3"/>
      <c r="Q10494" s="3"/>
      <c r="R10494" s="3"/>
      <c r="S10494" s="3"/>
      <c r="T10494" s="3"/>
      <c r="U10494" s="3"/>
      <c r="V10494" s="3"/>
      <c r="W10494" s="3"/>
      <c r="X10494" s="3"/>
      <c r="Y10494" s="3"/>
      <c r="Z10494" s="3"/>
    </row>
    <row r="10495">
      <c r="A10495" s="3"/>
      <c r="B10495" s="3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  <c r="O10495" s="3"/>
      <c r="P10495" s="3"/>
      <c r="Q10495" s="3"/>
      <c r="R10495" s="3"/>
      <c r="S10495" s="3"/>
      <c r="T10495" s="3"/>
      <c r="U10495" s="3"/>
      <c r="V10495" s="3"/>
      <c r="W10495" s="3"/>
      <c r="X10495" s="3"/>
      <c r="Y10495" s="3"/>
      <c r="Z10495" s="3"/>
    </row>
    <row r="10496">
      <c r="A10496" s="3"/>
      <c r="B10496" s="3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  <c r="O10496" s="3"/>
      <c r="P10496" s="3"/>
      <c r="Q10496" s="3"/>
      <c r="R10496" s="3"/>
      <c r="S10496" s="3"/>
      <c r="T10496" s="3"/>
      <c r="U10496" s="3"/>
      <c r="V10496" s="3"/>
      <c r="W10496" s="3"/>
      <c r="X10496" s="3"/>
      <c r="Y10496" s="3"/>
      <c r="Z10496" s="3"/>
    </row>
    <row r="10497">
      <c r="A10497" s="3"/>
      <c r="B10497" s="3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  <c r="O10497" s="3"/>
      <c r="P10497" s="3"/>
      <c r="Q10497" s="3"/>
      <c r="R10497" s="3"/>
      <c r="S10497" s="3"/>
      <c r="T10497" s="3"/>
      <c r="U10497" s="3"/>
      <c r="V10497" s="3"/>
      <c r="W10497" s="3"/>
      <c r="X10497" s="3"/>
      <c r="Y10497" s="3"/>
      <c r="Z10497" s="3"/>
    </row>
    <row r="10498">
      <c r="A10498" s="3"/>
      <c r="B10498" s="3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  <c r="O10498" s="3"/>
      <c r="P10498" s="3"/>
      <c r="Q10498" s="3"/>
      <c r="R10498" s="3"/>
      <c r="S10498" s="3"/>
      <c r="T10498" s="3"/>
      <c r="U10498" s="3"/>
      <c r="V10498" s="3"/>
      <c r="W10498" s="3"/>
      <c r="X10498" s="3"/>
      <c r="Y10498" s="3"/>
      <c r="Z10498" s="3"/>
    </row>
    <row r="10499">
      <c r="A10499" s="3"/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  <c r="O10499" s="3"/>
      <c r="P10499" s="3"/>
      <c r="Q10499" s="3"/>
      <c r="R10499" s="3"/>
      <c r="S10499" s="3"/>
      <c r="T10499" s="3"/>
      <c r="U10499" s="3"/>
      <c r="V10499" s="3"/>
      <c r="W10499" s="3"/>
      <c r="X10499" s="3"/>
      <c r="Y10499" s="3"/>
      <c r="Z10499" s="3"/>
    </row>
    <row r="10500">
      <c r="A10500" s="3"/>
      <c r="B10500" s="3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  <c r="O10500" s="3"/>
      <c r="P10500" s="3"/>
      <c r="Q10500" s="3"/>
      <c r="R10500" s="3"/>
      <c r="S10500" s="3"/>
      <c r="T10500" s="3"/>
      <c r="U10500" s="3"/>
      <c r="V10500" s="3"/>
      <c r="W10500" s="3"/>
      <c r="X10500" s="3"/>
      <c r="Y10500" s="3"/>
      <c r="Z10500" s="3"/>
    </row>
    <row r="10501">
      <c r="A10501" s="3"/>
      <c r="B10501" s="3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  <c r="O10501" s="3"/>
      <c r="P10501" s="3"/>
      <c r="Q10501" s="3"/>
      <c r="R10501" s="3"/>
      <c r="S10501" s="3"/>
      <c r="T10501" s="3"/>
      <c r="U10501" s="3"/>
      <c r="V10501" s="3"/>
      <c r="W10501" s="3"/>
      <c r="X10501" s="3"/>
      <c r="Y10501" s="3"/>
      <c r="Z10501" s="3"/>
    </row>
    <row r="10502">
      <c r="A10502" s="3"/>
      <c r="B10502" s="3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  <c r="O10502" s="3"/>
      <c r="P10502" s="3"/>
      <c r="Q10502" s="3"/>
      <c r="R10502" s="3"/>
      <c r="S10502" s="3"/>
      <c r="T10502" s="3"/>
      <c r="U10502" s="3"/>
      <c r="V10502" s="3"/>
      <c r="W10502" s="3"/>
      <c r="X10502" s="3"/>
      <c r="Y10502" s="3"/>
      <c r="Z10502" s="3"/>
    </row>
    <row r="10503">
      <c r="A10503" s="3"/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  <c r="O10503" s="3"/>
      <c r="P10503" s="3"/>
      <c r="Q10503" s="3"/>
      <c r="R10503" s="3"/>
      <c r="S10503" s="3"/>
      <c r="T10503" s="3"/>
      <c r="U10503" s="3"/>
      <c r="V10503" s="3"/>
      <c r="W10503" s="3"/>
      <c r="X10503" s="3"/>
      <c r="Y10503" s="3"/>
      <c r="Z10503" s="3"/>
    </row>
    <row r="10504">
      <c r="A10504" s="3"/>
      <c r="B10504" s="3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  <c r="O10504" s="3"/>
      <c r="P10504" s="3"/>
      <c r="Q10504" s="3"/>
      <c r="R10504" s="3"/>
      <c r="S10504" s="3"/>
      <c r="T10504" s="3"/>
      <c r="U10504" s="3"/>
      <c r="V10504" s="3"/>
      <c r="W10504" s="3"/>
      <c r="X10504" s="3"/>
      <c r="Y10504" s="3"/>
      <c r="Z10504" s="3"/>
    </row>
    <row r="10505">
      <c r="A10505" s="3"/>
      <c r="B10505" s="3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  <c r="O10505" s="3"/>
      <c r="P10505" s="3"/>
      <c r="Q10505" s="3"/>
      <c r="R10505" s="3"/>
      <c r="S10505" s="3"/>
      <c r="T10505" s="3"/>
      <c r="U10505" s="3"/>
      <c r="V10505" s="3"/>
      <c r="W10505" s="3"/>
      <c r="X10505" s="3"/>
      <c r="Y10505" s="3"/>
      <c r="Z10505" s="3"/>
    </row>
    <row r="10506">
      <c r="A10506" s="3"/>
      <c r="B10506" s="3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  <c r="O10506" s="3"/>
      <c r="P10506" s="3"/>
      <c r="Q10506" s="3"/>
      <c r="R10506" s="3"/>
      <c r="S10506" s="3"/>
      <c r="T10506" s="3"/>
      <c r="U10506" s="3"/>
      <c r="V10506" s="3"/>
      <c r="W10506" s="3"/>
      <c r="X10506" s="3"/>
      <c r="Y10506" s="3"/>
      <c r="Z10506" s="3"/>
    </row>
    <row r="10507">
      <c r="A10507" s="3"/>
      <c r="B10507" s="3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  <c r="O10507" s="3"/>
      <c r="P10507" s="3"/>
      <c r="Q10507" s="3"/>
      <c r="R10507" s="3"/>
      <c r="S10507" s="3"/>
      <c r="T10507" s="3"/>
      <c r="U10507" s="3"/>
      <c r="V10507" s="3"/>
      <c r="W10507" s="3"/>
      <c r="X10507" s="3"/>
      <c r="Y10507" s="3"/>
      <c r="Z10507" s="3"/>
    </row>
    <row r="10508">
      <c r="A10508" s="3"/>
      <c r="B10508" s="3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  <c r="O10508" s="3"/>
      <c r="P10508" s="3"/>
      <c r="Q10508" s="3"/>
      <c r="R10508" s="3"/>
      <c r="S10508" s="3"/>
      <c r="T10508" s="3"/>
      <c r="U10508" s="3"/>
      <c r="V10508" s="3"/>
      <c r="W10508" s="3"/>
      <c r="X10508" s="3"/>
      <c r="Y10508" s="3"/>
      <c r="Z10508" s="3"/>
    </row>
    <row r="10509">
      <c r="A10509" s="3"/>
      <c r="B10509" s="3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  <c r="O10509" s="3"/>
      <c r="P10509" s="3"/>
      <c r="Q10509" s="3"/>
      <c r="R10509" s="3"/>
      <c r="S10509" s="3"/>
      <c r="T10509" s="3"/>
      <c r="U10509" s="3"/>
      <c r="V10509" s="3"/>
      <c r="W10509" s="3"/>
      <c r="X10509" s="3"/>
      <c r="Y10509" s="3"/>
      <c r="Z10509" s="3"/>
    </row>
    <row r="10510">
      <c r="A10510" s="3"/>
      <c r="B10510" s="3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  <c r="O10510" s="3"/>
      <c r="P10510" s="3"/>
      <c r="Q10510" s="3"/>
      <c r="R10510" s="3"/>
      <c r="S10510" s="3"/>
      <c r="T10510" s="3"/>
      <c r="U10510" s="3"/>
      <c r="V10510" s="3"/>
      <c r="W10510" s="3"/>
      <c r="X10510" s="3"/>
      <c r="Y10510" s="3"/>
      <c r="Z10510" s="3"/>
    </row>
    <row r="10511">
      <c r="A10511" s="3"/>
      <c r="B10511" s="3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  <c r="O10511" s="3"/>
      <c r="P10511" s="3"/>
      <c r="Q10511" s="3"/>
      <c r="R10511" s="3"/>
      <c r="S10511" s="3"/>
      <c r="T10511" s="3"/>
      <c r="U10511" s="3"/>
      <c r="V10511" s="3"/>
      <c r="W10511" s="3"/>
      <c r="X10511" s="3"/>
      <c r="Y10511" s="3"/>
      <c r="Z10511" s="3"/>
    </row>
    <row r="10512">
      <c r="A10512" s="3"/>
      <c r="B10512" s="3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  <c r="O10512" s="3"/>
      <c r="P10512" s="3"/>
      <c r="Q10512" s="3"/>
      <c r="R10512" s="3"/>
      <c r="S10512" s="3"/>
      <c r="T10512" s="3"/>
      <c r="U10512" s="3"/>
      <c r="V10512" s="3"/>
      <c r="W10512" s="3"/>
      <c r="X10512" s="3"/>
      <c r="Y10512" s="3"/>
      <c r="Z10512" s="3"/>
    </row>
    <row r="10513">
      <c r="A10513" s="3"/>
      <c r="B10513" s="3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  <c r="O10513" s="3"/>
      <c r="P10513" s="3"/>
      <c r="Q10513" s="3"/>
      <c r="R10513" s="3"/>
      <c r="S10513" s="3"/>
      <c r="T10513" s="3"/>
      <c r="U10513" s="3"/>
      <c r="V10513" s="3"/>
      <c r="W10513" s="3"/>
      <c r="X10513" s="3"/>
      <c r="Y10513" s="3"/>
      <c r="Z10513" s="3"/>
    </row>
    <row r="10514">
      <c r="A10514" s="3"/>
      <c r="B10514" s="3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  <c r="O10514" s="3"/>
      <c r="P10514" s="3"/>
      <c r="Q10514" s="3"/>
      <c r="R10514" s="3"/>
      <c r="S10514" s="3"/>
      <c r="T10514" s="3"/>
      <c r="U10514" s="3"/>
      <c r="V10514" s="3"/>
      <c r="W10514" s="3"/>
      <c r="X10514" s="3"/>
      <c r="Y10514" s="3"/>
      <c r="Z10514" s="3"/>
    </row>
    <row r="10515">
      <c r="A10515" s="3"/>
      <c r="B10515" s="3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  <c r="O10515" s="3"/>
      <c r="P10515" s="3"/>
      <c r="Q10515" s="3"/>
      <c r="R10515" s="3"/>
      <c r="S10515" s="3"/>
      <c r="T10515" s="3"/>
      <c r="U10515" s="3"/>
      <c r="V10515" s="3"/>
      <c r="W10515" s="3"/>
      <c r="X10515" s="3"/>
      <c r="Y10515" s="3"/>
      <c r="Z10515" s="3"/>
    </row>
    <row r="10516">
      <c r="A10516" s="3"/>
      <c r="B10516" s="3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  <c r="O10516" s="3"/>
      <c r="P10516" s="3"/>
      <c r="Q10516" s="3"/>
      <c r="R10516" s="3"/>
      <c r="S10516" s="3"/>
      <c r="T10516" s="3"/>
      <c r="U10516" s="3"/>
      <c r="V10516" s="3"/>
      <c r="W10516" s="3"/>
      <c r="X10516" s="3"/>
      <c r="Y10516" s="3"/>
      <c r="Z10516" s="3"/>
    </row>
    <row r="10517">
      <c r="A10517" s="3"/>
      <c r="B10517" s="3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  <c r="O10517" s="3"/>
      <c r="P10517" s="3"/>
      <c r="Q10517" s="3"/>
      <c r="R10517" s="3"/>
      <c r="S10517" s="3"/>
      <c r="T10517" s="3"/>
      <c r="U10517" s="3"/>
      <c r="V10517" s="3"/>
      <c r="W10517" s="3"/>
      <c r="X10517" s="3"/>
      <c r="Y10517" s="3"/>
      <c r="Z10517" s="3"/>
    </row>
    <row r="10518">
      <c r="A10518" s="3"/>
      <c r="B10518" s="3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  <c r="O10518" s="3"/>
      <c r="P10518" s="3"/>
      <c r="Q10518" s="3"/>
      <c r="R10518" s="3"/>
      <c r="S10518" s="3"/>
      <c r="T10518" s="3"/>
      <c r="U10518" s="3"/>
      <c r="V10518" s="3"/>
      <c r="W10518" s="3"/>
      <c r="X10518" s="3"/>
      <c r="Y10518" s="3"/>
      <c r="Z10518" s="3"/>
    </row>
    <row r="10519">
      <c r="A10519" s="3"/>
      <c r="B10519" s="3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  <c r="O10519" s="3"/>
      <c r="P10519" s="3"/>
      <c r="Q10519" s="3"/>
      <c r="R10519" s="3"/>
      <c r="S10519" s="3"/>
      <c r="T10519" s="3"/>
      <c r="U10519" s="3"/>
      <c r="V10519" s="3"/>
      <c r="W10519" s="3"/>
      <c r="X10519" s="3"/>
      <c r="Y10519" s="3"/>
      <c r="Z10519" s="3"/>
    </row>
  </sheetData>
  <hyperlinks>
    <hyperlink r:id="rId1" ref="B1"/>
    <hyperlink r:id="rId2" ref="B2"/>
    <hyperlink r:id="rId3" ref="A5"/>
    <hyperlink r:id="rId4" ref="A16"/>
    <hyperlink r:id="rId5" ref="A45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7" width="12.88"/>
  </cols>
  <sheetData>
    <row r="1">
      <c r="A1" s="14" t="s">
        <v>33</v>
      </c>
      <c r="B1" s="15"/>
      <c r="C1" s="15"/>
      <c r="D1" s="15"/>
      <c r="E1" s="1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 t="s">
        <v>34</v>
      </c>
      <c r="B2" s="16" t="s">
        <v>35</v>
      </c>
      <c r="C2" s="16" t="s">
        <v>36</v>
      </c>
      <c r="D2" s="16" t="s">
        <v>37</v>
      </c>
      <c r="E2" s="16" t="s">
        <v>38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7">
        <v>1.0</v>
      </c>
      <c r="B3" s="18">
        <v>44348.0</v>
      </c>
      <c r="C3" s="17" t="s">
        <v>39</v>
      </c>
      <c r="D3" s="17" t="s">
        <v>40</v>
      </c>
      <c r="E3" s="17">
        <v>200.0</v>
      </c>
      <c r="F3" s="3"/>
      <c r="G3" s="3">
        <f>countifs(C:C,"AMD",B:B,"&lt;2021-06-06")</f>
        <v>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7">
        <v>2.0</v>
      </c>
      <c r="B4" s="18">
        <v>44348.0</v>
      </c>
      <c r="C4" s="17" t="s">
        <v>39</v>
      </c>
      <c r="D4" s="17" t="s">
        <v>41</v>
      </c>
      <c r="E4" s="17">
        <v>250.0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>
        <v>3.0</v>
      </c>
      <c r="B5" s="18">
        <v>44348.0</v>
      </c>
      <c r="C5" s="17" t="s">
        <v>39</v>
      </c>
      <c r="D5" s="17" t="s">
        <v>42</v>
      </c>
      <c r="E5" s="17">
        <v>150.0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>
        <v>4.0</v>
      </c>
      <c r="B6" s="18">
        <v>44348.0</v>
      </c>
      <c r="C6" s="17" t="s">
        <v>43</v>
      </c>
      <c r="D6" s="17" t="s">
        <v>44</v>
      </c>
      <c r="E6" s="17">
        <v>1000.0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7">
        <v>5.0</v>
      </c>
      <c r="B7" s="18">
        <v>44349.0</v>
      </c>
      <c r="C7" s="17" t="s">
        <v>43</v>
      </c>
      <c r="D7" s="17" t="s">
        <v>44</v>
      </c>
      <c r="E7" s="17">
        <v>500.0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>
        <v>6.0</v>
      </c>
      <c r="B8" s="18">
        <v>44350.0</v>
      </c>
      <c r="C8" s="17" t="s">
        <v>43</v>
      </c>
      <c r="D8" s="17" t="s">
        <v>45</v>
      </c>
      <c r="E8" s="17">
        <v>200.0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7">
        <v>7.0</v>
      </c>
      <c r="B9" s="18">
        <v>44350.0</v>
      </c>
      <c r="C9" s="17" t="s">
        <v>43</v>
      </c>
      <c r="D9" s="17" t="s">
        <v>45</v>
      </c>
      <c r="E9" s="17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>
        <v>8.0</v>
      </c>
      <c r="B10" s="18">
        <v>44351.0</v>
      </c>
      <c r="C10" s="17" t="s">
        <v>43</v>
      </c>
      <c r="D10" s="17" t="s">
        <v>45</v>
      </c>
      <c r="E10" s="17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>
        <v>9.0</v>
      </c>
      <c r="B11" s="18">
        <v>44351.0</v>
      </c>
      <c r="C11" s="17" t="s">
        <v>43</v>
      </c>
      <c r="D11" s="17" t="s">
        <v>46</v>
      </c>
      <c r="E11" s="17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>
        <v>10.0</v>
      </c>
      <c r="B12" s="18">
        <v>44351.0</v>
      </c>
      <c r="C12" s="17" t="s">
        <v>39</v>
      </c>
      <c r="D12" s="17" t="s">
        <v>41</v>
      </c>
      <c r="E12" s="17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>
        <v>11.0</v>
      </c>
      <c r="B13" s="18">
        <v>44352.0</v>
      </c>
      <c r="C13" s="17" t="s">
        <v>39</v>
      </c>
      <c r="D13" s="17" t="s">
        <v>41</v>
      </c>
      <c r="E13" s="17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>
        <v>12.0</v>
      </c>
      <c r="B14" s="18">
        <v>44352.0</v>
      </c>
      <c r="C14" s="17" t="s">
        <v>39</v>
      </c>
      <c r="D14" s="17" t="s">
        <v>41</v>
      </c>
      <c r="E14" s="17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>
        <v>13.0</v>
      </c>
      <c r="B15" s="18">
        <v>44352.0</v>
      </c>
      <c r="C15" s="17" t="s">
        <v>39</v>
      </c>
      <c r="D15" s="17" t="s">
        <v>41</v>
      </c>
      <c r="E15" s="17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>
        <v>14.0</v>
      </c>
      <c r="B16" s="18">
        <v>44352.0</v>
      </c>
      <c r="C16" s="17" t="s">
        <v>43</v>
      </c>
      <c r="D16" s="17" t="s">
        <v>45</v>
      </c>
      <c r="E16" s="17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>
        <v>15.0</v>
      </c>
      <c r="B17" s="18">
        <v>44352.0</v>
      </c>
      <c r="C17" s="17" t="s">
        <v>43</v>
      </c>
      <c r="D17" s="17" t="s">
        <v>45</v>
      </c>
      <c r="E17" s="17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>
        <v>16.0</v>
      </c>
      <c r="B18" s="18">
        <v>44353.0</v>
      </c>
      <c r="C18" s="17" t="s">
        <v>43</v>
      </c>
      <c r="D18" s="17" t="s">
        <v>45</v>
      </c>
      <c r="E18" s="17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>
        <v>17.0</v>
      </c>
      <c r="B19" s="18">
        <v>44353.0</v>
      </c>
      <c r="C19" s="17" t="s">
        <v>43</v>
      </c>
      <c r="D19" s="17" t="s">
        <v>45</v>
      </c>
      <c r="E19" s="17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>
        <v>18.0</v>
      </c>
      <c r="B20" s="18">
        <v>44353.0</v>
      </c>
      <c r="C20" s="17" t="s">
        <v>43</v>
      </c>
      <c r="D20" s="17" t="s">
        <v>46</v>
      </c>
      <c r="E20" s="17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>
        <v>19.0</v>
      </c>
      <c r="B21" s="18">
        <v>44354.0</v>
      </c>
      <c r="C21" s="17" t="s">
        <v>43</v>
      </c>
      <c r="D21" s="17" t="s">
        <v>46</v>
      </c>
      <c r="E21" s="17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>
        <v>20.0</v>
      </c>
      <c r="B22" s="18">
        <v>44354.0</v>
      </c>
      <c r="C22" s="17" t="s">
        <v>39</v>
      </c>
      <c r="D22" s="17" t="s">
        <v>40</v>
      </c>
      <c r="E22" s="17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9"/>
      <c r="C23" s="19"/>
      <c r="D23" s="19"/>
      <c r="E23" s="1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9"/>
      <c r="C24" s="19"/>
      <c r="D24" s="19"/>
      <c r="E24" s="1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9"/>
      <c r="C25" s="19"/>
      <c r="D25" s="19"/>
      <c r="E25" s="1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9"/>
      <c r="C26" s="19"/>
      <c r="D26" s="19"/>
      <c r="E26" s="1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9"/>
      <c r="C27" s="19"/>
      <c r="D27" s="19"/>
      <c r="E27" s="1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9"/>
      <c r="C28" s="19"/>
      <c r="D28" s="19"/>
      <c r="E28" s="1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9"/>
      <c r="C29" s="19"/>
      <c r="D29" s="19"/>
      <c r="E29" s="1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9"/>
      <c r="C30" s="19"/>
      <c r="D30" s="19"/>
      <c r="E30" s="1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9"/>
      <c r="C31" s="19"/>
      <c r="D31" s="19"/>
      <c r="E31" s="1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9"/>
      <c r="C32" s="19"/>
      <c r="D32" s="19"/>
      <c r="E32" s="1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9"/>
      <c r="C33" s="19"/>
      <c r="D33" s="19"/>
      <c r="E33" s="1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9"/>
      <c r="C34" s="19"/>
      <c r="D34" s="19"/>
      <c r="E34" s="1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9"/>
      <c r="C35" s="19"/>
      <c r="D35" s="19"/>
      <c r="E35" s="1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9"/>
      <c r="C36" s="19"/>
      <c r="D36" s="19"/>
      <c r="E36" s="1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9"/>
      <c r="C37" s="19"/>
      <c r="D37" s="19"/>
      <c r="E37" s="1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9"/>
      <c r="C38" s="19"/>
      <c r="D38" s="19"/>
      <c r="E38" s="1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9"/>
      <c r="C39" s="19"/>
      <c r="D39" s="19"/>
      <c r="E39" s="1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9"/>
      <c r="C40" s="19"/>
      <c r="D40" s="19"/>
      <c r="E40" s="1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9"/>
      <c r="C41" s="19"/>
      <c r="D41" s="19"/>
      <c r="E41" s="1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9"/>
      <c r="C42" s="19"/>
      <c r="D42" s="19"/>
      <c r="E42" s="1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9"/>
      <c r="C43" s="19"/>
      <c r="D43" s="19"/>
      <c r="E43" s="1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9"/>
      <c r="C44" s="19"/>
      <c r="D44" s="19"/>
      <c r="E44" s="1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9"/>
      <c r="C45" s="19"/>
      <c r="D45" s="19"/>
      <c r="E45" s="1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9"/>
      <c r="C46" s="19"/>
      <c r="D46" s="19"/>
      <c r="E46" s="1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9"/>
      <c r="C47" s="19"/>
      <c r="D47" s="19"/>
      <c r="E47" s="1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9"/>
      <c r="C48" s="19"/>
      <c r="D48" s="19"/>
      <c r="E48" s="1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9"/>
      <c r="C49" s="19"/>
      <c r="D49" s="19"/>
      <c r="E49" s="1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9"/>
      <c r="C50" s="19"/>
      <c r="D50" s="19"/>
      <c r="E50" s="1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9"/>
      <c r="C51" s="19"/>
      <c r="D51" s="19"/>
      <c r="E51" s="1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9"/>
      <c r="C52" s="19"/>
      <c r="D52" s="19"/>
      <c r="E52" s="1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9"/>
      <c r="C53" s="19"/>
      <c r="D53" s="19"/>
      <c r="E53" s="1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9"/>
      <c r="C54" s="19"/>
      <c r="D54" s="19"/>
      <c r="E54" s="1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9"/>
      <c r="C55" s="19"/>
      <c r="D55" s="19"/>
      <c r="E55" s="1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9"/>
      <c r="C56" s="19"/>
      <c r="D56" s="19"/>
      <c r="E56" s="1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9"/>
      <c r="C57" s="19"/>
      <c r="D57" s="19"/>
      <c r="E57" s="1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9"/>
      <c r="C58" s="19"/>
      <c r="D58" s="19"/>
      <c r="E58" s="1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9"/>
      <c r="C59" s="19"/>
      <c r="D59" s="19"/>
      <c r="E59" s="1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9"/>
      <c r="C60" s="19"/>
      <c r="D60" s="19"/>
      <c r="E60" s="1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9"/>
      <c r="C61" s="19"/>
      <c r="D61" s="19"/>
      <c r="E61" s="1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9"/>
      <c r="C62" s="19"/>
      <c r="D62" s="19"/>
      <c r="E62" s="1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9"/>
      <c r="C63" s="19"/>
      <c r="D63" s="19"/>
      <c r="E63" s="1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9"/>
      <c r="C64" s="19"/>
      <c r="D64" s="19"/>
      <c r="E64" s="1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9"/>
      <c r="C65" s="19"/>
      <c r="D65" s="19"/>
      <c r="E65" s="1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9"/>
      <c r="C66" s="19"/>
      <c r="D66" s="19"/>
      <c r="E66" s="1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9"/>
      <c r="C67" s="19"/>
      <c r="D67" s="19"/>
      <c r="E67" s="1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9"/>
      <c r="C68" s="19"/>
      <c r="D68" s="19"/>
      <c r="E68" s="1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9"/>
      <c r="C69" s="19"/>
      <c r="D69" s="19"/>
      <c r="E69" s="1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9"/>
      <c r="C70" s="19"/>
      <c r="D70" s="19"/>
      <c r="E70" s="1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9"/>
      <c r="C71" s="19"/>
      <c r="D71" s="19"/>
      <c r="E71" s="1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9"/>
      <c r="C72" s="19"/>
      <c r="D72" s="19"/>
      <c r="E72" s="1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9"/>
      <c r="C73" s="19"/>
      <c r="D73" s="19"/>
      <c r="E73" s="1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9"/>
      <c r="C74" s="19"/>
      <c r="D74" s="19"/>
      <c r="E74" s="1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9"/>
      <c r="C75" s="19"/>
      <c r="D75" s="19"/>
      <c r="E75" s="1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9"/>
      <c r="C76" s="19"/>
      <c r="D76" s="19"/>
      <c r="E76" s="1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9"/>
      <c r="C77" s="19"/>
      <c r="D77" s="19"/>
      <c r="E77" s="1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9"/>
      <c r="C78" s="19"/>
      <c r="D78" s="19"/>
      <c r="E78" s="1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9"/>
      <c r="C79" s="19"/>
      <c r="D79" s="19"/>
      <c r="E79" s="1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9"/>
      <c r="C80" s="19"/>
      <c r="D80" s="19"/>
      <c r="E80" s="1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9"/>
      <c r="C81" s="19"/>
      <c r="D81" s="19"/>
      <c r="E81" s="1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9"/>
      <c r="C82" s="19"/>
      <c r="D82" s="19"/>
      <c r="E82" s="1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9"/>
      <c r="C83" s="19"/>
      <c r="D83" s="19"/>
      <c r="E83" s="1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9"/>
      <c r="C84" s="19"/>
      <c r="D84" s="19"/>
      <c r="E84" s="1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9"/>
      <c r="C85" s="19"/>
      <c r="D85" s="19"/>
      <c r="E85" s="1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9"/>
      <c r="C86" s="19"/>
      <c r="D86" s="19"/>
      <c r="E86" s="1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9"/>
      <c r="C87" s="19"/>
      <c r="D87" s="19"/>
      <c r="E87" s="1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9"/>
      <c r="C88" s="19"/>
      <c r="D88" s="19"/>
      <c r="E88" s="1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9"/>
      <c r="C89" s="19"/>
      <c r="D89" s="19"/>
      <c r="E89" s="1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9"/>
      <c r="C90" s="19"/>
      <c r="D90" s="19"/>
      <c r="E90" s="1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9"/>
      <c r="C91" s="19"/>
      <c r="D91" s="19"/>
      <c r="E91" s="1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9"/>
      <c r="C92" s="19"/>
      <c r="D92" s="19"/>
      <c r="E92" s="1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9"/>
      <c r="C93" s="19"/>
      <c r="D93" s="19"/>
      <c r="E93" s="1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9"/>
      <c r="C94" s="19"/>
      <c r="D94" s="19"/>
      <c r="E94" s="1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9"/>
      <c r="C95" s="19"/>
      <c r="D95" s="19"/>
      <c r="E95" s="1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9"/>
      <c r="C96" s="19"/>
      <c r="D96" s="19"/>
      <c r="E96" s="1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9"/>
      <c r="C97" s="19"/>
      <c r="D97" s="19"/>
      <c r="E97" s="1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9"/>
      <c r="C98" s="19"/>
      <c r="D98" s="19"/>
      <c r="E98" s="1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9"/>
      <c r="C99" s="19"/>
      <c r="D99" s="19"/>
      <c r="E99" s="1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9"/>
      <c r="C100" s="19"/>
      <c r="D100" s="19"/>
      <c r="E100" s="1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9"/>
      <c r="C101" s="19"/>
      <c r="D101" s="19"/>
      <c r="E101" s="1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9"/>
      <c r="C102" s="19"/>
      <c r="D102" s="19"/>
      <c r="E102" s="1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9"/>
      <c r="C103" s="19"/>
      <c r="D103" s="19"/>
      <c r="E103" s="1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9"/>
      <c r="C104" s="19"/>
      <c r="D104" s="19"/>
      <c r="E104" s="1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9"/>
      <c r="C105" s="19"/>
      <c r="D105" s="19"/>
      <c r="E105" s="1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9"/>
      <c r="C106" s="19"/>
      <c r="D106" s="19"/>
      <c r="E106" s="1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9"/>
      <c r="C107" s="19"/>
      <c r="D107" s="19"/>
      <c r="E107" s="1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9"/>
      <c r="C108" s="19"/>
      <c r="D108" s="19"/>
      <c r="E108" s="1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9"/>
      <c r="C109" s="19"/>
      <c r="D109" s="19"/>
      <c r="E109" s="1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9"/>
      <c r="C110" s="19"/>
      <c r="D110" s="19"/>
      <c r="E110" s="1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9"/>
      <c r="C111" s="19"/>
      <c r="D111" s="19"/>
      <c r="E111" s="1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9"/>
      <c r="C112" s="19"/>
      <c r="D112" s="19"/>
      <c r="E112" s="1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9"/>
      <c r="C113" s="19"/>
      <c r="D113" s="19"/>
      <c r="E113" s="1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9"/>
      <c r="C114" s="19"/>
      <c r="D114" s="19"/>
      <c r="E114" s="1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9"/>
      <c r="C115" s="19"/>
      <c r="D115" s="19"/>
      <c r="E115" s="1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9"/>
      <c r="C116" s="19"/>
      <c r="D116" s="19"/>
      <c r="E116" s="1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9"/>
      <c r="C117" s="19"/>
      <c r="D117" s="19"/>
      <c r="E117" s="1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9"/>
      <c r="C118" s="19"/>
      <c r="D118" s="19"/>
      <c r="E118" s="1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9"/>
      <c r="C119" s="19"/>
      <c r="D119" s="19"/>
      <c r="E119" s="1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9"/>
      <c r="C120" s="19"/>
      <c r="D120" s="19"/>
      <c r="E120" s="1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9"/>
      <c r="C121" s="19"/>
      <c r="D121" s="19"/>
      <c r="E121" s="1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9"/>
      <c r="C122" s="19"/>
      <c r="D122" s="19"/>
      <c r="E122" s="1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9"/>
      <c r="C123" s="19"/>
      <c r="D123" s="19"/>
      <c r="E123" s="1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9"/>
      <c r="C124" s="19"/>
      <c r="D124" s="19"/>
      <c r="E124" s="1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9"/>
      <c r="C125" s="19"/>
      <c r="D125" s="19"/>
      <c r="E125" s="1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9"/>
      <c r="C126" s="19"/>
      <c r="D126" s="19"/>
      <c r="E126" s="1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9"/>
      <c r="C127" s="19"/>
      <c r="D127" s="19"/>
      <c r="E127" s="1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9"/>
      <c r="C128" s="19"/>
      <c r="D128" s="19"/>
      <c r="E128" s="1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9"/>
      <c r="C129" s="19"/>
      <c r="D129" s="19"/>
      <c r="E129" s="1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9"/>
      <c r="C130" s="19"/>
      <c r="D130" s="19"/>
      <c r="E130" s="1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9"/>
      <c r="C131" s="19"/>
      <c r="D131" s="19"/>
      <c r="E131" s="1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9"/>
      <c r="C132" s="19"/>
      <c r="D132" s="19"/>
      <c r="E132" s="1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9"/>
      <c r="C133" s="19"/>
      <c r="D133" s="19"/>
      <c r="E133" s="1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9"/>
      <c r="C134" s="19"/>
      <c r="D134" s="19"/>
      <c r="E134" s="1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9"/>
      <c r="C135" s="19"/>
      <c r="D135" s="19"/>
      <c r="E135" s="1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9"/>
      <c r="C136" s="19"/>
      <c r="D136" s="19"/>
      <c r="E136" s="1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9"/>
      <c r="C137" s="19"/>
      <c r="D137" s="19"/>
      <c r="E137" s="1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9"/>
      <c r="C138" s="19"/>
      <c r="D138" s="19"/>
      <c r="E138" s="1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9"/>
      <c r="C139" s="19"/>
      <c r="D139" s="19"/>
      <c r="E139" s="1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9"/>
      <c r="C140" s="19"/>
      <c r="D140" s="19"/>
      <c r="E140" s="1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9"/>
      <c r="C141" s="19"/>
      <c r="D141" s="19"/>
      <c r="E141" s="1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9"/>
      <c r="C142" s="19"/>
      <c r="D142" s="19"/>
      <c r="E142" s="1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9"/>
      <c r="C143" s="19"/>
      <c r="D143" s="19"/>
      <c r="E143" s="1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9"/>
      <c r="C144" s="19"/>
      <c r="D144" s="19"/>
      <c r="E144" s="1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9"/>
      <c r="C145" s="19"/>
      <c r="D145" s="19"/>
      <c r="E145" s="1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9"/>
      <c r="C146" s="19"/>
      <c r="D146" s="19"/>
      <c r="E146" s="1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9"/>
      <c r="C147" s="19"/>
      <c r="D147" s="19"/>
      <c r="E147" s="1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9"/>
      <c r="C148" s="19"/>
      <c r="D148" s="19"/>
      <c r="E148" s="1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9"/>
      <c r="C149" s="19"/>
      <c r="D149" s="19"/>
      <c r="E149" s="1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9"/>
      <c r="C150" s="19"/>
      <c r="D150" s="19"/>
      <c r="E150" s="1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9"/>
      <c r="C151" s="19"/>
      <c r="D151" s="19"/>
      <c r="E151" s="1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9"/>
      <c r="C152" s="19"/>
      <c r="D152" s="19"/>
      <c r="E152" s="1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9"/>
      <c r="C153" s="19"/>
      <c r="D153" s="19"/>
      <c r="E153" s="1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9"/>
      <c r="C154" s="19"/>
      <c r="D154" s="19"/>
      <c r="E154" s="1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9"/>
      <c r="C155" s="19"/>
      <c r="D155" s="19"/>
      <c r="E155" s="1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9"/>
      <c r="C156" s="19"/>
      <c r="D156" s="19"/>
      <c r="E156" s="1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9"/>
      <c r="C157" s="19"/>
      <c r="D157" s="19"/>
      <c r="E157" s="1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9"/>
      <c r="C158" s="19"/>
      <c r="D158" s="19"/>
      <c r="E158" s="1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9"/>
      <c r="C159" s="19"/>
      <c r="D159" s="19"/>
      <c r="E159" s="1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9"/>
      <c r="C160" s="19"/>
      <c r="D160" s="19"/>
      <c r="E160" s="1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9"/>
      <c r="C161" s="19"/>
      <c r="D161" s="19"/>
      <c r="E161" s="1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9"/>
      <c r="C162" s="19"/>
      <c r="D162" s="19"/>
      <c r="E162" s="1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9"/>
      <c r="C163" s="19"/>
      <c r="D163" s="19"/>
      <c r="E163" s="1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9"/>
      <c r="C164" s="19"/>
      <c r="D164" s="19"/>
      <c r="E164" s="1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9"/>
      <c r="C165" s="19"/>
      <c r="D165" s="19"/>
      <c r="E165" s="1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9"/>
      <c r="C166" s="19"/>
      <c r="D166" s="19"/>
      <c r="E166" s="1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9"/>
      <c r="C167" s="19"/>
      <c r="D167" s="19"/>
      <c r="E167" s="1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9"/>
      <c r="C168" s="19"/>
      <c r="D168" s="19"/>
      <c r="E168" s="1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9"/>
      <c r="C169" s="19"/>
      <c r="D169" s="19"/>
      <c r="E169" s="1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9"/>
      <c r="C170" s="19"/>
      <c r="D170" s="19"/>
      <c r="E170" s="1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9"/>
      <c r="C171" s="19"/>
      <c r="D171" s="19"/>
      <c r="E171" s="1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9"/>
      <c r="C172" s="19"/>
      <c r="D172" s="19"/>
      <c r="E172" s="1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9"/>
      <c r="C173" s="19"/>
      <c r="D173" s="19"/>
      <c r="E173" s="1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9"/>
      <c r="C174" s="19"/>
      <c r="D174" s="19"/>
      <c r="E174" s="1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9"/>
      <c r="C175" s="19"/>
      <c r="D175" s="19"/>
      <c r="E175" s="1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9"/>
      <c r="C176" s="19"/>
      <c r="D176" s="19"/>
      <c r="E176" s="1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9"/>
      <c r="C177" s="19"/>
      <c r="D177" s="19"/>
      <c r="E177" s="1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9"/>
      <c r="C178" s="19"/>
      <c r="D178" s="19"/>
      <c r="E178" s="1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9"/>
      <c r="C179" s="19"/>
      <c r="D179" s="19"/>
      <c r="E179" s="1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9"/>
      <c r="C180" s="19"/>
      <c r="D180" s="19"/>
      <c r="E180" s="1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9"/>
      <c r="C181" s="19"/>
      <c r="D181" s="19"/>
      <c r="E181" s="1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9"/>
      <c r="C182" s="19"/>
      <c r="D182" s="19"/>
      <c r="E182" s="1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9"/>
      <c r="C183" s="19"/>
      <c r="D183" s="19"/>
      <c r="E183" s="1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9"/>
      <c r="C184" s="19"/>
      <c r="D184" s="19"/>
      <c r="E184" s="1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9"/>
      <c r="C185" s="19"/>
      <c r="D185" s="19"/>
      <c r="E185" s="1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9"/>
      <c r="C186" s="19"/>
      <c r="D186" s="19"/>
      <c r="E186" s="1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9"/>
      <c r="C187" s="19"/>
      <c r="D187" s="19"/>
      <c r="E187" s="1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9"/>
      <c r="C188" s="19"/>
      <c r="D188" s="19"/>
      <c r="E188" s="1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9"/>
      <c r="C189" s="19"/>
      <c r="D189" s="19"/>
      <c r="E189" s="1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9"/>
      <c r="C190" s="19"/>
      <c r="D190" s="19"/>
      <c r="E190" s="1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9"/>
      <c r="C191" s="19"/>
      <c r="D191" s="19"/>
      <c r="E191" s="1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9"/>
      <c r="C192" s="19"/>
      <c r="D192" s="19"/>
      <c r="E192" s="1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9"/>
      <c r="C193" s="19"/>
      <c r="D193" s="19"/>
      <c r="E193" s="1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9"/>
      <c r="C194" s="19"/>
      <c r="D194" s="19"/>
      <c r="E194" s="1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9"/>
      <c r="C195" s="19"/>
      <c r="D195" s="19"/>
      <c r="E195" s="1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9"/>
      <c r="C196" s="19"/>
      <c r="D196" s="19"/>
      <c r="E196" s="1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9"/>
      <c r="C197" s="19"/>
      <c r="D197" s="19"/>
      <c r="E197" s="1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9"/>
      <c r="C198" s="19"/>
      <c r="D198" s="19"/>
      <c r="E198" s="1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9"/>
      <c r="C199" s="19"/>
      <c r="D199" s="19"/>
      <c r="E199" s="1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9"/>
      <c r="C200" s="19"/>
      <c r="D200" s="19"/>
      <c r="E200" s="1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9"/>
      <c r="C201" s="19"/>
      <c r="D201" s="19"/>
      <c r="E201" s="1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9"/>
      <c r="C202" s="19"/>
      <c r="D202" s="19"/>
      <c r="E202" s="1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9"/>
      <c r="C203" s="19"/>
      <c r="D203" s="19"/>
      <c r="E203" s="1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9"/>
      <c r="C204" s="19"/>
      <c r="D204" s="19"/>
      <c r="E204" s="1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9"/>
      <c r="C205" s="19"/>
      <c r="D205" s="19"/>
      <c r="E205" s="1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9"/>
      <c r="C206" s="19"/>
      <c r="D206" s="19"/>
      <c r="E206" s="1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9"/>
      <c r="C207" s="19"/>
      <c r="D207" s="19"/>
      <c r="E207" s="1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9"/>
      <c r="C208" s="19"/>
      <c r="D208" s="19"/>
      <c r="E208" s="1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9"/>
      <c r="C209" s="19"/>
      <c r="D209" s="19"/>
      <c r="E209" s="1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9"/>
      <c r="C210" s="19"/>
      <c r="D210" s="19"/>
      <c r="E210" s="1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9"/>
      <c r="C211" s="19"/>
      <c r="D211" s="19"/>
      <c r="E211" s="1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9"/>
      <c r="C212" s="19"/>
      <c r="D212" s="19"/>
      <c r="E212" s="1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9"/>
      <c r="C213" s="19"/>
      <c r="D213" s="19"/>
      <c r="E213" s="1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9"/>
      <c r="C214" s="19"/>
      <c r="D214" s="19"/>
      <c r="E214" s="1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9"/>
      <c r="C215" s="19"/>
      <c r="D215" s="19"/>
      <c r="E215" s="1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9"/>
      <c r="C216" s="19"/>
      <c r="D216" s="19"/>
      <c r="E216" s="1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9"/>
      <c r="C217" s="19"/>
      <c r="D217" s="19"/>
      <c r="E217" s="1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9"/>
      <c r="C218" s="19"/>
      <c r="D218" s="19"/>
      <c r="E218" s="1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9"/>
      <c r="C219" s="19"/>
      <c r="D219" s="19"/>
      <c r="E219" s="1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9"/>
      <c r="C220" s="19"/>
      <c r="D220" s="19"/>
      <c r="E220" s="1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9"/>
      <c r="C221" s="19"/>
      <c r="D221" s="19"/>
      <c r="E221" s="1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9"/>
      <c r="C222" s="19"/>
      <c r="D222" s="19"/>
      <c r="E222" s="1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9"/>
      <c r="C223" s="19"/>
      <c r="D223" s="19"/>
      <c r="E223" s="1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9"/>
      <c r="C224" s="19"/>
      <c r="D224" s="19"/>
      <c r="E224" s="1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9"/>
      <c r="C225" s="19"/>
      <c r="D225" s="19"/>
      <c r="E225" s="1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9"/>
      <c r="C226" s="19"/>
      <c r="D226" s="19"/>
      <c r="E226" s="1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9"/>
      <c r="C227" s="19"/>
      <c r="D227" s="19"/>
      <c r="E227" s="1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9"/>
      <c r="C228" s="19"/>
      <c r="D228" s="19"/>
      <c r="E228" s="1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9"/>
      <c r="C229" s="19"/>
      <c r="D229" s="19"/>
      <c r="E229" s="1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9"/>
      <c r="C230" s="19"/>
      <c r="D230" s="19"/>
      <c r="E230" s="1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9"/>
      <c r="C231" s="19"/>
      <c r="D231" s="19"/>
      <c r="E231" s="1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9"/>
      <c r="C232" s="19"/>
      <c r="D232" s="19"/>
      <c r="E232" s="1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9"/>
      <c r="C233" s="19"/>
      <c r="D233" s="19"/>
      <c r="E233" s="1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9"/>
      <c r="C234" s="19"/>
      <c r="D234" s="19"/>
      <c r="E234" s="1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9"/>
      <c r="C235" s="19"/>
      <c r="D235" s="19"/>
      <c r="E235" s="1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9"/>
      <c r="C236" s="19"/>
      <c r="D236" s="19"/>
      <c r="E236" s="1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9"/>
      <c r="C237" s="19"/>
      <c r="D237" s="19"/>
      <c r="E237" s="1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9"/>
      <c r="C238" s="19"/>
      <c r="D238" s="19"/>
      <c r="E238" s="1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9"/>
      <c r="C239" s="19"/>
      <c r="D239" s="19"/>
      <c r="E239" s="1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9"/>
      <c r="C240" s="19"/>
      <c r="D240" s="19"/>
      <c r="E240" s="1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9"/>
      <c r="C241" s="19"/>
      <c r="D241" s="19"/>
      <c r="E241" s="1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9"/>
      <c r="C242" s="19"/>
      <c r="D242" s="19"/>
      <c r="E242" s="1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9"/>
      <c r="C243" s="19"/>
      <c r="D243" s="19"/>
      <c r="E243" s="1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9"/>
      <c r="C244" s="19"/>
      <c r="D244" s="19"/>
      <c r="E244" s="1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9"/>
      <c r="C245" s="19"/>
      <c r="D245" s="19"/>
      <c r="E245" s="1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9"/>
      <c r="C246" s="19"/>
      <c r="D246" s="19"/>
      <c r="E246" s="1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9"/>
      <c r="C247" s="19"/>
      <c r="D247" s="19"/>
      <c r="E247" s="1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9"/>
      <c r="C248" s="19"/>
      <c r="D248" s="19"/>
      <c r="E248" s="1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9"/>
      <c r="C249" s="19"/>
      <c r="D249" s="19"/>
      <c r="E249" s="1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9"/>
      <c r="C250" s="19"/>
      <c r="D250" s="19"/>
      <c r="E250" s="1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9"/>
      <c r="C251" s="19"/>
      <c r="D251" s="19"/>
      <c r="E251" s="1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9"/>
      <c r="C252" s="19"/>
      <c r="D252" s="19"/>
      <c r="E252" s="1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9"/>
      <c r="C253" s="19"/>
      <c r="D253" s="19"/>
      <c r="E253" s="1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9"/>
      <c r="C254" s="19"/>
      <c r="D254" s="19"/>
      <c r="E254" s="1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9"/>
      <c r="C255" s="19"/>
      <c r="D255" s="19"/>
      <c r="E255" s="1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9"/>
      <c r="C256" s="19"/>
      <c r="D256" s="19"/>
      <c r="E256" s="1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9"/>
      <c r="C257" s="19"/>
      <c r="D257" s="19"/>
      <c r="E257" s="1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9"/>
      <c r="C258" s="19"/>
      <c r="D258" s="19"/>
      <c r="E258" s="1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9"/>
      <c r="C259" s="19"/>
      <c r="D259" s="19"/>
      <c r="E259" s="1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9"/>
      <c r="C260" s="19"/>
      <c r="D260" s="19"/>
      <c r="E260" s="1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9"/>
      <c r="C261" s="19"/>
      <c r="D261" s="19"/>
      <c r="E261" s="1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9"/>
      <c r="C262" s="19"/>
      <c r="D262" s="19"/>
      <c r="E262" s="1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9"/>
      <c r="C263" s="19"/>
      <c r="D263" s="19"/>
      <c r="E263" s="1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9"/>
      <c r="C264" s="19"/>
      <c r="D264" s="19"/>
      <c r="E264" s="1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9"/>
      <c r="C265" s="19"/>
      <c r="D265" s="19"/>
      <c r="E265" s="1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9"/>
      <c r="C266" s="19"/>
      <c r="D266" s="19"/>
      <c r="E266" s="1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9"/>
      <c r="C267" s="19"/>
      <c r="D267" s="19"/>
      <c r="E267" s="1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9"/>
      <c r="C268" s="19"/>
      <c r="D268" s="19"/>
      <c r="E268" s="1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9"/>
      <c r="C269" s="19"/>
      <c r="D269" s="19"/>
      <c r="E269" s="1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9"/>
      <c r="C270" s="19"/>
      <c r="D270" s="19"/>
      <c r="E270" s="1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9"/>
      <c r="C271" s="19"/>
      <c r="D271" s="19"/>
      <c r="E271" s="1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9"/>
      <c r="C272" s="19"/>
      <c r="D272" s="19"/>
      <c r="E272" s="1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9"/>
      <c r="C273" s="19"/>
      <c r="D273" s="19"/>
      <c r="E273" s="1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9"/>
      <c r="C274" s="19"/>
      <c r="D274" s="19"/>
      <c r="E274" s="1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9"/>
      <c r="C275" s="19"/>
      <c r="D275" s="19"/>
      <c r="E275" s="1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9"/>
      <c r="C276" s="19"/>
      <c r="D276" s="19"/>
      <c r="E276" s="1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9"/>
      <c r="C277" s="19"/>
      <c r="D277" s="19"/>
      <c r="E277" s="1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9"/>
      <c r="C278" s="19"/>
      <c r="D278" s="19"/>
      <c r="E278" s="1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9"/>
      <c r="C279" s="19"/>
      <c r="D279" s="19"/>
      <c r="E279" s="1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9"/>
      <c r="C280" s="19"/>
      <c r="D280" s="19"/>
      <c r="E280" s="1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9"/>
      <c r="C281" s="19"/>
      <c r="D281" s="19"/>
      <c r="E281" s="1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9"/>
      <c r="C282" s="19"/>
      <c r="D282" s="19"/>
      <c r="E282" s="1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9"/>
      <c r="C283" s="19"/>
      <c r="D283" s="19"/>
      <c r="E283" s="1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9"/>
      <c r="C284" s="19"/>
      <c r="D284" s="19"/>
      <c r="E284" s="1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9"/>
      <c r="C285" s="19"/>
      <c r="D285" s="19"/>
      <c r="E285" s="1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9"/>
      <c r="C286" s="19"/>
      <c r="D286" s="19"/>
      <c r="E286" s="1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9"/>
      <c r="C287" s="19"/>
      <c r="D287" s="19"/>
      <c r="E287" s="1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9"/>
      <c r="C288" s="19"/>
      <c r="D288" s="19"/>
      <c r="E288" s="1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9"/>
      <c r="C289" s="19"/>
      <c r="D289" s="19"/>
      <c r="E289" s="1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9"/>
      <c r="C290" s="19"/>
      <c r="D290" s="19"/>
      <c r="E290" s="1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9"/>
      <c r="C291" s="19"/>
      <c r="D291" s="19"/>
      <c r="E291" s="1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9"/>
      <c r="C292" s="19"/>
      <c r="D292" s="19"/>
      <c r="E292" s="1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9"/>
      <c r="C293" s="19"/>
      <c r="D293" s="19"/>
      <c r="E293" s="1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9"/>
      <c r="C294" s="19"/>
      <c r="D294" s="19"/>
      <c r="E294" s="1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9"/>
      <c r="C295" s="19"/>
      <c r="D295" s="19"/>
      <c r="E295" s="1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9"/>
      <c r="C296" s="19"/>
      <c r="D296" s="19"/>
      <c r="E296" s="1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9"/>
      <c r="C297" s="19"/>
      <c r="D297" s="19"/>
      <c r="E297" s="1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9"/>
      <c r="C298" s="19"/>
      <c r="D298" s="19"/>
      <c r="E298" s="1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9"/>
      <c r="C299" s="19"/>
      <c r="D299" s="19"/>
      <c r="E299" s="1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9"/>
      <c r="C300" s="19"/>
      <c r="D300" s="19"/>
      <c r="E300" s="1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9"/>
      <c r="C301" s="19"/>
      <c r="D301" s="19"/>
      <c r="E301" s="1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9"/>
      <c r="C302" s="19"/>
      <c r="D302" s="19"/>
      <c r="E302" s="1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9"/>
      <c r="C303" s="19"/>
      <c r="D303" s="19"/>
      <c r="E303" s="1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9"/>
      <c r="C304" s="19"/>
      <c r="D304" s="19"/>
      <c r="E304" s="1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9"/>
      <c r="C305" s="19"/>
      <c r="D305" s="19"/>
      <c r="E305" s="1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9"/>
      <c r="C306" s="19"/>
      <c r="D306" s="19"/>
      <c r="E306" s="1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9"/>
      <c r="C307" s="19"/>
      <c r="D307" s="19"/>
      <c r="E307" s="1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9"/>
      <c r="C308" s="19"/>
      <c r="D308" s="19"/>
      <c r="E308" s="1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9"/>
      <c r="C309" s="19"/>
      <c r="D309" s="19"/>
      <c r="E309" s="1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9"/>
      <c r="C310" s="19"/>
      <c r="D310" s="19"/>
      <c r="E310" s="1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9"/>
      <c r="C311" s="19"/>
      <c r="D311" s="19"/>
      <c r="E311" s="1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9"/>
      <c r="C312" s="19"/>
      <c r="D312" s="19"/>
      <c r="E312" s="1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9"/>
      <c r="C313" s="19"/>
      <c r="D313" s="19"/>
      <c r="E313" s="1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9"/>
      <c r="C314" s="19"/>
      <c r="D314" s="19"/>
      <c r="E314" s="1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9"/>
      <c r="C315" s="19"/>
      <c r="D315" s="19"/>
      <c r="E315" s="1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9"/>
      <c r="C316" s="19"/>
      <c r="D316" s="19"/>
      <c r="E316" s="1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9"/>
      <c r="C317" s="19"/>
      <c r="D317" s="19"/>
      <c r="E317" s="1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9"/>
      <c r="C318" s="19"/>
      <c r="D318" s="19"/>
      <c r="E318" s="1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9"/>
      <c r="C319" s="19"/>
      <c r="D319" s="19"/>
      <c r="E319" s="1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9"/>
      <c r="C320" s="19"/>
      <c r="D320" s="19"/>
      <c r="E320" s="1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9"/>
      <c r="C321" s="19"/>
      <c r="D321" s="19"/>
      <c r="E321" s="1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9"/>
      <c r="C322" s="19"/>
      <c r="D322" s="19"/>
      <c r="E322" s="1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9"/>
      <c r="C323" s="19"/>
      <c r="D323" s="19"/>
      <c r="E323" s="1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9"/>
      <c r="C324" s="19"/>
      <c r="D324" s="19"/>
      <c r="E324" s="1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9"/>
      <c r="C325" s="19"/>
      <c r="D325" s="19"/>
      <c r="E325" s="1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9"/>
      <c r="C326" s="19"/>
      <c r="D326" s="19"/>
      <c r="E326" s="1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9"/>
      <c r="C327" s="19"/>
      <c r="D327" s="19"/>
      <c r="E327" s="1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9"/>
      <c r="C328" s="19"/>
      <c r="D328" s="19"/>
      <c r="E328" s="1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9"/>
      <c r="C329" s="19"/>
      <c r="D329" s="19"/>
      <c r="E329" s="1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9"/>
      <c r="C330" s="19"/>
      <c r="D330" s="19"/>
      <c r="E330" s="1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9"/>
      <c r="C331" s="19"/>
      <c r="D331" s="19"/>
      <c r="E331" s="1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9"/>
      <c r="C332" s="19"/>
      <c r="D332" s="19"/>
      <c r="E332" s="1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9"/>
      <c r="C333" s="19"/>
      <c r="D333" s="19"/>
      <c r="E333" s="1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9"/>
      <c r="C334" s="19"/>
      <c r="D334" s="19"/>
      <c r="E334" s="1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9"/>
      <c r="C335" s="19"/>
      <c r="D335" s="19"/>
      <c r="E335" s="1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9"/>
      <c r="C336" s="19"/>
      <c r="D336" s="19"/>
      <c r="E336" s="1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9"/>
      <c r="C337" s="19"/>
      <c r="D337" s="19"/>
      <c r="E337" s="1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9"/>
      <c r="C338" s="19"/>
      <c r="D338" s="19"/>
      <c r="E338" s="1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9"/>
      <c r="C339" s="19"/>
      <c r="D339" s="19"/>
      <c r="E339" s="1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9"/>
      <c r="C340" s="19"/>
      <c r="D340" s="19"/>
      <c r="E340" s="1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9"/>
      <c r="C341" s="19"/>
      <c r="D341" s="19"/>
      <c r="E341" s="1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9"/>
      <c r="C342" s="19"/>
      <c r="D342" s="19"/>
      <c r="E342" s="1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9"/>
      <c r="C343" s="19"/>
      <c r="D343" s="19"/>
      <c r="E343" s="1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9"/>
      <c r="C344" s="19"/>
      <c r="D344" s="19"/>
      <c r="E344" s="1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9"/>
      <c r="C345" s="19"/>
      <c r="D345" s="19"/>
      <c r="E345" s="1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9"/>
      <c r="C346" s="19"/>
      <c r="D346" s="19"/>
      <c r="E346" s="1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9"/>
      <c r="C347" s="19"/>
      <c r="D347" s="19"/>
      <c r="E347" s="1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9"/>
      <c r="C348" s="19"/>
      <c r="D348" s="19"/>
      <c r="E348" s="1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9"/>
      <c r="C349" s="19"/>
      <c r="D349" s="19"/>
      <c r="E349" s="1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9"/>
      <c r="C350" s="19"/>
      <c r="D350" s="19"/>
      <c r="E350" s="1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9"/>
      <c r="C351" s="19"/>
      <c r="D351" s="19"/>
      <c r="E351" s="1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9"/>
      <c r="C352" s="19"/>
      <c r="D352" s="19"/>
      <c r="E352" s="1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9"/>
      <c r="C353" s="19"/>
      <c r="D353" s="19"/>
      <c r="E353" s="1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9"/>
      <c r="C354" s="19"/>
      <c r="D354" s="19"/>
      <c r="E354" s="1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9"/>
      <c r="C355" s="19"/>
      <c r="D355" s="19"/>
      <c r="E355" s="1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9"/>
      <c r="C356" s="19"/>
      <c r="D356" s="19"/>
      <c r="E356" s="1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9"/>
      <c r="C357" s="19"/>
      <c r="D357" s="19"/>
      <c r="E357" s="1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9"/>
      <c r="C358" s="19"/>
      <c r="D358" s="19"/>
      <c r="E358" s="1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9"/>
      <c r="C359" s="19"/>
      <c r="D359" s="19"/>
      <c r="E359" s="1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9"/>
      <c r="C360" s="19"/>
      <c r="D360" s="19"/>
      <c r="E360" s="1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9"/>
      <c r="C361" s="19"/>
      <c r="D361" s="19"/>
      <c r="E361" s="1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9"/>
      <c r="C362" s="19"/>
      <c r="D362" s="19"/>
      <c r="E362" s="1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9"/>
      <c r="C363" s="19"/>
      <c r="D363" s="19"/>
      <c r="E363" s="1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9"/>
      <c r="C364" s="19"/>
      <c r="D364" s="19"/>
      <c r="E364" s="1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9"/>
      <c r="C365" s="19"/>
      <c r="D365" s="19"/>
      <c r="E365" s="1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9"/>
      <c r="C366" s="19"/>
      <c r="D366" s="19"/>
      <c r="E366" s="1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9"/>
      <c r="C367" s="19"/>
      <c r="D367" s="19"/>
      <c r="E367" s="1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9"/>
      <c r="C368" s="19"/>
      <c r="D368" s="19"/>
      <c r="E368" s="1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9"/>
      <c r="C369" s="19"/>
      <c r="D369" s="19"/>
      <c r="E369" s="1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9"/>
      <c r="C370" s="19"/>
      <c r="D370" s="19"/>
      <c r="E370" s="1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9"/>
      <c r="C371" s="19"/>
      <c r="D371" s="19"/>
      <c r="E371" s="1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9"/>
      <c r="C372" s="19"/>
      <c r="D372" s="19"/>
      <c r="E372" s="1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9"/>
      <c r="C373" s="19"/>
      <c r="D373" s="19"/>
      <c r="E373" s="1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9"/>
      <c r="C374" s="19"/>
      <c r="D374" s="19"/>
      <c r="E374" s="1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9"/>
      <c r="C375" s="19"/>
      <c r="D375" s="19"/>
      <c r="E375" s="1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9"/>
      <c r="C376" s="19"/>
      <c r="D376" s="19"/>
      <c r="E376" s="1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9"/>
      <c r="C377" s="19"/>
      <c r="D377" s="19"/>
      <c r="E377" s="1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9"/>
      <c r="C378" s="19"/>
      <c r="D378" s="19"/>
      <c r="E378" s="1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9"/>
      <c r="C379" s="19"/>
      <c r="D379" s="19"/>
      <c r="E379" s="1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9"/>
      <c r="C380" s="19"/>
      <c r="D380" s="19"/>
      <c r="E380" s="1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9"/>
      <c r="C381" s="19"/>
      <c r="D381" s="19"/>
      <c r="E381" s="1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9"/>
      <c r="C382" s="19"/>
      <c r="D382" s="19"/>
      <c r="E382" s="1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9"/>
      <c r="C383" s="19"/>
      <c r="D383" s="19"/>
      <c r="E383" s="1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9"/>
      <c r="C384" s="19"/>
      <c r="D384" s="19"/>
      <c r="E384" s="1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9"/>
      <c r="C385" s="19"/>
      <c r="D385" s="19"/>
      <c r="E385" s="1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9"/>
      <c r="C386" s="19"/>
      <c r="D386" s="19"/>
      <c r="E386" s="1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9"/>
      <c r="C387" s="19"/>
      <c r="D387" s="19"/>
      <c r="E387" s="1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9"/>
      <c r="C388" s="19"/>
      <c r="D388" s="19"/>
      <c r="E388" s="1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9"/>
      <c r="C389" s="19"/>
      <c r="D389" s="19"/>
      <c r="E389" s="1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9"/>
      <c r="C390" s="19"/>
      <c r="D390" s="19"/>
      <c r="E390" s="1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9"/>
      <c r="C391" s="19"/>
      <c r="D391" s="19"/>
      <c r="E391" s="1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9"/>
      <c r="C392" s="19"/>
      <c r="D392" s="19"/>
      <c r="E392" s="1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9"/>
      <c r="C393" s="19"/>
      <c r="D393" s="19"/>
      <c r="E393" s="1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9"/>
      <c r="C394" s="19"/>
      <c r="D394" s="19"/>
      <c r="E394" s="1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9"/>
      <c r="C395" s="19"/>
      <c r="D395" s="19"/>
      <c r="E395" s="1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9"/>
      <c r="C396" s="19"/>
      <c r="D396" s="19"/>
      <c r="E396" s="1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9"/>
      <c r="C397" s="19"/>
      <c r="D397" s="19"/>
      <c r="E397" s="1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9"/>
      <c r="C398" s="19"/>
      <c r="D398" s="19"/>
      <c r="E398" s="1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9"/>
      <c r="C399" s="19"/>
      <c r="D399" s="19"/>
      <c r="E399" s="1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9"/>
      <c r="C400" s="19"/>
      <c r="D400" s="19"/>
      <c r="E400" s="1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9"/>
      <c r="C401" s="19"/>
      <c r="D401" s="19"/>
      <c r="E401" s="1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9"/>
      <c r="C402" s="19"/>
      <c r="D402" s="19"/>
      <c r="E402" s="1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9"/>
      <c r="C403" s="19"/>
      <c r="D403" s="19"/>
      <c r="E403" s="1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9"/>
      <c r="C404" s="19"/>
      <c r="D404" s="19"/>
      <c r="E404" s="1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9"/>
      <c r="C405" s="19"/>
      <c r="D405" s="19"/>
      <c r="E405" s="1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9"/>
      <c r="C406" s="19"/>
      <c r="D406" s="19"/>
      <c r="E406" s="1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9"/>
      <c r="C407" s="19"/>
      <c r="D407" s="19"/>
      <c r="E407" s="1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9"/>
      <c r="C408" s="19"/>
      <c r="D408" s="19"/>
      <c r="E408" s="1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9"/>
      <c r="C409" s="19"/>
      <c r="D409" s="19"/>
      <c r="E409" s="1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9"/>
      <c r="C410" s="19"/>
      <c r="D410" s="19"/>
      <c r="E410" s="1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9"/>
      <c r="C411" s="19"/>
      <c r="D411" s="19"/>
      <c r="E411" s="1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9"/>
      <c r="C412" s="19"/>
      <c r="D412" s="19"/>
      <c r="E412" s="1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9"/>
      <c r="C413" s="19"/>
      <c r="D413" s="19"/>
      <c r="E413" s="1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9"/>
      <c r="C414" s="19"/>
      <c r="D414" s="19"/>
      <c r="E414" s="1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9"/>
      <c r="C415" s="19"/>
      <c r="D415" s="19"/>
      <c r="E415" s="1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9"/>
      <c r="C416" s="19"/>
      <c r="D416" s="19"/>
      <c r="E416" s="1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9"/>
      <c r="C417" s="19"/>
      <c r="D417" s="19"/>
      <c r="E417" s="1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9"/>
      <c r="C418" s="19"/>
      <c r="D418" s="19"/>
      <c r="E418" s="1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9"/>
      <c r="C419" s="19"/>
      <c r="D419" s="19"/>
      <c r="E419" s="1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9"/>
      <c r="C420" s="19"/>
      <c r="D420" s="19"/>
      <c r="E420" s="1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9"/>
      <c r="C421" s="19"/>
      <c r="D421" s="19"/>
      <c r="E421" s="1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9"/>
      <c r="C422" s="19"/>
      <c r="D422" s="19"/>
      <c r="E422" s="1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9"/>
      <c r="C423" s="19"/>
      <c r="D423" s="19"/>
      <c r="E423" s="1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9"/>
      <c r="C424" s="19"/>
      <c r="D424" s="19"/>
      <c r="E424" s="1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9"/>
      <c r="C425" s="19"/>
      <c r="D425" s="19"/>
      <c r="E425" s="1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9"/>
      <c r="C426" s="19"/>
      <c r="D426" s="19"/>
      <c r="E426" s="1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9"/>
      <c r="C427" s="19"/>
      <c r="D427" s="19"/>
      <c r="E427" s="1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9"/>
      <c r="C428" s="19"/>
      <c r="D428" s="19"/>
      <c r="E428" s="1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9"/>
      <c r="C429" s="19"/>
      <c r="D429" s="19"/>
      <c r="E429" s="1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9"/>
      <c r="C430" s="19"/>
      <c r="D430" s="19"/>
      <c r="E430" s="1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9"/>
      <c r="C431" s="19"/>
      <c r="D431" s="19"/>
      <c r="E431" s="1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9"/>
      <c r="C432" s="19"/>
      <c r="D432" s="19"/>
      <c r="E432" s="1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9"/>
      <c r="C433" s="19"/>
      <c r="D433" s="19"/>
      <c r="E433" s="1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9"/>
      <c r="C434" s="19"/>
      <c r="D434" s="19"/>
      <c r="E434" s="1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9"/>
      <c r="C435" s="19"/>
      <c r="D435" s="19"/>
      <c r="E435" s="1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9"/>
      <c r="C436" s="19"/>
      <c r="D436" s="19"/>
      <c r="E436" s="1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9"/>
      <c r="C437" s="19"/>
      <c r="D437" s="19"/>
      <c r="E437" s="1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9"/>
      <c r="C438" s="19"/>
      <c r="D438" s="19"/>
      <c r="E438" s="1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9"/>
      <c r="C439" s="19"/>
      <c r="D439" s="19"/>
      <c r="E439" s="1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9"/>
      <c r="C440" s="19"/>
      <c r="D440" s="19"/>
      <c r="E440" s="1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9"/>
      <c r="C441" s="19"/>
      <c r="D441" s="19"/>
      <c r="E441" s="1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9"/>
      <c r="C442" s="19"/>
      <c r="D442" s="19"/>
      <c r="E442" s="1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9"/>
      <c r="C443" s="19"/>
      <c r="D443" s="19"/>
      <c r="E443" s="1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9"/>
      <c r="C444" s="19"/>
      <c r="D444" s="19"/>
      <c r="E444" s="1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9"/>
      <c r="C445" s="19"/>
      <c r="D445" s="19"/>
      <c r="E445" s="1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9"/>
      <c r="C446" s="19"/>
      <c r="D446" s="19"/>
      <c r="E446" s="1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9"/>
      <c r="C447" s="19"/>
      <c r="D447" s="19"/>
      <c r="E447" s="1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9"/>
      <c r="C448" s="19"/>
      <c r="D448" s="19"/>
      <c r="E448" s="1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9"/>
      <c r="C449" s="19"/>
      <c r="D449" s="19"/>
      <c r="E449" s="1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9"/>
      <c r="C450" s="19"/>
      <c r="D450" s="19"/>
      <c r="E450" s="1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9"/>
      <c r="C451" s="19"/>
      <c r="D451" s="19"/>
      <c r="E451" s="1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9"/>
      <c r="C452" s="19"/>
      <c r="D452" s="19"/>
      <c r="E452" s="1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9"/>
      <c r="C453" s="19"/>
      <c r="D453" s="19"/>
      <c r="E453" s="1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9"/>
      <c r="C454" s="19"/>
      <c r="D454" s="19"/>
      <c r="E454" s="1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9"/>
      <c r="C455" s="19"/>
      <c r="D455" s="19"/>
      <c r="E455" s="1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9"/>
      <c r="C456" s="19"/>
      <c r="D456" s="19"/>
      <c r="E456" s="1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9"/>
      <c r="C457" s="19"/>
      <c r="D457" s="19"/>
      <c r="E457" s="1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9"/>
      <c r="C458" s="19"/>
      <c r="D458" s="19"/>
      <c r="E458" s="1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9"/>
      <c r="C459" s="19"/>
      <c r="D459" s="19"/>
      <c r="E459" s="1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9"/>
      <c r="C460" s="19"/>
      <c r="D460" s="19"/>
      <c r="E460" s="1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9"/>
      <c r="C461" s="19"/>
      <c r="D461" s="19"/>
      <c r="E461" s="1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9"/>
      <c r="C462" s="19"/>
      <c r="D462" s="19"/>
      <c r="E462" s="1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9"/>
      <c r="C463" s="19"/>
      <c r="D463" s="19"/>
      <c r="E463" s="1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9"/>
      <c r="C464" s="19"/>
      <c r="D464" s="19"/>
      <c r="E464" s="1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9"/>
      <c r="C465" s="19"/>
      <c r="D465" s="19"/>
      <c r="E465" s="1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9"/>
      <c r="C466" s="19"/>
      <c r="D466" s="19"/>
      <c r="E466" s="1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9"/>
      <c r="C467" s="19"/>
      <c r="D467" s="19"/>
      <c r="E467" s="1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9"/>
      <c r="C468" s="19"/>
      <c r="D468" s="19"/>
      <c r="E468" s="1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9"/>
      <c r="C469" s="19"/>
      <c r="D469" s="19"/>
      <c r="E469" s="1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9"/>
      <c r="C470" s="19"/>
      <c r="D470" s="19"/>
      <c r="E470" s="1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9"/>
      <c r="C471" s="19"/>
      <c r="D471" s="19"/>
      <c r="E471" s="1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9"/>
      <c r="C472" s="19"/>
      <c r="D472" s="19"/>
      <c r="E472" s="1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9"/>
      <c r="C473" s="19"/>
      <c r="D473" s="19"/>
      <c r="E473" s="1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9"/>
      <c r="C474" s="19"/>
      <c r="D474" s="19"/>
      <c r="E474" s="1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9"/>
      <c r="C475" s="19"/>
      <c r="D475" s="19"/>
      <c r="E475" s="1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9"/>
      <c r="C476" s="19"/>
      <c r="D476" s="19"/>
      <c r="E476" s="1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9"/>
      <c r="C477" s="19"/>
      <c r="D477" s="19"/>
      <c r="E477" s="1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9"/>
      <c r="C478" s="19"/>
      <c r="D478" s="19"/>
      <c r="E478" s="1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9"/>
      <c r="C479" s="19"/>
      <c r="D479" s="19"/>
      <c r="E479" s="1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9"/>
      <c r="C480" s="19"/>
      <c r="D480" s="19"/>
      <c r="E480" s="1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9"/>
      <c r="C481" s="19"/>
      <c r="D481" s="19"/>
      <c r="E481" s="1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9"/>
      <c r="C482" s="19"/>
      <c r="D482" s="19"/>
      <c r="E482" s="1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9"/>
      <c r="C483" s="19"/>
      <c r="D483" s="19"/>
      <c r="E483" s="1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9"/>
      <c r="C484" s="19"/>
      <c r="D484" s="19"/>
      <c r="E484" s="1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9"/>
      <c r="C485" s="19"/>
      <c r="D485" s="19"/>
      <c r="E485" s="1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9"/>
      <c r="C486" s="19"/>
      <c r="D486" s="19"/>
      <c r="E486" s="1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9"/>
      <c r="C487" s="19"/>
      <c r="D487" s="19"/>
      <c r="E487" s="1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9"/>
      <c r="C488" s="19"/>
      <c r="D488" s="19"/>
      <c r="E488" s="1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9"/>
      <c r="C489" s="19"/>
      <c r="D489" s="19"/>
      <c r="E489" s="1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9"/>
      <c r="C490" s="19"/>
      <c r="D490" s="19"/>
      <c r="E490" s="1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9"/>
      <c r="C491" s="19"/>
      <c r="D491" s="19"/>
      <c r="E491" s="1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9"/>
      <c r="C492" s="19"/>
      <c r="D492" s="19"/>
      <c r="E492" s="1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9"/>
      <c r="C493" s="19"/>
      <c r="D493" s="19"/>
      <c r="E493" s="1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9"/>
      <c r="C494" s="19"/>
      <c r="D494" s="19"/>
      <c r="E494" s="1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9"/>
      <c r="C495" s="19"/>
      <c r="D495" s="19"/>
      <c r="E495" s="1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9"/>
      <c r="C496" s="19"/>
      <c r="D496" s="19"/>
      <c r="E496" s="1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9"/>
      <c r="C497" s="19"/>
      <c r="D497" s="19"/>
      <c r="E497" s="1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9"/>
      <c r="C498" s="19"/>
      <c r="D498" s="19"/>
      <c r="E498" s="1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9"/>
      <c r="C499" s="19"/>
      <c r="D499" s="19"/>
      <c r="E499" s="1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9"/>
      <c r="C500" s="19"/>
      <c r="D500" s="19"/>
      <c r="E500" s="1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9"/>
      <c r="C501" s="19"/>
      <c r="D501" s="19"/>
      <c r="E501" s="1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9"/>
      <c r="C502" s="19"/>
      <c r="D502" s="19"/>
      <c r="E502" s="1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9"/>
      <c r="C503" s="19"/>
      <c r="D503" s="19"/>
      <c r="E503" s="1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9"/>
      <c r="C504" s="19"/>
      <c r="D504" s="19"/>
      <c r="E504" s="1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9"/>
      <c r="C505" s="19"/>
      <c r="D505" s="19"/>
      <c r="E505" s="1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9"/>
      <c r="C506" s="19"/>
      <c r="D506" s="19"/>
      <c r="E506" s="1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9"/>
      <c r="C507" s="19"/>
      <c r="D507" s="19"/>
      <c r="E507" s="1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9"/>
      <c r="C508" s="19"/>
      <c r="D508" s="19"/>
      <c r="E508" s="1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9"/>
      <c r="C509" s="19"/>
      <c r="D509" s="19"/>
      <c r="E509" s="1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9"/>
      <c r="C510" s="19"/>
      <c r="D510" s="19"/>
      <c r="E510" s="1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9"/>
      <c r="C511" s="19"/>
      <c r="D511" s="19"/>
      <c r="E511" s="1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9"/>
      <c r="C512" s="19"/>
      <c r="D512" s="19"/>
      <c r="E512" s="1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9"/>
      <c r="C513" s="19"/>
      <c r="D513" s="19"/>
      <c r="E513" s="1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9"/>
      <c r="C514" s="19"/>
      <c r="D514" s="19"/>
      <c r="E514" s="1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9"/>
      <c r="C515" s="19"/>
      <c r="D515" s="19"/>
      <c r="E515" s="1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9"/>
      <c r="C516" s="19"/>
      <c r="D516" s="19"/>
      <c r="E516" s="1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9"/>
      <c r="C517" s="19"/>
      <c r="D517" s="19"/>
      <c r="E517" s="1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9"/>
      <c r="C518" s="19"/>
      <c r="D518" s="19"/>
      <c r="E518" s="1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9"/>
      <c r="C519" s="19"/>
      <c r="D519" s="19"/>
      <c r="E519" s="1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9"/>
      <c r="C520" s="19"/>
      <c r="D520" s="19"/>
      <c r="E520" s="1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9"/>
      <c r="C521" s="19"/>
      <c r="D521" s="19"/>
      <c r="E521" s="1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9"/>
      <c r="C522" s="19"/>
      <c r="D522" s="19"/>
      <c r="E522" s="1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9"/>
      <c r="C523" s="19"/>
      <c r="D523" s="19"/>
      <c r="E523" s="1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9"/>
      <c r="C524" s="19"/>
      <c r="D524" s="19"/>
      <c r="E524" s="1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9"/>
      <c r="C525" s="19"/>
      <c r="D525" s="19"/>
      <c r="E525" s="1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9"/>
      <c r="C526" s="19"/>
      <c r="D526" s="19"/>
      <c r="E526" s="1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9"/>
      <c r="C527" s="19"/>
      <c r="D527" s="19"/>
      <c r="E527" s="1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9"/>
      <c r="C528" s="19"/>
      <c r="D528" s="19"/>
      <c r="E528" s="1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9"/>
      <c r="C529" s="19"/>
      <c r="D529" s="19"/>
      <c r="E529" s="1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9"/>
      <c r="C530" s="19"/>
      <c r="D530" s="19"/>
      <c r="E530" s="1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9"/>
      <c r="C531" s="19"/>
      <c r="D531" s="19"/>
      <c r="E531" s="1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9"/>
      <c r="C532" s="19"/>
      <c r="D532" s="19"/>
      <c r="E532" s="1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9"/>
      <c r="C533" s="19"/>
      <c r="D533" s="19"/>
      <c r="E533" s="1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9"/>
      <c r="C534" s="19"/>
      <c r="D534" s="19"/>
      <c r="E534" s="1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9"/>
      <c r="C535" s="19"/>
      <c r="D535" s="19"/>
      <c r="E535" s="1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9"/>
      <c r="C536" s="19"/>
      <c r="D536" s="19"/>
      <c r="E536" s="1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9"/>
      <c r="C537" s="19"/>
      <c r="D537" s="19"/>
      <c r="E537" s="1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9"/>
      <c r="C538" s="19"/>
      <c r="D538" s="19"/>
      <c r="E538" s="1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9"/>
      <c r="C539" s="19"/>
      <c r="D539" s="19"/>
      <c r="E539" s="1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9"/>
      <c r="C540" s="19"/>
      <c r="D540" s="19"/>
      <c r="E540" s="1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9"/>
      <c r="C541" s="19"/>
      <c r="D541" s="19"/>
      <c r="E541" s="1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9"/>
      <c r="C542" s="19"/>
      <c r="D542" s="19"/>
      <c r="E542" s="1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9"/>
      <c r="C543" s="19"/>
      <c r="D543" s="19"/>
      <c r="E543" s="1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9"/>
      <c r="C544" s="19"/>
      <c r="D544" s="19"/>
      <c r="E544" s="1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9"/>
      <c r="C545" s="19"/>
      <c r="D545" s="19"/>
      <c r="E545" s="1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9"/>
      <c r="C546" s="19"/>
      <c r="D546" s="19"/>
      <c r="E546" s="1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9"/>
      <c r="C547" s="19"/>
      <c r="D547" s="19"/>
      <c r="E547" s="1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9"/>
      <c r="C548" s="19"/>
      <c r="D548" s="19"/>
      <c r="E548" s="1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9"/>
      <c r="C549" s="19"/>
      <c r="D549" s="19"/>
      <c r="E549" s="1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9"/>
      <c r="C550" s="19"/>
      <c r="D550" s="19"/>
      <c r="E550" s="1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9"/>
      <c r="C551" s="19"/>
      <c r="D551" s="19"/>
      <c r="E551" s="1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9"/>
      <c r="C552" s="19"/>
      <c r="D552" s="19"/>
      <c r="E552" s="1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9"/>
      <c r="C553" s="19"/>
      <c r="D553" s="19"/>
      <c r="E553" s="1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9"/>
      <c r="C554" s="19"/>
      <c r="D554" s="19"/>
      <c r="E554" s="1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9"/>
      <c r="C555" s="19"/>
      <c r="D555" s="19"/>
      <c r="E555" s="1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9"/>
      <c r="C556" s="19"/>
      <c r="D556" s="19"/>
      <c r="E556" s="1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9"/>
      <c r="C557" s="19"/>
      <c r="D557" s="19"/>
      <c r="E557" s="1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9"/>
      <c r="C558" s="19"/>
      <c r="D558" s="19"/>
      <c r="E558" s="1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9"/>
      <c r="C559" s="19"/>
      <c r="D559" s="19"/>
      <c r="E559" s="1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9"/>
      <c r="C560" s="19"/>
      <c r="D560" s="19"/>
      <c r="E560" s="1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9"/>
      <c r="C561" s="19"/>
      <c r="D561" s="19"/>
      <c r="E561" s="1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9"/>
      <c r="C562" s="19"/>
      <c r="D562" s="19"/>
      <c r="E562" s="1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9"/>
      <c r="C563" s="19"/>
      <c r="D563" s="19"/>
      <c r="E563" s="1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9"/>
      <c r="C564" s="19"/>
      <c r="D564" s="19"/>
      <c r="E564" s="1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9"/>
      <c r="C565" s="19"/>
      <c r="D565" s="19"/>
      <c r="E565" s="1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9"/>
      <c r="C566" s="19"/>
      <c r="D566" s="19"/>
      <c r="E566" s="1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9"/>
      <c r="C567" s="19"/>
      <c r="D567" s="19"/>
      <c r="E567" s="1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9"/>
      <c r="C568" s="19"/>
      <c r="D568" s="19"/>
      <c r="E568" s="1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9"/>
      <c r="C569" s="19"/>
      <c r="D569" s="19"/>
      <c r="E569" s="1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9"/>
      <c r="C570" s="19"/>
      <c r="D570" s="19"/>
      <c r="E570" s="1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9"/>
      <c r="C571" s="19"/>
      <c r="D571" s="19"/>
      <c r="E571" s="1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9"/>
      <c r="C572" s="19"/>
      <c r="D572" s="19"/>
      <c r="E572" s="1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9"/>
      <c r="C573" s="19"/>
      <c r="D573" s="19"/>
      <c r="E573" s="1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9"/>
      <c r="C574" s="19"/>
      <c r="D574" s="19"/>
      <c r="E574" s="1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9"/>
      <c r="C575" s="19"/>
      <c r="D575" s="19"/>
      <c r="E575" s="1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9"/>
      <c r="C576" s="19"/>
      <c r="D576" s="19"/>
      <c r="E576" s="1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9"/>
      <c r="C577" s="19"/>
      <c r="D577" s="19"/>
      <c r="E577" s="1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9"/>
      <c r="C578" s="19"/>
      <c r="D578" s="19"/>
      <c r="E578" s="1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9"/>
      <c r="C579" s="19"/>
      <c r="D579" s="19"/>
      <c r="E579" s="1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9"/>
      <c r="C580" s="19"/>
      <c r="D580" s="19"/>
      <c r="E580" s="1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9"/>
      <c r="C581" s="19"/>
      <c r="D581" s="19"/>
      <c r="E581" s="1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9"/>
      <c r="C582" s="19"/>
      <c r="D582" s="19"/>
      <c r="E582" s="1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9"/>
      <c r="C583" s="19"/>
      <c r="D583" s="19"/>
      <c r="E583" s="1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9"/>
      <c r="C584" s="19"/>
      <c r="D584" s="19"/>
      <c r="E584" s="1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9"/>
      <c r="C585" s="19"/>
      <c r="D585" s="19"/>
      <c r="E585" s="1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9"/>
      <c r="C586" s="19"/>
      <c r="D586" s="19"/>
      <c r="E586" s="1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9"/>
      <c r="C587" s="19"/>
      <c r="D587" s="19"/>
      <c r="E587" s="1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9"/>
      <c r="C588" s="19"/>
      <c r="D588" s="19"/>
      <c r="E588" s="1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9"/>
      <c r="C589" s="19"/>
      <c r="D589" s="19"/>
      <c r="E589" s="1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9"/>
      <c r="C590" s="19"/>
      <c r="D590" s="19"/>
      <c r="E590" s="1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9"/>
      <c r="C591" s="19"/>
      <c r="D591" s="19"/>
      <c r="E591" s="1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9"/>
      <c r="C592" s="19"/>
      <c r="D592" s="19"/>
      <c r="E592" s="1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9"/>
      <c r="C593" s="19"/>
      <c r="D593" s="19"/>
      <c r="E593" s="1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9"/>
      <c r="C594" s="19"/>
      <c r="D594" s="19"/>
      <c r="E594" s="1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9"/>
      <c r="C595" s="19"/>
      <c r="D595" s="19"/>
      <c r="E595" s="1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9"/>
      <c r="C596" s="19"/>
      <c r="D596" s="19"/>
      <c r="E596" s="1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9"/>
      <c r="C597" s="19"/>
      <c r="D597" s="19"/>
      <c r="E597" s="1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9"/>
      <c r="C598" s="19"/>
      <c r="D598" s="19"/>
      <c r="E598" s="1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9"/>
      <c r="C599" s="19"/>
      <c r="D599" s="19"/>
      <c r="E599" s="1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9"/>
      <c r="C600" s="19"/>
      <c r="D600" s="19"/>
      <c r="E600" s="1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9"/>
      <c r="C601" s="19"/>
      <c r="D601" s="19"/>
      <c r="E601" s="1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9"/>
      <c r="C602" s="19"/>
      <c r="D602" s="19"/>
      <c r="E602" s="1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9"/>
      <c r="C603" s="19"/>
      <c r="D603" s="19"/>
      <c r="E603" s="1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9"/>
      <c r="C604" s="19"/>
      <c r="D604" s="19"/>
      <c r="E604" s="1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9"/>
      <c r="C605" s="19"/>
      <c r="D605" s="19"/>
      <c r="E605" s="1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9"/>
      <c r="C606" s="19"/>
      <c r="D606" s="19"/>
      <c r="E606" s="1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9"/>
      <c r="C607" s="19"/>
      <c r="D607" s="19"/>
      <c r="E607" s="1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9"/>
      <c r="C608" s="19"/>
      <c r="D608" s="19"/>
      <c r="E608" s="1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9"/>
      <c r="C609" s="19"/>
      <c r="D609" s="19"/>
      <c r="E609" s="1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9"/>
      <c r="C610" s="19"/>
      <c r="D610" s="19"/>
      <c r="E610" s="1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9"/>
      <c r="C611" s="19"/>
      <c r="D611" s="19"/>
      <c r="E611" s="1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9"/>
      <c r="C612" s="19"/>
      <c r="D612" s="19"/>
      <c r="E612" s="1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9"/>
      <c r="C613" s="19"/>
      <c r="D613" s="19"/>
      <c r="E613" s="1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9"/>
      <c r="C614" s="19"/>
      <c r="D614" s="19"/>
      <c r="E614" s="1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9"/>
      <c r="C615" s="19"/>
      <c r="D615" s="19"/>
      <c r="E615" s="1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9"/>
      <c r="C616" s="19"/>
      <c r="D616" s="19"/>
      <c r="E616" s="1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9"/>
      <c r="C617" s="19"/>
      <c r="D617" s="19"/>
      <c r="E617" s="1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9"/>
      <c r="C618" s="19"/>
      <c r="D618" s="19"/>
      <c r="E618" s="1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9"/>
      <c r="C619" s="19"/>
      <c r="D619" s="19"/>
      <c r="E619" s="1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9"/>
      <c r="C620" s="19"/>
      <c r="D620" s="19"/>
      <c r="E620" s="1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9"/>
      <c r="C621" s="19"/>
      <c r="D621" s="19"/>
      <c r="E621" s="1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9"/>
      <c r="C622" s="19"/>
      <c r="D622" s="19"/>
      <c r="E622" s="1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9"/>
      <c r="C623" s="19"/>
      <c r="D623" s="19"/>
      <c r="E623" s="1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9"/>
      <c r="C624" s="19"/>
      <c r="D624" s="19"/>
      <c r="E624" s="1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9"/>
      <c r="C625" s="19"/>
      <c r="D625" s="19"/>
      <c r="E625" s="1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9"/>
      <c r="C626" s="19"/>
      <c r="D626" s="19"/>
      <c r="E626" s="1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9"/>
      <c r="C627" s="19"/>
      <c r="D627" s="19"/>
      <c r="E627" s="1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9"/>
      <c r="C628" s="19"/>
      <c r="D628" s="19"/>
      <c r="E628" s="1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9"/>
      <c r="C629" s="19"/>
      <c r="D629" s="19"/>
      <c r="E629" s="1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9"/>
      <c r="C630" s="19"/>
      <c r="D630" s="19"/>
      <c r="E630" s="1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9"/>
      <c r="C631" s="19"/>
      <c r="D631" s="19"/>
      <c r="E631" s="1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9"/>
      <c r="C632" s="19"/>
      <c r="D632" s="19"/>
      <c r="E632" s="1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9"/>
      <c r="C633" s="19"/>
      <c r="D633" s="19"/>
      <c r="E633" s="1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9"/>
      <c r="C634" s="19"/>
      <c r="D634" s="19"/>
      <c r="E634" s="1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9"/>
      <c r="C635" s="19"/>
      <c r="D635" s="19"/>
      <c r="E635" s="1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9"/>
      <c r="C636" s="19"/>
      <c r="D636" s="19"/>
      <c r="E636" s="1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9"/>
      <c r="C637" s="19"/>
      <c r="D637" s="19"/>
      <c r="E637" s="1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9"/>
      <c r="C638" s="19"/>
      <c r="D638" s="19"/>
      <c r="E638" s="1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9"/>
      <c r="C639" s="19"/>
      <c r="D639" s="19"/>
      <c r="E639" s="1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9"/>
      <c r="C640" s="19"/>
      <c r="D640" s="19"/>
      <c r="E640" s="1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9"/>
      <c r="C641" s="19"/>
      <c r="D641" s="19"/>
      <c r="E641" s="1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9"/>
      <c r="C642" s="19"/>
      <c r="D642" s="19"/>
      <c r="E642" s="1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9"/>
      <c r="C643" s="19"/>
      <c r="D643" s="19"/>
      <c r="E643" s="1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9"/>
      <c r="C644" s="19"/>
      <c r="D644" s="19"/>
      <c r="E644" s="1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9"/>
      <c r="C645" s="19"/>
      <c r="D645" s="19"/>
      <c r="E645" s="1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9"/>
      <c r="C646" s="19"/>
      <c r="D646" s="19"/>
      <c r="E646" s="1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9"/>
      <c r="C647" s="19"/>
      <c r="D647" s="19"/>
      <c r="E647" s="1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9"/>
      <c r="C648" s="19"/>
      <c r="D648" s="19"/>
      <c r="E648" s="1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9"/>
      <c r="C649" s="19"/>
      <c r="D649" s="19"/>
      <c r="E649" s="1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9"/>
      <c r="C650" s="19"/>
      <c r="D650" s="19"/>
      <c r="E650" s="1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9"/>
      <c r="C651" s="19"/>
      <c r="D651" s="19"/>
      <c r="E651" s="1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9"/>
      <c r="C652" s="19"/>
      <c r="D652" s="19"/>
      <c r="E652" s="1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9"/>
      <c r="C653" s="19"/>
      <c r="D653" s="19"/>
      <c r="E653" s="1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9"/>
      <c r="C654" s="19"/>
      <c r="D654" s="19"/>
      <c r="E654" s="1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9"/>
      <c r="C655" s="19"/>
      <c r="D655" s="19"/>
      <c r="E655" s="1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9"/>
      <c r="C656" s="19"/>
      <c r="D656" s="19"/>
      <c r="E656" s="1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9"/>
      <c r="C657" s="19"/>
      <c r="D657" s="19"/>
      <c r="E657" s="1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9"/>
      <c r="C658" s="19"/>
      <c r="D658" s="19"/>
      <c r="E658" s="1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9"/>
      <c r="C659" s="19"/>
      <c r="D659" s="19"/>
      <c r="E659" s="1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9"/>
      <c r="C660" s="19"/>
      <c r="D660" s="19"/>
      <c r="E660" s="1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9"/>
      <c r="C661" s="19"/>
      <c r="D661" s="19"/>
      <c r="E661" s="1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9"/>
      <c r="C662" s="19"/>
      <c r="D662" s="19"/>
      <c r="E662" s="1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9"/>
      <c r="C663" s="19"/>
      <c r="D663" s="19"/>
      <c r="E663" s="1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9"/>
      <c r="C664" s="19"/>
      <c r="D664" s="19"/>
      <c r="E664" s="1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9"/>
      <c r="C665" s="19"/>
      <c r="D665" s="19"/>
      <c r="E665" s="1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9"/>
      <c r="C666" s="19"/>
      <c r="D666" s="19"/>
      <c r="E666" s="1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9"/>
      <c r="C667" s="19"/>
      <c r="D667" s="19"/>
      <c r="E667" s="1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9"/>
      <c r="C668" s="19"/>
      <c r="D668" s="19"/>
      <c r="E668" s="1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9"/>
      <c r="C669" s="19"/>
      <c r="D669" s="19"/>
      <c r="E669" s="1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9"/>
      <c r="C670" s="19"/>
      <c r="D670" s="19"/>
      <c r="E670" s="1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9"/>
      <c r="C671" s="19"/>
      <c r="D671" s="19"/>
      <c r="E671" s="1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9"/>
      <c r="C672" s="19"/>
      <c r="D672" s="19"/>
      <c r="E672" s="1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9"/>
      <c r="C673" s="19"/>
      <c r="D673" s="19"/>
      <c r="E673" s="1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9"/>
      <c r="C674" s="19"/>
      <c r="D674" s="19"/>
      <c r="E674" s="1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9"/>
      <c r="C675" s="19"/>
      <c r="D675" s="19"/>
      <c r="E675" s="1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9"/>
      <c r="C676" s="19"/>
      <c r="D676" s="19"/>
      <c r="E676" s="1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9"/>
      <c r="C677" s="19"/>
      <c r="D677" s="19"/>
      <c r="E677" s="1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9"/>
      <c r="C678" s="19"/>
      <c r="D678" s="19"/>
      <c r="E678" s="1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9"/>
      <c r="C679" s="19"/>
      <c r="D679" s="19"/>
      <c r="E679" s="1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9"/>
      <c r="C680" s="19"/>
      <c r="D680" s="19"/>
      <c r="E680" s="1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9"/>
      <c r="C681" s="19"/>
      <c r="D681" s="19"/>
      <c r="E681" s="1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9"/>
      <c r="C682" s="19"/>
      <c r="D682" s="19"/>
      <c r="E682" s="1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9"/>
      <c r="C683" s="19"/>
      <c r="D683" s="19"/>
      <c r="E683" s="1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9"/>
      <c r="C684" s="19"/>
      <c r="D684" s="19"/>
      <c r="E684" s="1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9"/>
      <c r="C685" s="19"/>
      <c r="D685" s="19"/>
      <c r="E685" s="1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9"/>
      <c r="C686" s="19"/>
      <c r="D686" s="19"/>
      <c r="E686" s="1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9"/>
      <c r="C687" s="19"/>
      <c r="D687" s="19"/>
      <c r="E687" s="1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9"/>
      <c r="C688" s="19"/>
      <c r="D688" s="19"/>
      <c r="E688" s="1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9"/>
      <c r="C689" s="19"/>
      <c r="D689" s="19"/>
      <c r="E689" s="1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9"/>
      <c r="C690" s="19"/>
      <c r="D690" s="19"/>
      <c r="E690" s="1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9"/>
      <c r="C691" s="19"/>
      <c r="D691" s="19"/>
      <c r="E691" s="1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9"/>
      <c r="C692" s="19"/>
      <c r="D692" s="19"/>
      <c r="E692" s="1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9"/>
      <c r="C693" s="19"/>
      <c r="D693" s="19"/>
      <c r="E693" s="1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9"/>
      <c r="C694" s="19"/>
      <c r="D694" s="19"/>
      <c r="E694" s="1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9"/>
      <c r="C695" s="19"/>
      <c r="D695" s="19"/>
      <c r="E695" s="1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9"/>
      <c r="C696" s="19"/>
      <c r="D696" s="19"/>
      <c r="E696" s="1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9"/>
      <c r="C697" s="19"/>
      <c r="D697" s="19"/>
      <c r="E697" s="1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9"/>
      <c r="C698" s="19"/>
      <c r="D698" s="19"/>
      <c r="E698" s="1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9"/>
      <c r="C699" s="19"/>
      <c r="D699" s="19"/>
      <c r="E699" s="1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9"/>
      <c r="C700" s="19"/>
      <c r="D700" s="19"/>
      <c r="E700" s="1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9"/>
      <c r="C701" s="19"/>
      <c r="D701" s="19"/>
      <c r="E701" s="1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9"/>
      <c r="C702" s="19"/>
      <c r="D702" s="19"/>
      <c r="E702" s="1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9"/>
      <c r="C703" s="19"/>
      <c r="D703" s="19"/>
      <c r="E703" s="1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9"/>
      <c r="C704" s="19"/>
      <c r="D704" s="19"/>
      <c r="E704" s="1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9"/>
      <c r="C705" s="19"/>
      <c r="D705" s="19"/>
      <c r="E705" s="1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9"/>
      <c r="C706" s="19"/>
      <c r="D706" s="19"/>
      <c r="E706" s="1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9"/>
      <c r="C707" s="19"/>
      <c r="D707" s="19"/>
      <c r="E707" s="1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9"/>
      <c r="C708" s="19"/>
      <c r="D708" s="19"/>
      <c r="E708" s="1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9"/>
      <c r="C709" s="19"/>
      <c r="D709" s="19"/>
      <c r="E709" s="1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9"/>
      <c r="C710" s="19"/>
      <c r="D710" s="19"/>
      <c r="E710" s="1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9"/>
      <c r="C711" s="19"/>
      <c r="D711" s="19"/>
      <c r="E711" s="1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9"/>
      <c r="C712" s="19"/>
      <c r="D712" s="19"/>
      <c r="E712" s="1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9"/>
      <c r="C713" s="19"/>
      <c r="D713" s="19"/>
      <c r="E713" s="1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9"/>
      <c r="C714" s="19"/>
      <c r="D714" s="19"/>
      <c r="E714" s="1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9"/>
      <c r="C715" s="19"/>
      <c r="D715" s="19"/>
      <c r="E715" s="1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9"/>
      <c r="C716" s="19"/>
      <c r="D716" s="19"/>
      <c r="E716" s="1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9"/>
      <c r="C717" s="19"/>
      <c r="D717" s="19"/>
      <c r="E717" s="1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9"/>
      <c r="C718" s="19"/>
      <c r="D718" s="19"/>
      <c r="E718" s="1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9"/>
      <c r="C719" s="19"/>
      <c r="D719" s="19"/>
      <c r="E719" s="1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9"/>
      <c r="C720" s="19"/>
      <c r="D720" s="19"/>
      <c r="E720" s="1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9"/>
      <c r="C721" s="19"/>
      <c r="D721" s="19"/>
      <c r="E721" s="1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9"/>
      <c r="C722" s="19"/>
      <c r="D722" s="19"/>
      <c r="E722" s="1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9"/>
      <c r="C723" s="19"/>
      <c r="D723" s="19"/>
      <c r="E723" s="1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9"/>
      <c r="C724" s="19"/>
      <c r="D724" s="19"/>
      <c r="E724" s="1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9"/>
      <c r="C725" s="19"/>
      <c r="D725" s="19"/>
      <c r="E725" s="1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9"/>
      <c r="C726" s="19"/>
      <c r="D726" s="19"/>
      <c r="E726" s="1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9"/>
      <c r="C727" s="19"/>
      <c r="D727" s="19"/>
      <c r="E727" s="1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9"/>
      <c r="C728" s="19"/>
      <c r="D728" s="19"/>
      <c r="E728" s="1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9"/>
      <c r="C729" s="19"/>
      <c r="D729" s="19"/>
      <c r="E729" s="1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9"/>
      <c r="C730" s="19"/>
      <c r="D730" s="19"/>
      <c r="E730" s="1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9"/>
      <c r="C731" s="19"/>
      <c r="D731" s="19"/>
      <c r="E731" s="1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9"/>
      <c r="C732" s="19"/>
      <c r="D732" s="19"/>
      <c r="E732" s="1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9"/>
      <c r="C733" s="19"/>
      <c r="D733" s="19"/>
      <c r="E733" s="1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9"/>
      <c r="C734" s="19"/>
      <c r="D734" s="19"/>
      <c r="E734" s="1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9"/>
      <c r="C735" s="19"/>
      <c r="D735" s="19"/>
      <c r="E735" s="1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9"/>
      <c r="C736" s="19"/>
      <c r="D736" s="19"/>
      <c r="E736" s="1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9"/>
      <c r="C737" s="19"/>
      <c r="D737" s="19"/>
      <c r="E737" s="1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9"/>
      <c r="C738" s="19"/>
      <c r="D738" s="19"/>
      <c r="E738" s="1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9"/>
      <c r="C739" s="19"/>
      <c r="D739" s="19"/>
      <c r="E739" s="1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9"/>
      <c r="C740" s="19"/>
      <c r="D740" s="19"/>
      <c r="E740" s="1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9"/>
      <c r="C741" s="19"/>
      <c r="D741" s="19"/>
      <c r="E741" s="1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9"/>
      <c r="C742" s="19"/>
      <c r="D742" s="19"/>
      <c r="E742" s="1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9"/>
      <c r="C743" s="19"/>
      <c r="D743" s="19"/>
      <c r="E743" s="1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9"/>
      <c r="C744" s="19"/>
      <c r="D744" s="19"/>
      <c r="E744" s="1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9"/>
      <c r="C745" s="19"/>
      <c r="D745" s="19"/>
      <c r="E745" s="1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9"/>
      <c r="C746" s="19"/>
      <c r="D746" s="19"/>
      <c r="E746" s="1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9"/>
      <c r="C747" s="19"/>
      <c r="D747" s="19"/>
      <c r="E747" s="1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9"/>
      <c r="C748" s="19"/>
      <c r="D748" s="19"/>
      <c r="E748" s="1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9"/>
      <c r="C749" s="19"/>
      <c r="D749" s="19"/>
      <c r="E749" s="1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9"/>
      <c r="C750" s="19"/>
      <c r="D750" s="19"/>
      <c r="E750" s="1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9"/>
      <c r="C751" s="19"/>
      <c r="D751" s="19"/>
      <c r="E751" s="1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9"/>
      <c r="C752" s="19"/>
      <c r="D752" s="19"/>
      <c r="E752" s="1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9"/>
      <c r="C753" s="19"/>
      <c r="D753" s="19"/>
      <c r="E753" s="1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9"/>
      <c r="C754" s="19"/>
      <c r="D754" s="19"/>
      <c r="E754" s="1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9"/>
      <c r="C755" s="19"/>
      <c r="D755" s="19"/>
      <c r="E755" s="1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9"/>
      <c r="C756" s="19"/>
      <c r="D756" s="19"/>
      <c r="E756" s="1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9"/>
      <c r="C757" s="19"/>
      <c r="D757" s="19"/>
      <c r="E757" s="1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9"/>
      <c r="C758" s="19"/>
      <c r="D758" s="19"/>
      <c r="E758" s="1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9"/>
      <c r="C759" s="19"/>
      <c r="D759" s="19"/>
      <c r="E759" s="1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9"/>
      <c r="C760" s="19"/>
      <c r="D760" s="19"/>
      <c r="E760" s="1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9"/>
      <c r="C761" s="19"/>
      <c r="D761" s="19"/>
      <c r="E761" s="1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9"/>
      <c r="C762" s="19"/>
      <c r="D762" s="19"/>
      <c r="E762" s="1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9"/>
      <c r="C763" s="19"/>
      <c r="D763" s="19"/>
      <c r="E763" s="1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9"/>
      <c r="C764" s="19"/>
      <c r="D764" s="19"/>
      <c r="E764" s="1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9"/>
      <c r="C765" s="19"/>
      <c r="D765" s="19"/>
      <c r="E765" s="1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9"/>
      <c r="C766" s="19"/>
      <c r="D766" s="19"/>
      <c r="E766" s="1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9"/>
      <c r="C767" s="19"/>
      <c r="D767" s="19"/>
      <c r="E767" s="1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9"/>
      <c r="C768" s="19"/>
      <c r="D768" s="19"/>
      <c r="E768" s="1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9"/>
      <c r="C769" s="19"/>
      <c r="D769" s="19"/>
      <c r="E769" s="1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9"/>
      <c r="C770" s="19"/>
      <c r="D770" s="19"/>
      <c r="E770" s="1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9"/>
      <c r="C771" s="19"/>
      <c r="D771" s="19"/>
      <c r="E771" s="1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9"/>
      <c r="C772" s="19"/>
      <c r="D772" s="19"/>
      <c r="E772" s="1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9"/>
      <c r="C773" s="19"/>
      <c r="D773" s="19"/>
      <c r="E773" s="1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9"/>
      <c r="C774" s="19"/>
      <c r="D774" s="19"/>
      <c r="E774" s="1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9"/>
      <c r="C775" s="19"/>
      <c r="D775" s="19"/>
      <c r="E775" s="1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9"/>
      <c r="C776" s="19"/>
      <c r="D776" s="19"/>
      <c r="E776" s="1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9"/>
      <c r="C777" s="19"/>
      <c r="D777" s="19"/>
      <c r="E777" s="1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9"/>
      <c r="C778" s="19"/>
      <c r="D778" s="19"/>
      <c r="E778" s="1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9"/>
      <c r="C779" s="19"/>
      <c r="D779" s="19"/>
      <c r="E779" s="1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9"/>
      <c r="C780" s="19"/>
      <c r="D780" s="19"/>
      <c r="E780" s="1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9"/>
      <c r="C781" s="19"/>
      <c r="D781" s="19"/>
      <c r="E781" s="1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9"/>
      <c r="C782" s="19"/>
      <c r="D782" s="19"/>
      <c r="E782" s="1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9"/>
      <c r="C783" s="19"/>
      <c r="D783" s="19"/>
      <c r="E783" s="1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9"/>
      <c r="C784" s="19"/>
      <c r="D784" s="19"/>
      <c r="E784" s="1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9"/>
      <c r="C785" s="19"/>
      <c r="D785" s="19"/>
      <c r="E785" s="1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9"/>
      <c r="C786" s="19"/>
      <c r="D786" s="19"/>
      <c r="E786" s="1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9"/>
      <c r="C787" s="19"/>
      <c r="D787" s="19"/>
      <c r="E787" s="1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9"/>
      <c r="C788" s="19"/>
      <c r="D788" s="19"/>
      <c r="E788" s="1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9"/>
      <c r="C789" s="19"/>
      <c r="D789" s="19"/>
      <c r="E789" s="1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9"/>
      <c r="C790" s="19"/>
      <c r="D790" s="19"/>
      <c r="E790" s="1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9"/>
      <c r="C791" s="19"/>
      <c r="D791" s="19"/>
      <c r="E791" s="1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9"/>
      <c r="C792" s="19"/>
      <c r="D792" s="19"/>
      <c r="E792" s="1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9"/>
      <c r="C793" s="19"/>
      <c r="D793" s="19"/>
      <c r="E793" s="1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9"/>
      <c r="C794" s="19"/>
      <c r="D794" s="19"/>
      <c r="E794" s="1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9"/>
      <c r="C795" s="19"/>
      <c r="D795" s="19"/>
      <c r="E795" s="1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9"/>
      <c r="C796" s="19"/>
      <c r="D796" s="19"/>
      <c r="E796" s="1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9"/>
      <c r="C797" s="19"/>
      <c r="D797" s="19"/>
      <c r="E797" s="1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9"/>
      <c r="C798" s="19"/>
      <c r="D798" s="19"/>
      <c r="E798" s="1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9"/>
      <c r="C799" s="19"/>
      <c r="D799" s="19"/>
      <c r="E799" s="1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9"/>
      <c r="C800" s="19"/>
      <c r="D800" s="19"/>
      <c r="E800" s="1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9"/>
      <c r="C801" s="19"/>
      <c r="D801" s="19"/>
      <c r="E801" s="1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9"/>
      <c r="C802" s="19"/>
      <c r="D802" s="19"/>
      <c r="E802" s="1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9"/>
      <c r="C803" s="19"/>
      <c r="D803" s="19"/>
      <c r="E803" s="1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9"/>
      <c r="C804" s="19"/>
      <c r="D804" s="19"/>
      <c r="E804" s="1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9"/>
      <c r="C805" s="19"/>
      <c r="D805" s="19"/>
      <c r="E805" s="1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9"/>
      <c r="C806" s="19"/>
      <c r="D806" s="19"/>
      <c r="E806" s="1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9"/>
      <c r="C807" s="19"/>
      <c r="D807" s="19"/>
      <c r="E807" s="1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9"/>
      <c r="C808" s="19"/>
      <c r="D808" s="19"/>
      <c r="E808" s="1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9"/>
      <c r="C809" s="19"/>
      <c r="D809" s="19"/>
      <c r="E809" s="1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9"/>
      <c r="C810" s="19"/>
      <c r="D810" s="19"/>
      <c r="E810" s="1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9"/>
      <c r="C811" s="19"/>
      <c r="D811" s="19"/>
      <c r="E811" s="1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9"/>
      <c r="C812" s="19"/>
      <c r="D812" s="19"/>
      <c r="E812" s="1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9"/>
      <c r="C813" s="19"/>
      <c r="D813" s="19"/>
      <c r="E813" s="1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9"/>
      <c r="C814" s="19"/>
      <c r="D814" s="19"/>
      <c r="E814" s="1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9"/>
      <c r="C815" s="19"/>
      <c r="D815" s="19"/>
      <c r="E815" s="1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9"/>
      <c r="C816" s="19"/>
      <c r="D816" s="19"/>
      <c r="E816" s="1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9"/>
      <c r="C817" s="19"/>
      <c r="D817" s="19"/>
      <c r="E817" s="1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9"/>
      <c r="C818" s="19"/>
      <c r="D818" s="19"/>
      <c r="E818" s="1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9"/>
      <c r="C819" s="19"/>
      <c r="D819" s="19"/>
      <c r="E819" s="1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9"/>
      <c r="C820" s="19"/>
      <c r="D820" s="19"/>
      <c r="E820" s="1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9"/>
      <c r="C821" s="19"/>
      <c r="D821" s="19"/>
      <c r="E821" s="1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9"/>
      <c r="C822" s="19"/>
      <c r="D822" s="19"/>
      <c r="E822" s="1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9"/>
      <c r="C823" s="19"/>
      <c r="D823" s="19"/>
      <c r="E823" s="1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9"/>
      <c r="C824" s="19"/>
      <c r="D824" s="19"/>
      <c r="E824" s="1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9"/>
      <c r="C825" s="19"/>
      <c r="D825" s="19"/>
      <c r="E825" s="1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9"/>
      <c r="C826" s="19"/>
      <c r="D826" s="19"/>
      <c r="E826" s="1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9"/>
      <c r="C827" s="19"/>
      <c r="D827" s="19"/>
      <c r="E827" s="1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9"/>
      <c r="C828" s="19"/>
      <c r="D828" s="19"/>
      <c r="E828" s="1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9"/>
      <c r="C829" s="19"/>
      <c r="D829" s="19"/>
      <c r="E829" s="1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9"/>
      <c r="C830" s="19"/>
      <c r="D830" s="19"/>
      <c r="E830" s="1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9"/>
      <c r="C831" s="19"/>
      <c r="D831" s="19"/>
      <c r="E831" s="1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9"/>
      <c r="C832" s="19"/>
      <c r="D832" s="19"/>
      <c r="E832" s="1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9"/>
      <c r="C833" s="19"/>
      <c r="D833" s="19"/>
      <c r="E833" s="1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9"/>
      <c r="C834" s="19"/>
      <c r="D834" s="19"/>
      <c r="E834" s="1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9"/>
      <c r="C835" s="19"/>
      <c r="D835" s="19"/>
      <c r="E835" s="1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9"/>
      <c r="C836" s="19"/>
      <c r="D836" s="19"/>
      <c r="E836" s="1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9"/>
      <c r="C837" s="19"/>
      <c r="D837" s="19"/>
      <c r="E837" s="1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9"/>
      <c r="C838" s="19"/>
      <c r="D838" s="19"/>
      <c r="E838" s="1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9"/>
      <c r="C839" s="19"/>
      <c r="D839" s="19"/>
      <c r="E839" s="1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9"/>
      <c r="C840" s="19"/>
      <c r="D840" s="19"/>
      <c r="E840" s="1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9"/>
      <c r="C841" s="19"/>
      <c r="D841" s="19"/>
      <c r="E841" s="1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9"/>
      <c r="C842" s="19"/>
      <c r="D842" s="19"/>
      <c r="E842" s="1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9"/>
      <c r="C843" s="19"/>
      <c r="D843" s="19"/>
      <c r="E843" s="1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9"/>
      <c r="C844" s="19"/>
      <c r="D844" s="19"/>
      <c r="E844" s="1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9"/>
      <c r="C845" s="19"/>
      <c r="D845" s="19"/>
      <c r="E845" s="1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9"/>
      <c r="C846" s="19"/>
      <c r="D846" s="19"/>
      <c r="E846" s="1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9"/>
      <c r="C847" s="19"/>
      <c r="D847" s="19"/>
      <c r="E847" s="1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9"/>
      <c r="C848" s="19"/>
      <c r="D848" s="19"/>
      <c r="E848" s="1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9"/>
      <c r="C849" s="19"/>
      <c r="D849" s="19"/>
      <c r="E849" s="1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9"/>
      <c r="C850" s="19"/>
      <c r="D850" s="19"/>
      <c r="E850" s="1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9"/>
      <c r="C851" s="19"/>
      <c r="D851" s="19"/>
      <c r="E851" s="1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9"/>
      <c r="C852" s="19"/>
      <c r="D852" s="19"/>
      <c r="E852" s="1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9"/>
      <c r="C853" s="19"/>
      <c r="D853" s="19"/>
      <c r="E853" s="1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9"/>
      <c r="C854" s="19"/>
      <c r="D854" s="19"/>
      <c r="E854" s="1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9"/>
      <c r="C855" s="19"/>
      <c r="D855" s="19"/>
      <c r="E855" s="1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9"/>
      <c r="C856" s="19"/>
      <c r="D856" s="19"/>
      <c r="E856" s="1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9"/>
      <c r="C857" s="19"/>
      <c r="D857" s="19"/>
      <c r="E857" s="1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9"/>
      <c r="C858" s="19"/>
      <c r="D858" s="19"/>
      <c r="E858" s="1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9"/>
      <c r="C859" s="19"/>
      <c r="D859" s="19"/>
      <c r="E859" s="1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9"/>
      <c r="C860" s="19"/>
      <c r="D860" s="19"/>
      <c r="E860" s="1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9"/>
      <c r="C861" s="19"/>
      <c r="D861" s="19"/>
      <c r="E861" s="1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9"/>
      <c r="C862" s="19"/>
      <c r="D862" s="19"/>
      <c r="E862" s="1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9"/>
      <c r="C863" s="19"/>
      <c r="D863" s="19"/>
      <c r="E863" s="1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9"/>
      <c r="C864" s="19"/>
      <c r="D864" s="19"/>
      <c r="E864" s="1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9"/>
      <c r="C865" s="19"/>
      <c r="D865" s="19"/>
      <c r="E865" s="1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9"/>
      <c r="C866" s="19"/>
      <c r="D866" s="19"/>
      <c r="E866" s="1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9"/>
      <c r="C867" s="19"/>
      <c r="D867" s="19"/>
      <c r="E867" s="1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9"/>
      <c r="C868" s="19"/>
      <c r="D868" s="19"/>
      <c r="E868" s="1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9"/>
      <c r="C869" s="19"/>
      <c r="D869" s="19"/>
      <c r="E869" s="1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9"/>
      <c r="C870" s="19"/>
      <c r="D870" s="19"/>
      <c r="E870" s="1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9"/>
      <c r="C871" s="19"/>
      <c r="D871" s="19"/>
      <c r="E871" s="1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9"/>
      <c r="C872" s="19"/>
      <c r="D872" s="19"/>
      <c r="E872" s="1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9"/>
      <c r="C873" s="19"/>
      <c r="D873" s="19"/>
      <c r="E873" s="1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9"/>
      <c r="C874" s="19"/>
      <c r="D874" s="19"/>
      <c r="E874" s="1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9"/>
      <c r="C875" s="19"/>
      <c r="D875" s="19"/>
      <c r="E875" s="1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9"/>
      <c r="C876" s="19"/>
      <c r="D876" s="19"/>
      <c r="E876" s="1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9"/>
      <c r="C877" s="19"/>
      <c r="D877" s="19"/>
      <c r="E877" s="1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9"/>
      <c r="C878" s="19"/>
      <c r="D878" s="19"/>
      <c r="E878" s="1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9"/>
      <c r="C879" s="19"/>
      <c r="D879" s="19"/>
      <c r="E879" s="1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9"/>
      <c r="C880" s="19"/>
      <c r="D880" s="19"/>
      <c r="E880" s="1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9"/>
      <c r="C881" s="19"/>
      <c r="D881" s="19"/>
      <c r="E881" s="1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9"/>
      <c r="C882" s="19"/>
      <c r="D882" s="19"/>
      <c r="E882" s="1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9"/>
      <c r="C883" s="19"/>
      <c r="D883" s="19"/>
      <c r="E883" s="1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9"/>
      <c r="C884" s="19"/>
      <c r="D884" s="19"/>
      <c r="E884" s="1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9"/>
      <c r="C885" s="19"/>
      <c r="D885" s="19"/>
      <c r="E885" s="1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9"/>
      <c r="C886" s="19"/>
      <c r="D886" s="19"/>
      <c r="E886" s="1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9"/>
      <c r="C887" s="19"/>
      <c r="D887" s="19"/>
      <c r="E887" s="1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9"/>
      <c r="C888" s="19"/>
      <c r="D888" s="19"/>
      <c r="E888" s="1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9"/>
      <c r="C889" s="19"/>
      <c r="D889" s="19"/>
      <c r="E889" s="1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9"/>
      <c r="C890" s="19"/>
      <c r="D890" s="19"/>
      <c r="E890" s="1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9"/>
      <c r="C891" s="19"/>
      <c r="D891" s="19"/>
      <c r="E891" s="1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9"/>
      <c r="C892" s="19"/>
      <c r="D892" s="19"/>
      <c r="E892" s="1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9"/>
      <c r="C893" s="19"/>
      <c r="D893" s="19"/>
      <c r="E893" s="1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9"/>
      <c r="C894" s="19"/>
      <c r="D894" s="19"/>
      <c r="E894" s="1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9"/>
      <c r="C895" s="19"/>
      <c r="D895" s="19"/>
      <c r="E895" s="1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9"/>
      <c r="C896" s="19"/>
      <c r="D896" s="19"/>
      <c r="E896" s="1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9"/>
      <c r="C897" s="19"/>
      <c r="D897" s="19"/>
      <c r="E897" s="1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9"/>
      <c r="C898" s="19"/>
      <c r="D898" s="19"/>
      <c r="E898" s="1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9"/>
      <c r="C899" s="19"/>
      <c r="D899" s="19"/>
      <c r="E899" s="1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9"/>
      <c r="C900" s="19"/>
      <c r="D900" s="19"/>
      <c r="E900" s="1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9"/>
      <c r="C901" s="19"/>
      <c r="D901" s="19"/>
      <c r="E901" s="1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9"/>
      <c r="C902" s="19"/>
      <c r="D902" s="19"/>
      <c r="E902" s="1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9"/>
      <c r="C903" s="19"/>
      <c r="D903" s="19"/>
      <c r="E903" s="1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9"/>
      <c r="C904" s="19"/>
      <c r="D904" s="19"/>
      <c r="E904" s="1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9"/>
      <c r="C905" s="19"/>
      <c r="D905" s="19"/>
      <c r="E905" s="1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9"/>
      <c r="C906" s="19"/>
      <c r="D906" s="19"/>
      <c r="E906" s="1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9"/>
      <c r="C907" s="19"/>
      <c r="D907" s="19"/>
      <c r="E907" s="1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9"/>
      <c r="C908" s="19"/>
      <c r="D908" s="19"/>
      <c r="E908" s="1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9"/>
      <c r="C909" s="19"/>
      <c r="D909" s="19"/>
      <c r="E909" s="1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9"/>
      <c r="C910" s="19"/>
      <c r="D910" s="19"/>
      <c r="E910" s="1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9"/>
      <c r="C911" s="19"/>
      <c r="D911" s="19"/>
      <c r="E911" s="1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9"/>
      <c r="C912" s="19"/>
      <c r="D912" s="19"/>
      <c r="E912" s="1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9"/>
      <c r="C913" s="19"/>
      <c r="D913" s="19"/>
      <c r="E913" s="1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9"/>
      <c r="C914" s="19"/>
      <c r="D914" s="19"/>
      <c r="E914" s="1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9"/>
      <c r="C915" s="19"/>
      <c r="D915" s="19"/>
      <c r="E915" s="1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9"/>
      <c r="C916" s="19"/>
      <c r="D916" s="19"/>
      <c r="E916" s="1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9"/>
      <c r="C917" s="19"/>
      <c r="D917" s="19"/>
      <c r="E917" s="1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9"/>
      <c r="C918" s="19"/>
      <c r="D918" s="19"/>
      <c r="E918" s="1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9"/>
      <c r="C919" s="19"/>
      <c r="D919" s="19"/>
      <c r="E919" s="1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9"/>
      <c r="C920" s="19"/>
      <c r="D920" s="19"/>
      <c r="E920" s="1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9"/>
      <c r="C921" s="19"/>
      <c r="D921" s="19"/>
      <c r="E921" s="1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9"/>
      <c r="C922" s="19"/>
      <c r="D922" s="19"/>
      <c r="E922" s="1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9"/>
      <c r="C923" s="19"/>
      <c r="D923" s="19"/>
      <c r="E923" s="1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9"/>
      <c r="C924" s="19"/>
      <c r="D924" s="19"/>
      <c r="E924" s="1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9"/>
      <c r="C925" s="19"/>
      <c r="D925" s="19"/>
      <c r="E925" s="1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9"/>
      <c r="C926" s="19"/>
      <c r="D926" s="19"/>
      <c r="E926" s="1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9"/>
      <c r="C927" s="19"/>
      <c r="D927" s="19"/>
      <c r="E927" s="1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9"/>
      <c r="C928" s="19"/>
      <c r="D928" s="19"/>
      <c r="E928" s="1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9"/>
      <c r="C929" s="19"/>
      <c r="D929" s="19"/>
      <c r="E929" s="1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9"/>
      <c r="C930" s="19"/>
      <c r="D930" s="19"/>
      <c r="E930" s="1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9"/>
      <c r="C931" s="19"/>
      <c r="D931" s="19"/>
      <c r="E931" s="1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9"/>
      <c r="C932" s="19"/>
      <c r="D932" s="19"/>
      <c r="E932" s="1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9"/>
      <c r="C933" s="19"/>
      <c r="D933" s="19"/>
      <c r="E933" s="1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9"/>
      <c r="C934" s="19"/>
      <c r="D934" s="19"/>
      <c r="E934" s="1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9"/>
      <c r="C935" s="19"/>
      <c r="D935" s="19"/>
      <c r="E935" s="1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9"/>
      <c r="C936" s="19"/>
      <c r="D936" s="19"/>
      <c r="E936" s="1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9"/>
      <c r="C937" s="19"/>
      <c r="D937" s="19"/>
      <c r="E937" s="1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9"/>
      <c r="C938" s="19"/>
      <c r="D938" s="19"/>
      <c r="E938" s="1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9"/>
      <c r="C939" s="19"/>
      <c r="D939" s="19"/>
      <c r="E939" s="1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9"/>
      <c r="C940" s="19"/>
      <c r="D940" s="19"/>
      <c r="E940" s="1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9"/>
      <c r="C941" s="19"/>
      <c r="D941" s="19"/>
      <c r="E941" s="1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9"/>
      <c r="C942" s="19"/>
      <c r="D942" s="19"/>
      <c r="E942" s="1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9"/>
      <c r="C943" s="19"/>
      <c r="D943" s="19"/>
      <c r="E943" s="1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9"/>
      <c r="C944" s="19"/>
      <c r="D944" s="19"/>
      <c r="E944" s="1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9"/>
      <c r="C945" s="19"/>
      <c r="D945" s="19"/>
      <c r="E945" s="1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9"/>
      <c r="C946" s="19"/>
      <c r="D946" s="19"/>
      <c r="E946" s="1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9"/>
      <c r="C947" s="19"/>
      <c r="D947" s="19"/>
      <c r="E947" s="1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9"/>
      <c r="C948" s="19"/>
      <c r="D948" s="19"/>
      <c r="E948" s="1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9"/>
      <c r="C949" s="19"/>
      <c r="D949" s="19"/>
      <c r="E949" s="1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9"/>
      <c r="C950" s="19"/>
      <c r="D950" s="19"/>
      <c r="E950" s="1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9"/>
      <c r="C951" s="19"/>
      <c r="D951" s="19"/>
      <c r="E951" s="1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9"/>
      <c r="C952" s="19"/>
      <c r="D952" s="19"/>
      <c r="E952" s="1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9"/>
      <c r="C953" s="19"/>
      <c r="D953" s="19"/>
      <c r="E953" s="1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9"/>
      <c r="C954" s="19"/>
      <c r="D954" s="19"/>
      <c r="E954" s="1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9"/>
      <c r="C955" s="19"/>
      <c r="D955" s="19"/>
      <c r="E955" s="1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9"/>
      <c r="C956" s="19"/>
      <c r="D956" s="19"/>
      <c r="E956" s="1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9"/>
      <c r="C957" s="19"/>
      <c r="D957" s="19"/>
      <c r="E957" s="1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9"/>
      <c r="C958" s="19"/>
      <c r="D958" s="19"/>
      <c r="E958" s="1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9"/>
      <c r="C959" s="19"/>
      <c r="D959" s="19"/>
      <c r="E959" s="1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9"/>
      <c r="C960" s="19"/>
      <c r="D960" s="19"/>
      <c r="E960" s="1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9"/>
      <c r="C961" s="19"/>
      <c r="D961" s="19"/>
      <c r="E961" s="1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9"/>
      <c r="C962" s="19"/>
      <c r="D962" s="19"/>
      <c r="E962" s="1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9"/>
      <c r="C963" s="19"/>
      <c r="D963" s="19"/>
      <c r="E963" s="1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9"/>
      <c r="C964" s="19"/>
      <c r="D964" s="19"/>
      <c r="E964" s="1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9"/>
      <c r="C965" s="19"/>
      <c r="D965" s="19"/>
      <c r="E965" s="1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9"/>
      <c r="C966" s="19"/>
      <c r="D966" s="19"/>
      <c r="E966" s="1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9"/>
      <c r="C967" s="19"/>
      <c r="D967" s="19"/>
      <c r="E967" s="1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9"/>
      <c r="C968" s="19"/>
      <c r="D968" s="19"/>
      <c r="E968" s="1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9"/>
      <c r="C969" s="19"/>
      <c r="D969" s="19"/>
      <c r="E969" s="1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9"/>
      <c r="C970" s="19"/>
      <c r="D970" s="19"/>
      <c r="E970" s="1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9"/>
      <c r="C971" s="19"/>
      <c r="D971" s="19"/>
      <c r="E971" s="1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9"/>
      <c r="C972" s="19"/>
      <c r="D972" s="19"/>
      <c r="E972" s="1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9"/>
      <c r="C973" s="19"/>
      <c r="D973" s="19"/>
      <c r="E973" s="1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9"/>
      <c r="C974" s="19"/>
      <c r="D974" s="19"/>
      <c r="E974" s="1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9"/>
      <c r="C975" s="19"/>
      <c r="D975" s="19"/>
      <c r="E975" s="1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9"/>
      <c r="C976" s="19"/>
      <c r="D976" s="19"/>
      <c r="E976" s="1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9"/>
      <c r="C977" s="19"/>
      <c r="D977" s="19"/>
      <c r="E977" s="1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9"/>
      <c r="C978" s="19"/>
      <c r="D978" s="19"/>
      <c r="E978" s="1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9"/>
      <c r="C979" s="19"/>
      <c r="D979" s="19"/>
      <c r="E979" s="1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9"/>
      <c r="C980" s="19"/>
      <c r="D980" s="19"/>
      <c r="E980" s="1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9"/>
      <c r="C981" s="19"/>
      <c r="D981" s="19"/>
      <c r="E981" s="1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9"/>
      <c r="C982" s="19"/>
      <c r="D982" s="19"/>
      <c r="E982" s="1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9"/>
      <c r="C983" s="19"/>
      <c r="D983" s="19"/>
      <c r="E983" s="1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9"/>
      <c r="C984" s="19"/>
      <c r="D984" s="19"/>
      <c r="E984" s="1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9"/>
      <c r="C985" s="19"/>
      <c r="D985" s="19"/>
      <c r="E985" s="1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9"/>
      <c r="C986" s="19"/>
      <c r="D986" s="19"/>
      <c r="E986" s="1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9"/>
      <c r="C987" s="19"/>
      <c r="D987" s="19"/>
      <c r="E987" s="1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9"/>
      <c r="C988" s="19"/>
      <c r="D988" s="19"/>
      <c r="E988" s="1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9"/>
      <c r="C989" s="19"/>
      <c r="D989" s="19"/>
      <c r="E989" s="1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9"/>
      <c r="C990" s="19"/>
      <c r="D990" s="19"/>
      <c r="E990" s="1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9"/>
      <c r="C991" s="19"/>
      <c r="D991" s="19"/>
      <c r="E991" s="1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9"/>
      <c r="C992" s="19"/>
      <c r="D992" s="19"/>
      <c r="E992" s="1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9"/>
      <c r="C993" s="19"/>
      <c r="D993" s="19"/>
      <c r="E993" s="1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9"/>
      <c r="C994" s="19"/>
      <c r="D994" s="19"/>
      <c r="E994" s="1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9"/>
      <c r="C995" s="19"/>
      <c r="D995" s="19"/>
      <c r="E995" s="1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9"/>
      <c r="C996" s="19"/>
      <c r="D996" s="19"/>
      <c r="E996" s="1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9"/>
      <c r="C997" s="19"/>
      <c r="D997" s="19"/>
      <c r="E997" s="1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9"/>
      <c r="C998" s="19"/>
      <c r="D998" s="19"/>
      <c r="E998" s="1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9"/>
      <c r="C999" s="19"/>
      <c r="D999" s="19"/>
      <c r="E999" s="1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8" width="12.75"/>
  </cols>
  <sheetData>
    <row r="1">
      <c r="A1" s="14" t="s">
        <v>33</v>
      </c>
      <c r="B1" s="15"/>
      <c r="C1" s="15"/>
      <c r="D1" s="15"/>
      <c r="E1" s="15"/>
    </row>
    <row r="2">
      <c r="A2" s="16" t="s">
        <v>34</v>
      </c>
      <c r="B2" s="16" t="s">
        <v>35</v>
      </c>
      <c r="C2" s="16" t="s">
        <v>36</v>
      </c>
      <c r="D2" s="16" t="s">
        <v>37</v>
      </c>
      <c r="E2" s="16" t="s">
        <v>38</v>
      </c>
    </row>
    <row r="3">
      <c r="A3" s="17">
        <v>1.0</v>
      </c>
      <c r="B3" s="18">
        <v>44348.0</v>
      </c>
      <c r="C3" s="17" t="s">
        <v>39</v>
      </c>
      <c r="D3" s="17" t="s">
        <v>40</v>
      </c>
      <c r="E3" s="17">
        <v>200.0</v>
      </c>
      <c r="G3" s="20">
        <f>SUMIFS(E:E, C:C, "AMD", D:D, "Ryzen 5")</f>
        <v>2850</v>
      </c>
      <c r="H3" s="20">
        <f>sumifs(E:E,C:C,"AMD",D:D,"Ryzen 5")</f>
        <v>2850</v>
      </c>
    </row>
    <row r="4">
      <c r="A4" s="17">
        <v>2.0</v>
      </c>
      <c r="B4" s="18">
        <v>44348.0</v>
      </c>
      <c r="C4" s="17" t="s">
        <v>39</v>
      </c>
      <c r="D4" s="17" t="s">
        <v>41</v>
      </c>
      <c r="E4" s="17">
        <v>250.0</v>
      </c>
      <c r="G4" s="20">
        <f>SUMIFS(E:E, C:C, "inteL", D:D, "Core i5")</f>
        <v>1700</v>
      </c>
      <c r="H4" s="20">
        <f>sumifs(E:E,C:C,"Intel",D:D,"Core i5")</f>
        <v>1700</v>
      </c>
    </row>
    <row r="5">
      <c r="A5" s="17">
        <v>3.0</v>
      </c>
      <c r="B5" s="18">
        <v>44348.0</v>
      </c>
      <c r="C5" s="17" t="s">
        <v>39</v>
      </c>
      <c r="D5" s="17" t="s">
        <v>42</v>
      </c>
      <c r="E5" s="17">
        <v>150.0</v>
      </c>
    </row>
    <row r="6">
      <c r="A6" s="17">
        <v>4.0</v>
      </c>
      <c r="B6" s="18">
        <v>44348.0</v>
      </c>
      <c r="C6" s="17" t="s">
        <v>43</v>
      </c>
      <c r="D6" s="17" t="s">
        <v>44</v>
      </c>
      <c r="E6" s="17">
        <v>1000.0</v>
      </c>
    </row>
    <row r="7">
      <c r="A7" s="17">
        <v>5.0</v>
      </c>
      <c r="B7" s="18">
        <v>44349.0</v>
      </c>
      <c r="C7" s="17" t="s">
        <v>43</v>
      </c>
      <c r="D7" s="17" t="s">
        <v>44</v>
      </c>
      <c r="E7" s="17">
        <v>500.0</v>
      </c>
    </row>
    <row r="8">
      <c r="A8" s="17">
        <v>6.0</v>
      </c>
      <c r="B8" s="18">
        <v>44350.0</v>
      </c>
      <c r="C8" s="17" t="s">
        <v>43</v>
      </c>
      <c r="D8" s="17" t="s">
        <v>45</v>
      </c>
      <c r="E8" s="17">
        <v>200.0</v>
      </c>
    </row>
    <row r="9">
      <c r="A9" s="17">
        <v>7.0</v>
      </c>
      <c r="B9" s="18">
        <v>44350.0</v>
      </c>
      <c r="C9" s="17" t="s">
        <v>43</v>
      </c>
      <c r="D9" s="17" t="s">
        <v>45</v>
      </c>
      <c r="E9" s="17">
        <v>300.0</v>
      </c>
    </row>
    <row r="10">
      <c r="A10" s="17">
        <v>8.0</v>
      </c>
      <c r="B10" s="18">
        <v>44351.0</v>
      </c>
      <c r="C10" s="17" t="s">
        <v>43</v>
      </c>
      <c r="D10" s="17" t="s">
        <v>45</v>
      </c>
      <c r="E10" s="17">
        <v>250.0</v>
      </c>
    </row>
    <row r="11">
      <c r="A11" s="17">
        <v>9.0</v>
      </c>
      <c r="B11" s="18">
        <v>44351.0</v>
      </c>
      <c r="C11" s="17" t="s">
        <v>43</v>
      </c>
      <c r="D11" s="17" t="s">
        <v>46</v>
      </c>
      <c r="E11" s="17">
        <v>200.0</v>
      </c>
    </row>
    <row r="12">
      <c r="A12" s="17">
        <v>10.0</v>
      </c>
      <c r="B12" s="18">
        <v>44351.0</v>
      </c>
      <c r="C12" s="17" t="s">
        <v>39</v>
      </c>
      <c r="D12" s="17" t="s">
        <v>41</v>
      </c>
      <c r="E12" s="17">
        <v>800.0</v>
      </c>
    </row>
    <row r="13">
      <c r="A13" s="17">
        <v>11.0</v>
      </c>
      <c r="B13" s="18">
        <v>44352.0</v>
      </c>
      <c r="C13" s="17" t="s">
        <v>39</v>
      </c>
      <c r="D13" s="17" t="s">
        <v>41</v>
      </c>
      <c r="E13" s="17">
        <v>150.0</v>
      </c>
    </row>
    <row r="14">
      <c r="A14" s="17">
        <v>12.0</v>
      </c>
      <c r="B14" s="18">
        <v>44352.0</v>
      </c>
      <c r="C14" s="17" t="s">
        <v>39</v>
      </c>
      <c r="D14" s="17" t="s">
        <v>41</v>
      </c>
      <c r="E14" s="17">
        <v>200.0</v>
      </c>
    </row>
    <row r="15">
      <c r="A15" s="17">
        <v>13.0</v>
      </c>
      <c r="B15" s="18">
        <v>44352.0</v>
      </c>
      <c r="C15" s="17" t="s">
        <v>39</v>
      </c>
      <c r="D15" s="17" t="s">
        <v>41</v>
      </c>
      <c r="E15" s="17">
        <v>300.0</v>
      </c>
    </row>
    <row r="16">
      <c r="A16" s="17">
        <v>14.0</v>
      </c>
      <c r="B16" s="18">
        <v>44352.0</v>
      </c>
      <c r="C16" s="17" t="s">
        <v>43</v>
      </c>
      <c r="D16" s="17" t="s">
        <v>45</v>
      </c>
      <c r="E16" s="17">
        <v>500.0</v>
      </c>
    </row>
    <row r="17">
      <c r="A17" s="17">
        <v>15.0</v>
      </c>
      <c r="B17" s="18">
        <v>44352.0</v>
      </c>
      <c r="C17" s="17" t="s">
        <v>43</v>
      </c>
      <c r="D17" s="17" t="s">
        <v>45</v>
      </c>
      <c r="E17" s="17">
        <v>400.0</v>
      </c>
    </row>
    <row r="18">
      <c r="A18" s="17">
        <v>16.0</v>
      </c>
      <c r="B18" s="18">
        <v>44353.0</v>
      </c>
      <c r="C18" s="17" t="s">
        <v>43</v>
      </c>
      <c r="D18" s="17" t="s">
        <v>45</v>
      </c>
      <c r="E18" s="17">
        <v>1000.0</v>
      </c>
    </row>
    <row r="19">
      <c r="A19" s="17">
        <v>17.0</v>
      </c>
      <c r="B19" s="18">
        <v>44353.0</v>
      </c>
      <c r="C19" s="17" t="s">
        <v>43</v>
      </c>
      <c r="D19" s="17" t="s">
        <v>45</v>
      </c>
      <c r="E19" s="17">
        <v>200.0</v>
      </c>
    </row>
    <row r="20">
      <c r="A20" s="17">
        <v>18.0</v>
      </c>
      <c r="B20" s="18">
        <v>44353.0</v>
      </c>
      <c r="C20" s="17" t="s">
        <v>43</v>
      </c>
      <c r="D20" s="17" t="s">
        <v>46</v>
      </c>
      <c r="E20" s="17">
        <v>250.0</v>
      </c>
    </row>
    <row r="21">
      <c r="A21" s="17">
        <v>19.0</v>
      </c>
      <c r="B21" s="18">
        <v>44354.0</v>
      </c>
      <c r="C21" s="17" t="s">
        <v>43</v>
      </c>
      <c r="D21" s="17" t="s">
        <v>46</v>
      </c>
      <c r="E21" s="17">
        <v>300.0</v>
      </c>
    </row>
    <row r="22">
      <c r="A22" s="17">
        <v>20.0</v>
      </c>
      <c r="B22" s="18">
        <v>44354.0</v>
      </c>
      <c r="C22" s="17" t="s">
        <v>39</v>
      </c>
      <c r="D22" s="17" t="s">
        <v>40</v>
      </c>
      <c r="E22" s="17">
        <v>1500.0</v>
      </c>
    </row>
    <row r="23">
      <c r="A23" s="3"/>
      <c r="B23" s="19"/>
      <c r="C23" s="19"/>
      <c r="D23" s="19"/>
      <c r="E23" s="19"/>
    </row>
    <row r="24">
      <c r="A24" s="3"/>
      <c r="B24" s="19"/>
      <c r="C24" s="19"/>
      <c r="D24" s="19"/>
      <c r="E24" s="19"/>
    </row>
    <row r="25">
      <c r="A25" s="3"/>
      <c r="B25" s="19"/>
      <c r="C25" s="19"/>
      <c r="D25" s="19"/>
      <c r="E25" s="19"/>
    </row>
    <row r="26">
      <c r="A26" s="3"/>
      <c r="B26" s="19"/>
      <c r="C26" s="19"/>
      <c r="D26" s="19"/>
      <c r="E26" s="19"/>
    </row>
    <row r="27">
      <c r="A27" s="3"/>
      <c r="B27" s="19"/>
      <c r="C27" s="19"/>
      <c r="D27" s="19"/>
      <c r="E27" s="19"/>
    </row>
    <row r="28">
      <c r="A28" s="3"/>
      <c r="B28" s="19"/>
      <c r="C28" s="19"/>
      <c r="D28" s="19"/>
      <c r="E28" s="19"/>
    </row>
    <row r="29">
      <c r="A29" s="3"/>
      <c r="B29" s="19"/>
      <c r="C29" s="19"/>
      <c r="D29" s="19"/>
      <c r="E29" s="19"/>
    </row>
    <row r="30">
      <c r="A30" s="3"/>
      <c r="B30" s="19"/>
      <c r="C30" s="19"/>
      <c r="D30" s="19"/>
      <c r="E30" s="19"/>
    </row>
    <row r="31">
      <c r="A31" s="3"/>
      <c r="B31" s="19"/>
      <c r="C31" s="19"/>
      <c r="D31" s="19"/>
      <c r="E31" s="19"/>
    </row>
    <row r="32">
      <c r="A32" s="3"/>
      <c r="B32" s="19"/>
      <c r="C32" s="19"/>
      <c r="D32" s="19"/>
      <c r="E32" s="19"/>
    </row>
    <row r="33">
      <c r="A33" s="3"/>
      <c r="B33" s="19"/>
      <c r="C33" s="19"/>
      <c r="D33" s="19"/>
      <c r="E33" s="19"/>
    </row>
    <row r="34">
      <c r="A34" s="3"/>
      <c r="B34" s="19"/>
      <c r="C34" s="19"/>
      <c r="D34" s="19"/>
      <c r="E34" s="19"/>
    </row>
    <row r="35">
      <c r="A35" s="3"/>
      <c r="B35" s="19"/>
      <c r="C35" s="19"/>
      <c r="D35" s="19"/>
      <c r="E35" s="19"/>
    </row>
    <row r="36">
      <c r="A36" s="3"/>
      <c r="B36" s="19"/>
      <c r="C36" s="19"/>
      <c r="D36" s="19"/>
      <c r="E36" s="19"/>
    </row>
    <row r="37">
      <c r="A37" s="3"/>
      <c r="B37" s="19"/>
      <c r="C37" s="19"/>
      <c r="D37" s="19"/>
      <c r="E37" s="19"/>
    </row>
    <row r="38">
      <c r="A38" s="3"/>
      <c r="B38" s="19"/>
      <c r="C38" s="19"/>
      <c r="D38" s="19"/>
      <c r="E38" s="19"/>
    </row>
    <row r="39">
      <c r="A39" s="3"/>
      <c r="B39" s="19"/>
      <c r="C39" s="19"/>
      <c r="D39" s="19"/>
      <c r="E39" s="19"/>
    </row>
    <row r="40">
      <c r="A40" s="3"/>
      <c r="B40" s="19"/>
      <c r="C40" s="19"/>
      <c r="D40" s="19"/>
      <c r="E40" s="19"/>
    </row>
    <row r="41">
      <c r="A41" s="3"/>
      <c r="B41" s="19"/>
      <c r="C41" s="19"/>
      <c r="D41" s="19"/>
      <c r="E41" s="19"/>
    </row>
    <row r="42">
      <c r="A42" s="3"/>
      <c r="B42" s="19"/>
      <c r="C42" s="19"/>
      <c r="D42" s="19"/>
      <c r="E42" s="19"/>
    </row>
    <row r="43">
      <c r="A43" s="3"/>
      <c r="B43" s="19"/>
      <c r="C43" s="19"/>
      <c r="D43" s="19"/>
      <c r="E43" s="19"/>
    </row>
    <row r="44">
      <c r="A44" s="3"/>
      <c r="B44" s="19"/>
      <c r="C44" s="19"/>
      <c r="D44" s="19"/>
      <c r="E44" s="19"/>
    </row>
    <row r="45">
      <c r="A45" s="3"/>
      <c r="B45" s="19"/>
      <c r="C45" s="19"/>
      <c r="D45" s="19"/>
      <c r="E45" s="19"/>
    </row>
    <row r="46">
      <c r="A46" s="3"/>
      <c r="B46" s="19"/>
      <c r="C46" s="19"/>
      <c r="D46" s="19"/>
      <c r="E46" s="19"/>
    </row>
    <row r="47">
      <c r="A47" s="3"/>
      <c r="B47" s="19"/>
      <c r="C47" s="19"/>
      <c r="D47" s="19"/>
      <c r="E47" s="19"/>
    </row>
    <row r="48">
      <c r="A48" s="3"/>
      <c r="B48" s="19"/>
      <c r="C48" s="19"/>
      <c r="D48" s="19"/>
      <c r="E48" s="19"/>
    </row>
    <row r="49">
      <c r="A49" s="3"/>
      <c r="B49" s="19"/>
      <c r="C49" s="19"/>
      <c r="D49" s="19"/>
      <c r="E49" s="19"/>
    </row>
    <row r="50">
      <c r="A50" s="3"/>
      <c r="B50" s="19"/>
      <c r="C50" s="19"/>
      <c r="D50" s="19"/>
      <c r="E50" s="19"/>
    </row>
    <row r="51">
      <c r="A51" s="3"/>
      <c r="B51" s="19"/>
      <c r="C51" s="19"/>
      <c r="D51" s="19"/>
      <c r="E51" s="19"/>
    </row>
    <row r="52">
      <c r="A52" s="3"/>
      <c r="B52" s="19"/>
      <c r="C52" s="19"/>
      <c r="D52" s="19"/>
      <c r="E52" s="19"/>
    </row>
    <row r="53">
      <c r="A53" s="3"/>
      <c r="B53" s="19"/>
      <c r="C53" s="19"/>
      <c r="D53" s="19"/>
      <c r="E53" s="19"/>
    </row>
    <row r="54">
      <c r="A54" s="3"/>
      <c r="B54" s="19"/>
      <c r="C54" s="19"/>
      <c r="D54" s="19"/>
      <c r="E54" s="19"/>
    </row>
    <row r="55">
      <c r="A55" s="3"/>
      <c r="B55" s="19"/>
      <c r="C55" s="19"/>
      <c r="D55" s="19"/>
      <c r="E55" s="19"/>
    </row>
    <row r="56">
      <c r="A56" s="3"/>
      <c r="B56" s="19"/>
      <c r="C56" s="19"/>
      <c r="D56" s="19"/>
      <c r="E56" s="19"/>
    </row>
    <row r="57">
      <c r="A57" s="3"/>
      <c r="B57" s="19"/>
      <c r="C57" s="19"/>
      <c r="D57" s="19"/>
      <c r="E57" s="19"/>
    </row>
    <row r="58">
      <c r="A58" s="3"/>
      <c r="B58" s="19"/>
      <c r="C58" s="19"/>
      <c r="D58" s="19"/>
      <c r="E58" s="19"/>
    </row>
    <row r="59">
      <c r="A59" s="3"/>
      <c r="B59" s="19"/>
      <c r="C59" s="19"/>
      <c r="D59" s="19"/>
      <c r="E59" s="19"/>
    </row>
    <row r="60">
      <c r="A60" s="3"/>
      <c r="B60" s="19"/>
      <c r="C60" s="19"/>
      <c r="D60" s="19"/>
      <c r="E60" s="19"/>
    </row>
    <row r="61">
      <c r="A61" s="3"/>
      <c r="B61" s="19"/>
      <c r="C61" s="19"/>
      <c r="D61" s="19"/>
      <c r="E61" s="19"/>
    </row>
    <row r="62">
      <c r="A62" s="3"/>
      <c r="B62" s="19"/>
      <c r="C62" s="19"/>
      <c r="D62" s="19"/>
      <c r="E62" s="19"/>
    </row>
    <row r="63">
      <c r="A63" s="3"/>
      <c r="B63" s="19"/>
      <c r="C63" s="19"/>
      <c r="D63" s="19"/>
      <c r="E63" s="19"/>
    </row>
    <row r="64">
      <c r="A64" s="3"/>
      <c r="B64" s="19"/>
      <c r="C64" s="19"/>
      <c r="D64" s="19"/>
      <c r="E64" s="19"/>
    </row>
    <row r="65">
      <c r="A65" s="3"/>
      <c r="B65" s="19"/>
      <c r="C65" s="19"/>
      <c r="D65" s="19"/>
      <c r="E65" s="19"/>
    </row>
    <row r="66">
      <c r="A66" s="3"/>
      <c r="B66" s="19"/>
      <c r="C66" s="19"/>
      <c r="D66" s="19"/>
      <c r="E66" s="19"/>
    </row>
    <row r="67">
      <c r="A67" s="3"/>
      <c r="B67" s="19"/>
      <c r="C67" s="19"/>
      <c r="D67" s="19"/>
      <c r="E67" s="19"/>
    </row>
    <row r="68">
      <c r="A68" s="3"/>
      <c r="B68" s="19"/>
      <c r="C68" s="19"/>
      <c r="D68" s="19"/>
      <c r="E68" s="19"/>
    </row>
    <row r="69">
      <c r="A69" s="3"/>
      <c r="B69" s="19"/>
      <c r="C69" s="19"/>
      <c r="D69" s="19"/>
      <c r="E69" s="19"/>
    </row>
    <row r="70">
      <c r="A70" s="3"/>
      <c r="B70" s="19"/>
      <c r="C70" s="19"/>
      <c r="D70" s="19"/>
      <c r="E70" s="19"/>
    </row>
    <row r="71">
      <c r="A71" s="3"/>
      <c r="B71" s="19"/>
      <c r="C71" s="19"/>
      <c r="D71" s="19"/>
      <c r="E71" s="19"/>
    </row>
    <row r="72">
      <c r="A72" s="3"/>
      <c r="B72" s="19"/>
      <c r="C72" s="19"/>
      <c r="D72" s="19"/>
      <c r="E72" s="19"/>
    </row>
    <row r="73">
      <c r="A73" s="3"/>
      <c r="B73" s="19"/>
      <c r="C73" s="19"/>
      <c r="D73" s="19"/>
      <c r="E73" s="19"/>
    </row>
    <row r="74">
      <c r="A74" s="3"/>
      <c r="B74" s="19"/>
      <c r="C74" s="19"/>
      <c r="D74" s="19"/>
      <c r="E74" s="19"/>
    </row>
    <row r="75">
      <c r="A75" s="3"/>
      <c r="B75" s="19"/>
      <c r="C75" s="19"/>
      <c r="D75" s="19"/>
      <c r="E75" s="19"/>
    </row>
    <row r="76">
      <c r="A76" s="3"/>
      <c r="B76" s="19"/>
      <c r="C76" s="19"/>
      <c r="D76" s="19"/>
      <c r="E76" s="19"/>
    </row>
    <row r="77">
      <c r="A77" s="3"/>
      <c r="B77" s="19"/>
      <c r="C77" s="19"/>
      <c r="D77" s="19"/>
      <c r="E77" s="19"/>
    </row>
    <row r="78">
      <c r="A78" s="3"/>
      <c r="B78" s="19"/>
      <c r="C78" s="19"/>
      <c r="D78" s="19"/>
      <c r="E78" s="19"/>
    </row>
    <row r="79">
      <c r="A79" s="3"/>
      <c r="B79" s="19"/>
      <c r="C79" s="19"/>
      <c r="D79" s="19"/>
      <c r="E79" s="19"/>
    </row>
    <row r="80">
      <c r="A80" s="3"/>
      <c r="B80" s="19"/>
      <c r="C80" s="19"/>
      <c r="D80" s="19"/>
      <c r="E80" s="19"/>
    </row>
    <row r="81">
      <c r="A81" s="3"/>
      <c r="B81" s="19"/>
      <c r="C81" s="19"/>
      <c r="D81" s="19"/>
      <c r="E81" s="19"/>
    </row>
    <row r="82">
      <c r="A82" s="3"/>
      <c r="B82" s="19"/>
      <c r="C82" s="19"/>
      <c r="D82" s="19"/>
      <c r="E82" s="19"/>
    </row>
    <row r="83">
      <c r="A83" s="3"/>
      <c r="B83" s="19"/>
      <c r="C83" s="19"/>
      <c r="D83" s="19"/>
      <c r="E83" s="19"/>
    </row>
    <row r="84">
      <c r="A84" s="3"/>
      <c r="B84" s="19"/>
      <c r="C84" s="19"/>
      <c r="D84" s="19"/>
      <c r="E84" s="19"/>
    </row>
    <row r="85">
      <c r="A85" s="3"/>
      <c r="B85" s="19"/>
      <c r="C85" s="19"/>
      <c r="D85" s="19"/>
      <c r="E85" s="19"/>
    </row>
    <row r="86">
      <c r="A86" s="3"/>
      <c r="B86" s="19"/>
      <c r="C86" s="19"/>
      <c r="D86" s="19"/>
      <c r="E86" s="19"/>
    </row>
    <row r="87">
      <c r="A87" s="3"/>
      <c r="B87" s="19"/>
      <c r="C87" s="19"/>
      <c r="D87" s="19"/>
      <c r="E87" s="19"/>
    </row>
    <row r="88">
      <c r="A88" s="3"/>
      <c r="B88" s="19"/>
      <c r="C88" s="19"/>
      <c r="D88" s="19"/>
      <c r="E88" s="19"/>
    </row>
    <row r="89">
      <c r="A89" s="3"/>
      <c r="B89" s="19"/>
      <c r="C89" s="19"/>
      <c r="D89" s="19"/>
      <c r="E89" s="19"/>
    </row>
    <row r="90">
      <c r="A90" s="3"/>
      <c r="B90" s="19"/>
      <c r="C90" s="19"/>
      <c r="D90" s="19"/>
      <c r="E90" s="19"/>
    </row>
    <row r="91">
      <c r="A91" s="3"/>
      <c r="B91" s="19"/>
      <c r="C91" s="19"/>
      <c r="D91" s="19"/>
      <c r="E91" s="19"/>
    </row>
    <row r="92">
      <c r="A92" s="3"/>
      <c r="B92" s="19"/>
      <c r="C92" s="19"/>
      <c r="D92" s="19"/>
      <c r="E92" s="19"/>
    </row>
    <row r="93">
      <c r="A93" s="3"/>
      <c r="B93" s="19"/>
      <c r="C93" s="19"/>
      <c r="D93" s="19"/>
      <c r="E93" s="19"/>
    </row>
    <row r="94">
      <c r="A94" s="3"/>
      <c r="B94" s="19"/>
      <c r="C94" s="19"/>
      <c r="D94" s="19"/>
      <c r="E94" s="19"/>
    </row>
    <row r="95">
      <c r="A95" s="3"/>
      <c r="B95" s="19"/>
      <c r="C95" s="19"/>
      <c r="D95" s="19"/>
      <c r="E95" s="19"/>
    </row>
    <row r="96">
      <c r="A96" s="3"/>
      <c r="B96" s="19"/>
      <c r="C96" s="19"/>
      <c r="D96" s="19"/>
      <c r="E96" s="19"/>
    </row>
    <row r="97">
      <c r="A97" s="3"/>
      <c r="B97" s="19"/>
      <c r="C97" s="19"/>
      <c r="D97" s="19"/>
      <c r="E97" s="19"/>
    </row>
    <row r="98">
      <c r="A98" s="3"/>
      <c r="B98" s="19"/>
      <c r="C98" s="19"/>
      <c r="D98" s="19"/>
      <c r="E98" s="19"/>
    </row>
    <row r="99">
      <c r="A99" s="3"/>
      <c r="B99" s="19"/>
      <c r="C99" s="19"/>
      <c r="D99" s="19"/>
      <c r="E99" s="19"/>
    </row>
    <row r="100">
      <c r="A100" s="3"/>
      <c r="B100" s="19"/>
      <c r="C100" s="19"/>
      <c r="D100" s="19"/>
      <c r="E100" s="19"/>
    </row>
    <row r="101">
      <c r="A101" s="3"/>
      <c r="B101" s="19"/>
      <c r="C101" s="19"/>
      <c r="D101" s="19"/>
      <c r="E101" s="19"/>
    </row>
    <row r="102">
      <c r="A102" s="3"/>
      <c r="B102" s="19"/>
      <c r="C102" s="19"/>
      <c r="D102" s="19"/>
      <c r="E102" s="19"/>
    </row>
    <row r="103">
      <c r="A103" s="3"/>
      <c r="B103" s="19"/>
      <c r="C103" s="19"/>
      <c r="D103" s="19"/>
      <c r="E103" s="19"/>
    </row>
    <row r="104">
      <c r="A104" s="3"/>
      <c r="B104" s="19"/>
      <c r="C104" s="19"/>
      <c r="D104" s="19"/>
      <c r="E104" s="19"/>
    </row>
    <row r="105">
      <c r="A105" s="3"/>
      <c r="B105" s="19"/>
      <c r="C105" s="19"/>
      <c r="D105" s="19"/>
      <c r="E105" s="19"/>
    </row>
    <row r="106">
      <c r="A106" s="3"/>
      <c r="B106" s="19"/>
      <c r="C106" s="19"/>
      <c r="D106" s="19"/>
      <c r="E106" s="19"/>
    </row>
    <row r="107">
      <c r="A107" s="3"/>
      <c r="B107" s="19"/>
      <c r="C107" s="19"/>
      <c r="D107" s="19"/>
      <c r="E107" s="19"/>
    </row>
    <row r="108">
      <c r="A108" s="3"/>
      <c r="B108" s="19"/>
      <c r="C108" s="19"/>
      <c r="D108" s="19"/>
      <c r="E108" s="19"/>
    </row>
    <row r="109">
      <c r="A109" s="3"/>
      <c r="B109" s="19"/>
      <c r="C109" s="19"/>
      <c r="D109" s="19"/>
      <c r="E109" s="19"/>
    </row>
    <row r="110">
      <c r="A110" s="3"/>
      <c r="B110" s="19"/>
      <c r="C110" s="19"/>
      <c r="D110" s="19"/>
      <c r="E110" s="19"/>
    </row>
    <row r="111">
      <c r="A111" s="3"/>
      <c r="B111" s="19"/>
      <c r="C111" s="19"/>
      <c r="D111" s="19"/>
      <c r="E111" s="19"/>
    </row>
    <row r="112">
      <c r="A112" s="3"/>
      <c r="B112" s="19"/>
      <c r="C112" s="19"/>
      <c r="D112" s="19"/>
      <c r="E112" s="19"/>
    </row>
    <row r="113">
      <c r="A113" s="3"/>
      <c r="B113" s="19"/>
      <c r="C113" s="19"/>
      <c r="D113" s="19"/>
      <c r="E113" s="19"/>
    </row>
    <row r="114">
      <c r="A114" s="3"/>
      <c r="B114" s="19"/>
      <c r="C114" s="19"/>
      <c r="D114" s="19"/>
      <c r="E114" s="19"/>
    </row>
    <row r="115">
      <c r="A115" s="3"/>
      <c r="B115" s="19"/>
      <c r="C115" s="19"/>
      <c r="D115" s="19"/>
      <c r="E115" s="19"/>
    </row>
    <row r="116">
      <c r="A116" s="3"/>
      <c r="B116" s="19"/>
      <c r="C116" s="19"/>
      <c r="D116" s="19"/>
      <c r="E116" s="19"/>
    </row>
    <row r="117">
      <c r="A117" s="3"/>
      <c r="B117" s="19"/>
      <c r="C117" s="19"/>
      <c r="D117" s="19"/>
      <c r="E117" s="19"/>
    </row>
    <row r="118">
      <c r="A118" s="3"/>
      <c r="B118" s="19"/>
      <c r="C118" s="19"/>
      <c r="D118" s="19"/>
      <c r="E118" s="19"/>
    </row>
    <row r="119">
      <c r="A119" s="3"/>
      <c r="B119" s="19"/>
      <c r="C119" s="19"/>
      <c r="D119" s="19"/>
      <c r="E119" s="19"/>
    </row>
    <row r="120">
      <c r="A120" s="3"/>
      <c r="B120" s="19"/>
      <c r="C120" s="19"/>
      <c r="D120" s="19"/>
      <c r="E120" s="19"/>
    </row>
    <row r="121">
      <c r="A121" s="3"/>
      <c r="B121" s="19"/>
      <c r="C121" s="19"/>
      <c r="D121" s="19"/>
      <c r="E121" s="19"/>
    </row>
    <row r="122">
      <c r="A122" s="3"/>
      <c r="B122" s="19"/>
      <c r="C122" s="19"/>
      <c r="D122" s="19"/>
      <c r="E122" s="19"/>
    </row>
    <row r="123">
      <c r="A123" s="3"/>
      <c r="B123" s="19"/>
      <c r="C123" s="19"/>
      <c r="D123" s="19"/>
      <c r="E123" s="19"/>
    </row>
    <row r="124">
      <c r="A124" s="3"/>
      <c r="B124" s="19"/>
      <c r="C124" s="19"/>
      <c r="D124" s="19"/>
      <c r="E124" s="19"/>
    </row>
    <row r="125">
      <c r="A125" s="3"/>
      <c r="B125" s="19"/>
      <c r="C125" s="19"/>
      <c r="D125" s="19"/>
      <c r="E125" s="19"/>
    </row>
    <row r="126">
      <c r="A126" s="3"/>
      <c r="B126" s="19"/>
      <c r="C126" s="19"/>
      <c r="D126" s="19"/>
      <c r="E126" s="19"/>
    </row>
    <row r="127">
      <c r="A127" s="3"/>
      <c r="B127" s="19"/>
      <c r="C127" s="19"/>
      <c r="D127" s="19"/>
      <c r="E127" s="19"/>
    </row>
    <row r="128">
      <c r="A128" s="3"/>
      <c r="B128" s="19"/>
      <c r="C128" s="19"/>
      <c r="D128" s="19"/>
      <c r="E128" s="19"/>
    </row>
    <row r="129">
      <c r="A129" s="3"/>
      <c r="B129" s="19"/>
      <c r="C129" s="19"/>
      <c r="D129" s="19"/>
      <c r="E129" s="19"/>
    </row>
    <row r="130">
      <c r="A130" s="3"/>
      <c r="B130" s="19"/>
      <c r="C130" s="19"/>
      <c r="D130" s="19"/>
      <c r="E130" s="19"/>
    </row>
    <row r="131">
      <c r="A131" s="3"/>
      <c r="B131" s="19"/>
      <c r="C131" s="19"/>
      <c r="D131" s="19"/>
      <c r="E131" s="19"/>
    </row>
    <row r="132">
      <c r="A132" s="3"/>
      <c r="B132" s="19"/>
      <c r="C132" s="19"/>
      <c r="D132" s="19"/>
      <c r="E132" s="19"/>
    </row>
    <row r="133">
      <c r="A133" s="3"/>
      <c r="B133" s="19"/>
      <c r="C133" s="19"/>
      <c r="D133" s="19"/>
      <c r="E133" s="19"/>
    </row>
    <row r="134">
      <c r="A134" s="3"/>
      <c r="B134" s="19"/>
      <c r="C134" s="19"/>
      <c r="D134" s="19"/>
      <c r="E134" s="19"/>
    </row>
    <row r="135">
      <c r="A135" s="3"/>
      <c r="B135" s="19"/>
      <c r="C135" s="19"/>
      <c r="D135" s="19"/>
      <c r="E135" s="19"/>
    </row>
    <row r="136">
      <c r="A136" s="3"/>
      <c r="B136" s="19"/>
      <c r="C136" s="19"/>
      <c r="D136" s="19"/>
      <c r="E136" s="19"/>
    </row>
    <row r="137">
      <c r="A137" s="3"/>
      <c r="B137" s="19"/>
      <c r="C137" s="19"/>
      <c r="D137" s="19"/>
      <c r="E137" s="19"/>
    </row>
    <row r="138">
      <c r="A138" s="3"/>
      <c r="B138" s="19"/>
      <c r="C138" s="19"/>
      <c r="D138" s="19"/>
      <c r="E138" s="19"/>
    </row>
    <row r="139">
      <c r="A139" s="3"/>
      <c r="B139" s="19"/>
      <c r="C139" s="19"/>
      <c r="D139" s="19"/>
      <c r="E139" s="19"/>
    </row>
    <row r="140">
      <c r="A140" s="3"/>
      <c r="B140" s="19"/>
      <c r="C140" s="19"/>
      <c r="D140" s="19"/>
      <c r="E140" s="19"/>
    </row>
    <row r="141">
      <c r="A141" s="3"/>
      <c r="B141" s="19"/>
      <c r="C141" s="19"/>
      <c r="D141" s="19"/>
      <c r="E141" s="19"/>
    </row>
    <row r="142">
      <c r="A142" s="3"/>
      <c r="B142" s="19"/>
      <c r="C142" s="19"/>
      <c r="D142" s="19"/>
      <c r="E142" s="19"/>
    </row>
    <row r="143">
      <c r="A143" s="3"/>
      <c r="B143" s="19"/>
      <c r="C143" s="19"/>
      <c r="D143" s="19"/>
      <c r="E143" s="19"/>
    </row>
    <row r="144">
      <c r="A144" s="3"/>
      <c r="B144" s="19"/>
      <c r="C144" s="19"/>
      <c r="D144" s="19"/>
      <c r="E144" s="19"/>
    </row>
    <row r="145">
      <c r="A145" s="3"/>
      <c r="B145" s="19"/>
      <c r="C145" s="19"/>
      <c r="D145" s="19"/>
      <c r="E145" s="19"/>
    </row>
    <row r="146">
      <c r="A146" s="3"/>
      <c r="B146" s="19"/>
      <c r="C146" s="19"/>
      <c r="D146" s="19"/>
      <c r="E146" s="19"/>
    </row>
    <row r="147">
      <c r="A147" s="3"/>
      <c r="B147" s="19"/>
      <c r="C147" s="19"/>
      <c r="D147" s="19"/>
      <c r="E147" s="19"/>
    </row>
    <row r="148">
      <c r="A148" s="3"/>
      <c r="B148" s="19"/>
      <c r="C148" s="19"/>
      <c r="D148" s="19"/>
      <c r="E148" s="19"/>
    </row>
    <row r="149">
      <c r="A149" s="3"/>
      <c r="B149" s="19"/>
      <c r="C149" s="19"/>
      <c r="D149" s="19"/>
      <c r="E149" s="19"/>
    </row>
    <row r="150">
      <c r="A150" s="3"/>
      <c r="B150" s="19"/>
      <c r="C150" s="19"/>
      <c r="D150" s="19"/>
      <c r="E150" s="19"/>
    </row>
    <row r="151">
      <c r="A151" s="3"/>
      <c r="B151" s="19"/>
      <c r="C151" s="19"/>
      <c r="D151" s="19"/>
      <c r="E151" s="19"/>
    </row>
    <row r="152">
      <c r="A152" s="3"/>
      <c r="B152" s="19"/>
      <c r="C152" s="19"/>
      <c r="D152" s="19"/>
      <c r="E152" s="19"/>
    </row>
    <row r="153">
      <c r="A153" s="3"/>
      <c r="B153" s="19"/>
      <c r="C153" s="19"/>
      <c r="D153" s="19"/>
      <c r="E153" s="19"/>
    </row>
    <row r="154">
      <c r="A154" s="3"/>
      <c r="B154" s="19"/>
      <c r="C154" s="19"/>
      <c r="D154" s="19"/>
      <c r="E154" s="19"/>
    </row>
    <row r="155">
      <c r="A155" s="3"/>
      <c r="B155" s="19"/>
      <c r="C155" s="19"/>
      <c r="D155" s="19"/>
      <c r="E155" s="19"/>
    </row>
    <row r="156">
      <c r="A156" s="3"/>
      <c r="B156" s="19"/>
      <c r="C156" s="19"/>
      <c r="D156" s="19"/>
      <c r="E156" s="19"/>
    </row>
    <row r="157">
      <c r="A157" s="3"/>
      <c r="B157" s="19"/>
      <c r="C157" s="19"/>
      <c r="D157" s="19"/>
      <c r="E157" s="19"/>
    </row>
    <row r="158">
      <c r="A158" s="3"/>
      <c r="B158" s="19"/>
      <c r="C158" s="19"/>
      <c r="D158" s="19"/>
      <c r="E158" s="19"/>
    </row>
    <row r="159">
      <c r="A159" s="3"/>
      <c r="B159" s="19"/>
      <c r="C159" s="19"/>
      <c r="D159" s="19"/>
      <c r="E159" s="19"/>
    </row>
    <row r="160">
      <c r="A160" s="3"/>
      <c r="B160" s="19"/>
      <c r="C160" s="19"/>
      <c r="D160" s="19"/>
      <c r="E160" s="19"/>
    </row>
    <row r="161">
      <c r="A161" s="3"/>
      <c r="B161" s="19"/>
      <c r="C161" s="19"/>
      <c r="D161" s="19"/>
      <c r="E161" s="19"/>
    </row>
    <row r="162">
      <c r="A162" s="3"/>
      <c r="B162" s="19"/>
      <c r="C162" s="19"/>
      <c r="D162" s="19"/>
      <c r="E162" s="19"/>
    </row>
    <row r="163">
      <c r="A163" s="3"/>
      <c r="B163" s="19"/>
      <c r="C163" s="19"/>
      <c r="D163" s="19"/>
      <c r="E163" s="19"/>
    </row>
    <row r="164">
      <c r="A164" s="3"/>
      <c r="B164" s="19"/>
      <c r="C164" s="19"/>
      <c r="D164" s="19"/>
      <c r="E164" s="19"/>
    </row>
    <row r="165">
      <c r="A165" s="3"/>
      <c r="B165" s="19"/>
      <c r="C165" s="19"/>
      <c r="D165" s="19"/>
      <c r="E165" s="19"/>
    </row>
    <row r="166">
      <c r="A166" s="3"/>
      <c r="B166" s="19"/>
      <c r="C166" s="19"/>
      <c r="D166" s="19"/>
      <c r="E166" s="19"/>
    </row>
    <row r="167">
      <c r="A167" s="3"/>
      <c r="B167" s="19"/>
      <c r="C167" s="19"/>
      <c r="D167" s="19"/>
      <c r="E167" s="19"/>
    </row>
    <row r="168">
      <c r="A168" s="3"/>
      <c r="B168" s="19"/>
      <c r="C168" s="19"/>
      <c r="D168" s="19"/>
      <c r="E168" s="19"/>
    </row>
    <row r="169">
      <c r="A169" s="3"/>
      <c r="B169" s="19"/>
      <c r="C169" s="19"/>
      <c r="D169" s="19"/>
      <c r="E169" s="19"/>
    </row>
    <row r="170">
      <c r="A170" s="3"/>
      <c r="B170" s="19"/>
      <c r="C170" s="19"/>
      <c r="D170" s="19"/>
      <c r="E170" s="19"/>
    </row>
    <row r="171">
      <c r="A171" s="3"/>
      <c r="B171" s="19"/>
      <c r="C171" s="19"/>
      <c r="D171" s="19"/>
      <c r="E171" s="19"/>
    </row>
    <row r="172">
      <c r="A172" s="3"/>
      <c r="B172" s="19"/>
      <c r="C172" s="19"/>
      <c r="D172" s="19"/>
      <c r="E172" s="19"/>
    </row>
    <row r="173">
      <c r="A173" s="3"/>
      <c r="B173" s="19"/>
      <c r="C173" s="19"/>
      <c r="D173" s="19"/>
      <c r="E173" s="19"/>
    </row>
    <row r="174">
      <c r="A174" s="3"/>
      <c r="B174" s="19"/>
      <c r="C174" s="19"/>
      <c r="D174" s="19"/>
      <c r="E174" s="19"/>
    </row>
    <row r="175">
      <c r="A175" s="3"/>
      <c r="B175" s="19"/>
      <c r="C175" s="19"/>
      <c r="D175" s="19"/>
      <c r="E175" s="19"/>
    </row>
    <row r="176">
      <c r="A176" s="3"/>
      <c r="B176" s="19"/>
      <c r="C176" s="19"/>
      <c r="D176" s="19"/>
      <c r="E176" s="19"/>
    </row>
    <row r="177">
      <c r="A177" s="3"/>
      <c r="B177" s="19"/>
      <c r="C177" s="19"/>
      <c r="D177" s="19"/>
      <c r="E177" s="19"/>
    </row>
    <row r="178">
      <c r="A178" s="3"/>
      <c r="B178" s="19"/>
      <c r="C178" s="19"/>
      <c r="D178" s="19"/>
      <c r="E178" s="19"/>
    </row>
    <row r="179">
      <c r="A179" s="3"/>
      <c r="B179" s="19"/>
      <c r="C179" s="19"/>
      <c r="D179" s="19"/>
      <c r="E179" s="19"/>
    </row>
    <row r="180">
      <c r="A180" s="3"/>
      <c r="B180" s="19"/>
      <c r="C180" s="19"/>
      <c r="D180" s="19"/>
      <c r="E180" s="19"/>
    </row>
    <row r="181">
      <c r="A181" s="3"/>
      <c r="B181" s="19"/>
      <c r="C181" s="19"/>
      <c r="D181" s="19"/>
      <c r="E181" s="19"/>
    </row>
    <row r="182">
      <c r="A182" s="3"/>
      <c r="B182" s="19"/>
      <c r="C182" s="19"/>
      <c r="D182" s="19"/>
      <c r="E182" s="19"/>
    </row>
    <row r="183">
      <c r="A183" s="3"/>
      <c r="B183" s="19"/>
      <c r="C183" s="19"/>
      <c r="D183" s="19"/>
      <c r="E183" s="19"/>
    </row>
    <row r="184">
      <c r="A184" s="3"/>
      <c r="B184" s="19"/>
      <c r="C184" s="19"/>
      <c r="D184" s="19"/>
      <c r="E184" s="19"/>
    </row>
    <row r="185">
      <c r="A185" s="3"/>
      <c r="B185" s="19"/>
      <c r="C185" s="19"/>
      <c r="D185" s="19"/>
      <c r="E185" s="19"/>
    </row>
    <row r="186">
      <c r="A186" s="3"/>
      <c r="B186" s="19"/>
      <c r="C186" s="19"/>
      <c r="D186" s="19"/>
      <c r="E186" s="19"/>
    </row>
    <row r="187">
      <c r="A187" s="3"/>
      <c r="B187" s="19"/>
      <c r="C187" s="19"/>
      <c r="D187" s="19"/>
      <c r="E187" s="19"/>
    </row>
    <row r="188">
      <c r="A188" s="3"/>
      <c r="B188" s="19"/>
      <c r="C188" s="19"/>
      <c r="D188" s="19"/>
      <c r="E188" s="19"/>
    </row>
    <row r="189">
      <c r="A189" s="3"/>
      <c r="B189" s="19"/>
      <c r="C189" s="19"/>
      <c r="D189" s="19"/>
      <c r="E189" s="19"/>
    </row>
    <row r="190">
      <c r="A190" s="3"/>
      <c r="B190" s="19"/>
      <c r="C190" s="19"/>
      <c r="D190" s="19"/>
      <c r="E190" s="19"/>
    </row>
    <row r="191">
      <c r="A191" s="3"/>
      <c r="B191" s="19"/>
      <c r="C191" s="19"/>
      <c r="D191" s="19"/>
      <c r="E191" s="19"/>
    </row>
    <row r="192">
      <c r="A192" s="3"/>
      <c r="B192" s="19"/>
      <c r="C192" s="19"/>
      <c r="D192" s="19"/>
      <c r="E192" s="19"/>
    </row>
    <row r="193">
      <c r="A193" s="3"/>
      <c r="B193" s="19"/>
      <c r="C193" s="19"/>
      <c r="D193" s="19"/>
      <c r="E193" s="19"/>
    </row>
    <row r="194">
      <c r="A194" s="3"/>
      <c r="B194" s="19"/>
      <c r="C194" s="19"/>
      <c r="D194" s="19"/>
      <c r="E194" s="19"/>
    </row>
    <row r="195">
      <c r="A195" s="3"/>
      <c r="B195" s="19"/>
      <c r="C195" s="19"/>
      <c r="D195" s="19"/>
      <c r="E195" s="19"/>
    </row>
    <row r="196">
      <c r="A196" s="3"/>
      <c r="B196" s="19"/>
      <c r="C196" s="19"/>
      <c r="D196" s="19"/>
      <c r="E196" s="19"/>
    </row>
    <row r="197">
      <c r="A197" s="3"/>
      <c r="B197" s="19"/>
      <c r="C197" s="19"/>
      <c r="D197" s="19"/>
      <c r="E197" s="19"/>
    </row>
    <row r="198">
      <c r="A198" s="3"/>
      <c r="B198" s="19"/>
      <c r="C198" s="19"/>
      <c r="D198" s="19"/>
      <c r="E198" s="19"/>
    </row>
    <row r="199">
      <c r="A199" s="3"/>
      <c r="B199" s="19"/>
      <c r="C199" s="19"/>
      <c r="D199" s="19"/>
      <c r="E199" s="19"/>
    </row>
    <row r="200">
      <c r="A200" s="3"/>
      <c r="B200" s="19"/>
      <c r="C200" s="19"/>
      <c r="D200" s="19"/>
      <c r="E200" s="19"/>
    </row>
    <row r="201">
      <c r="A201" s="3"/>
      <c r="B201" s="19"/>
      <c r="C201" s="19"/>
      <c r="D201" s="19"/>
      <c r="E201" s="19"/>
    </row>
    <row r="202">
      <c r="A202" s="3"/>
      <c r="B202" s="19"/>
      <c r="C202" s="19"/>
      <c r="D202" s="19"/>
      <c r="E202" s="19"/>
    </row>
    <row r="203">
      <c r="A203" s="3"/>
      <c r="B203" s="19"/>
      <c r="C203" s="19"/>
      <c r="D203" s="19"/>
      <c r="E203" s="19"/>
    </row>
    <row r="204">
      <c r="A204" s="3"/>
      <c r="B204" s="19"/>
      <c r="C204" s="19"/>
      <c r="D204" s="19"/>
      <c r="E204" s="19"/>
    </row>
    <row r="205">
      <c r="A205" s="3"/>
      <c r="B205" s="19"/>
      <c r="C205" s="19"/>
      <c r="D205" s="19"/>
      <c r="E205" s="19"/>
    </row>
    <row r="206">
      <c r="A206" s="3"/>
      <c r="B206" s="19"/>
      <c r="C206" s="19"/>
      <c r="D206" s="19"/>
      <c r="E206" s="19"/>
    </row>
    <row r="207">
      <c r="A207" s="3"/>
      <c r="B207" s="19"/>
      <c r="C207" s="19"/>
      <c r="D207" s="19"/>
      <c r="E207" s="19"/>
    </row>
    <row r="208">
      <c r="A208" s="3"/>
      <c r="B208" s="19"/>
      <c r="C208" s="19"/>
      <c r="D208" s="19"/>
      <c r="E208" s="19"/>
    </row>
    <row r="209">
      <c r="A209" s="3"/>
      <c r="B209" s="19"/>
      <c r="C209" s="19"/>
      <c r="D209" s="19"/>
      <c r="E209" s="19"/>
    </row>
    <row r="210">
      <c r="A210" s="3"/>
      <c r="B210" s="19"/>
      <c r="C210" s="19"/>
      <c r="D210" s="19"/>
      <c r="E210" s="19"/>
    </row>
    <row r="211">
      <c r="A211" s="3"/>
      <c r="B211" s="19"/>
      <c r="C211" s="19"/>
      <c r="D211" s="19"/>
      <c r="E211" s="19"/>
    </row>
    <row r="212">
      <c r="A212" s="3"/>
      <c r="B212" s="19"/>
      <c r="C212" s="19"/>
      <c r="D212" s="19"/>
      <c r="E212" s="19"/>
    </row>
    <row r="213">
      <c r="A213" s="3"/>
      <c r="B213" s="19"/>
      <c r="C213" s="19"/>
      <c r="D213" s="19"/>
      <c r="E213" s="19"/>
    </row>
    <row r="214">
      <c r="A214" s="3"/>
      <c r="B214" s="19"/>
      <c r="C214" s="19"/>
      <c r="D214" s="19"/>
      <c r="E214" s="19"/>
    </row>
    <row r="215">
      <c r="A215" s="3"/>
      <c r="B215" s="19"/>
      <c r="C215" s="19"/>
      <c r="D215" s="19"/>
      <c r="E215" s="19"/>
    </row>
    <row r="216">
      <c r="A216" s="3"/>
      <c r="B216" s="19"/>
      <c r="C216" s="19"/>
      <c r="D216" s="19"/>
      <c r="E216" s="19"/>
    </row>
    <row r="217">
      <c r="A217" s="3"/>
      <c r="B217" s="19"/>
      <c r="C217" s="19"/>
      <c r="D217" s="19"/>
      <c r="E217" s="19"/>
    </row>
    <row r="218">
      <c r="A218" s="3"/>
      <c r="B218" s="19"/>
      <c r="C218" s="19"/>
      <c r="D218" s="19"/>
      <c r="E218" s="19"/>
    </row>
    <row r="219">
      <c r="A219" s="3"/>
      <c r="B219" s="19"/>
      <c r="C219" s="19"/>
      <c r="D219" s="19"/>
      <c r="E219" s="19"/>
    </row>
    <row r="220">
      <c r="A220" s="3"/>
      <c r="B220" s="19"/>
      <c r="C220" s="19"/>
      <c r="D220" s="19"/>
      <c r="E220" s="19"/>
    </row>
    <row r="221">
      <c r="A221" s="3"/>
      <c r="B221" s="19"/>
      <c r="C221" s="19"/>
      <c r="D221" s="19"/>
      <c r="E221" s="19"/>
    </row>
    <row r="222">
      <c r="A222" s="3"/>
      <c r="B222" s="19"/>
      <c r="C222" s="19"/>
      <c r="D222" s="19"/>
      <c r="E222" s="19"/>
    </row>
    <row r="223">
      <c r="A223" s="3"/>
      <c r="B223" s="19"/>
      <c r="C223" s="19"/>
      <c r="D223" s="19"/>
      <c r="E223" s="19"/>
    </row>
    <row r="224">
      <c r="A224" s="3"/>
      <c r="B224" s="19"/>
      <c r="C224" s="19"/>
      <c r="D224" s="19"/>
      <c r="E224" s="19"/>
    </row>
    <row r="225">
      <c r="A225" s="3"/>
      <c r="B225" s="19"/>
      <c r="C225" s="19"/>
      <c r="D225" s="19"/>
      <c r="E225" s="19"/>
    </row>
    <row r="226">
      <c r="A226" s="3"/>
      <c r="B226" s="19"/>
      <c r="C226" s="19"/>
      <c r="D226" s="19"/>
      <c r="E226" s="19"/>
    </row>
    <row r="227">
      <c r="A227" s="3"/>
      <c r="B227" s="19"/>
      <c r="C227" s="19"/>
      <c r="D227" s="19"/>
      <c r="E227" s="19"/>
    </row>
    <row r="228">
      <c r="A228" s="3"/>
      <c r="B228" s="19"/>
      <c r="C228" s="19"/>
      <c r="D228" s="19"/>
      <c r="E228" s="19"/>
    </row>
    <row r="229">
      <c r="A229" s="3"/>
      <c r="B229" s="19"/>
      <c r="C229" s="19"/>
      <c r="D229" s="19"/>
      <c r="E229" s="19"/>
    </row>
    <row r="230">
      <c r="A230" s="3"/>
      <c r="B230" s="19"/>
      <c r="C230" s="19"/>
      <c r="D230" s="19"/>
      <c r="E230" s="19"/>
    </row>
    <row r="231">
      <c r="A231" s="3"/>
      <c r="B231" s="19"/>
      <c r="C231" s="19"/>
      <c r="D231" s="19"/>
      <c r="E231" s="19"/>
    </row>
    <row r="232">
      <c r="A232" s="3"/>
      <c r="B232" s="19"/>
      <c r="C232" s="19"/>
      <c r="D232" s="19"/>
      <c r="E232" s="19"/>
    </row>
    <row r="233">
      <c r="A233" s="3"/>
      <c r="B233" s="19"/>
      <c r="C233" s="19"/>
      <c r="D233" s="19"/>
      <c r="E233" s="19"/>
    </row>
    <row r="234">
      <c r="A234" s="3"/>
      <c r="B234" s="19"/>
      <c r="C234" s="19"/>
      <c r="D234" s="19"/>
      <c r="E234" s="19"/>
    </row>
    <row r="235">
      <c r="A235" s="3"/>
      <c r="B235" s="19"/>
      <c r="C235" s="19"/>
      <c r="D235" s="19"/>
      <c r="E235" s="19"/>
    </row>
    <row r="236">
      <c r="A236" s="3"/>
      <c r="B236" s="19"/>
      <c r="C236" s="19"/>
      <c r="D236" s="19"/>
      <c r="E236" s="19"/>
    </row>
    <row r="237">
      <c r="A237" s="3"/>
      <c r="B237" s="19"/>
      <c r="C237" s="19"/>
      <c r="D237" s="19"/>
      <c r="E237" s="19"/>
    </row>
    <row r="238">
      <c r="A238" s="3"/>
      <c r="B238" s="19"/>
      <c r="C238" s="19"/>
      <c r="D238" s="19"/>
      <c r="E238" s="19"/>
    </row>
    <row r="239">
      <c r="A239" s="3"/>
      <c r="B239" s="19"/>
      <c r="C239" s="19"/>
      <c r="D239" s="19"/>
      <c r="E239" s="19"/>
    </row>
    <row r="240">
      <c r="A240" s="3"/>
      <c r="B240" s="19"/>
      <c r="C240" s="19"/>
      <c r="D240" s="19"/>
      <c r="E240" s="19"/>
    </row>
    <row r="241">
      <c r="A241" s="3"/>
      <c r="B241" s="19"/>
      <c r="C241" s="19"/>
      <c r="D241" s="19"/>
      <c r="E241" s="19"/>
    </row>
    <row r="242">
      <c r="A242" s="3"/>
      <c r="B242" s="19"/>
      <c r="C242" s="19"/>
      <c r="D242" s="19"/>
      <c r="E242" s="19"/>
    </row>
    <row r="243">
      <c r="A243" s="3"/>
      <c r="B243" s="19"/>
      <c r="C243" s="19"/>
      <c r="D243" s="19"/>
      <c r="E243" s="19"/>
    </row>
    <row r="244">
      <c r="A244" s="3"/>
      <c r="B244" s="19"/>
      <c r="C244" s="19"/>
      <c r="D244" s="19"/>
      <c r="E244" s="19"/>
    </row>
    <row r="245">
      <c r="A245" s="3"/>
      <c r="B245" s="19"/>
      <c r="C245" s="19"/>
      <c r="D245" s="19"/>
      <c r="E245" s="19"/>
    </row>
    <row r="246">
      <c r="A246" s="3"/>
      <c r="B246" s="19"/>
      <c r="C246" s="19"/>
      <c r="D246" s="19"/>
      <c r="E246" s="19"/>
    </row>
    <row r="247">
      <c r="A247" s="3"/>
      <c r="B247" s="19"/>
      <c r="C247" s="19"/>
      <c r="D247" s="19"/>
      <c r="E247" s="19"/>
    </row>
    <row r="248">
      <c r="A248" s="3"/>
      <c r="B248" s="19"/>
      <c r="C248" s="19"/>
      <c r="D248" s="19"/>
      <c r="E248" s="19"/>
    </row>
    <row r="249">
      <c r="A249" s="3"/>
      <c r="B249" s="19"/>
      <c r="C249" s="19"/>
      <c r="D249" s="19"/>
      <c r="E249" s="19"/>
    </row>
    <row r="250">
      <c r="A250" s="3"/>
      <c r="B250" s="19"/>
      <c r="C250" s="19"/>
      <c r="D250" s="19"/>
      <c r="E250" s="19"/>
    </row>
    <row r="251">
      <c r="A251" s="3"/>
      <c r="B251" s="19"/>
      <c r="C251" s="19"/>
      <c r="D251" s="19"/>
      <c r="E251" s="19"/>
    </row>
    <row r="252">
      <c r="A252" s="3"/>
      <c r="B252" s="19"/>
      <c r="C252" s="19"/>
      <c r="D252" s="19"/>
      <c r="E252" s="19"/>
    </row>
    <row r="253">
      <c r="A253" s="3"/>
      <c r="B253" s="19"/>
      <c r="C253" s="19"/>
      <c r="D253" s="19"/>
      <c r="E253" s="19"/>
    </row>
    <row r="254">
      <c r="A254" s="3"/>
      <c r="B254" s="19"/>
      <c r="C254" s="19"/>
      <c r="D254" s="19"/>
      <c r="E254" s="19"/>
    </row>
    <row r="255">
      <c r="A255" s="3"/>
      <c r="B255" s="19"/>
      <c r="C255" s="19"/>
      <c r="D255" s="19"/>
      <c r="E255" s="19"/>
    </row>
    <row r="256">
      <c r="A256" s="3"/>
      <c r="B256" s="19"/>
      <c r="C256" s="19"/>
      <c r="D256" s="19"/>
      <c r="E256" s="19"/>
    </row>
    <row r="257">
      <c r="A257" s="3"/>
      <c r="B257" s="19"/>
      <c r="C257" s="19"/>
      <c r="D257" s="19"/>
      <c r="E257" s="19"/>
    </row>
    <row r="258">
      <c r="A258" s="3"/>
      <c r="B258" s="19"/>
      <c r="C258" s="19"/>
      <c r="D258" s="19"/>
      <c r="E258" s="19"/>
    </row>
    <row r="259">
      <c r="A259" s="3"/>
      <c r="B259" s="19"/>
      <c r="C259" s="19"/>
      <c r="D259" s="19"/>
      <c r="E259" s="19"/>
    </row>
    <row r="260">
      <c r="A260" s="3"/>
      <c r="B260" s="19"/>
      <c r="C260" s="19"/>
      <c r="D260" s="19"/>
      <c r="E260" s="19"/>
    </row>
    <row r="261">
      <c r="A261" s="3"/>
      <c r="B261" s="19"/>
      <c r="C261" s="19"/>
      <c r="D261" s="19"/>
      <c r="E261" s="19"/>
    </row>
    <row r="262">
      <c r="A262" s="3"/>
      <c r="B262" s="19"/>
      <c r="C262" s="19"/>
      <c r="D262" s="19"/>
      <c r="E262" s="19"/>
    </row>
    <row r="263">
      <c r="A263" s="3"/>
      <c r="B263" s="19"/>
      <c r="C263" s="19"/>
      <c r="D263" s="19"/>
      <c r="E263" s="19"/>
    </row>
    <row r="264">
      <c r="A264" s="3"/>
      <c r="B264" s="19"/>
      <c r="C264" s="19"/>
      <c r="D264" s="19"/>
      <c r="E264" s="19"/>
    </row>
    <row r="265">
      <c r="A265" s="3"/>
      <c r="B265" s="19"/>
      <c r="C265" s="19"/>
      <c r="D265" s="19"/>
      <c r="E265" s="19"/>
    </row>
    <row r="266">
      <c r="A266" s="3"/>
      <c r="B266" s="19"/>
      <c r="C266" s="19"/>
      <c r="D266" s="19"/>
      <c r="E266" s="19"/>
    </row>
    <row r="267">
      <c r="A267" s="3"/>
      <c r="B267" s="19"/>
      <c r="C267" s="19"/>
      <c r="D267" s="19"/>
      <c r="E267" s="19"/>
    </row>
    <row r="268">
      <c r="A268" s="3"/>
      <c r="B268" s="19"/>
      <c r="C268" s="19"/>
      <c r="D268" s="19"/>
      <c r="E268" s="19"/>
    </row>
    <row r="269">
      <c r="A269" s="3"/>
      <c r="B269" s="19"/>
      <c r="C269" s="19"/>
      <c r="D269" s="19"/>
      <c r="E269" s="19"/>
    </row>
    <row r="270">
      <c r="A270" s="3"/>
      <c r="B270" s="19"/>
      <c r="C270" s="19"/>
      <c r="D270" s="19"/>
      <c r="E270" s="19"/>
    </row>
    <row r="271">
      <c r="A271" s="3"/>
      <c r="B271" s="19"/>
      <c r="C271" s="19"/>
      <c r="D271" s="19"/>
      <c r="E271" s="19"/>
    </row>
    <row r="272">
      <c r="A272" s="3"/>
      <c r="B272" s="19"/>
      <c r="C272" s="19"/>
      <c r="D272" s="19"/>
      <c r="E272" s="19"/>
    </row>
    <row r="273">
      <c r="A273" s="3"/>
      <c r="B273" s="19"/>
      <c r="C273" s="19"/>
      <c r="D273" s="19"/>
      <c r="E273" s="19"/>
    </row>
    <row r="274">
      <c r="A274" s="3"/>
      <c r="B274" s="19"/>
      <c r="C274" s="19"/>
      <c r="D274" s="19"/>
      <c r="E274" s="19"/>
    </row>
    <row r="275">
      <c r="A275" s="3"/>
      <c r="B275" s="19"/>
      <c r="C275" s="19"/>
      <c r="D275" s="19"/>
      <c r="E275" s="19"/>
    </row>
    <row r="276">
      <c r="A276" s="3"/>
      <c r="B276" s="19"/>
      <c r="C276" s="19"/>
      <c r="D276" s="19"/>
      <c r="E276" s="19"/>
    </row>
    <row r="277">
      <c r="A277" s="3"/>
      <c r="B277" s="19"/>
      <c r="C277" s="19"/>
      <c r="D277" s="19"/>
      <c r="E277" s="19"/>
    </row>
    <row r="278">
      <c r="A278" s="3"/>
      <c r="B278" s="19"/>
      <c r="C278" s="19"/>
      <c r="D278" s="19"/>
      <c r="E278" s="19"/>
    </row>
    <row r="279">
      <c r="A279" s="3"/>
      <c r="B279" s="19"/>
      <c r="C279" s="19"/>
      <c r="D279" s="19"/>
      <c r="E279" s="19"/>
    </row>
    <row r="280">
      <c r="A280" s="3"/>
      <c r="B280" s="19"/>
      <c r="C280" s="19"/>
      <c r="D280" s="19"/>
      <c r="E280" s="19"/>
    </row>
    <row r="281">
      <c r="A281" s="3"/>
      <c r="B281" s="19"/>
      <c r="C281" s="19"/>
      <c r="D281" s="19"/>
      <c r="E281" s="19"/>
    </row>
    <row r="282">
      <c r="A282" s="3"/>
      <c r="B282" s="19"/>
      <c r="C282" s="19"/>
      <c r="D282" s="19"/>
      <c r="E282" s="19"/>
    </row>
    <row r="283">
      <c r="A283" s="3"/>
      <c r="B283" s="19"/>
      <c r="C283" s="19"/>
      <c r="D283" s="19"/>
      <c r="E283" s="19"/>
    </row>
    <row r="284">
      <c r="A284" s="3"/>
      <c r="B284" s="19"/>
      <c r="C284" s="19"/>
      <c r="D284" s="19"/>
      <c r="E284" s="19"/>
    </row>
    <row r="285">
      <c r="A285" s="3"/>
      <c r="B285" s="19"/>
      <c r="C285" s="19"/>
      <c r="D285" s="19"/>
      <c r="E285" s="19"/>
    </row>
    <row r="286">
      <c r="A286" s="3"/>
      <c r="B286" s="19"/>
      <c r="C286" s="19"/>
      <c r="D286" s="19"/>
      <c r="E286" s="19"/>
    </row>
    <row r="287">
      <c r="A287" s="3"/>
      <c r="B287" s="19"/>
      <c r="C287" s="19"/>
      <c r="D287" s="19"/>
      <c r="E287" s="19"/>
    </row>
    <row r="288">
      <c r="A288" s="3"/>
      <c r="B288" s="19"/>
      <c r="C288" s="19"/>
      <c r="D288" s="19"/>
      <c r="E288" s="19"/>
    </row>
    <row r="289">
      <c r="A289" s="3"/>
      <c r="B289" s="19"/>
      <c r="C289" s="19"/>
      <c r="D289" s="19"/>
      <c r="E289" s="19"/>
    </row>
    <row r="290">
      <c r="A290" s="3"/>
      <c r="B290" s="19"/>
      <c r="C290" s="19"/>
      <c r="D290" s="19"/>
      <c r="E290" s="19"/>
    </row>
    <row r="291">
      <c r="A291" s="3"/>
      <c r="B291" s="19"/>
      <c r="C291" s="19"/>
      <c r="D291" s="19"/>
      <c r="E291" s="19"/>
    </row>
    <row r="292">
      <c r="A292" s="3"/>
      <c r="B292" s="19"/>
      <c r="C292" s="19"/>
      <c r="D292" s="19"/>
      <c r="E292" s="19"/>
    </row>
    <row r="293">
      <c r="A293" s="3"/>
      <c r="B293" s="19"/>
      <c r="C293" s="19"/>
      <c r="D293" s="19"/>
      <c r="E293" s="19"/>
    </row>
    <row r="294">
      <c r="A294" s="3"/>
      <c r="B294" s="19"/>
      <c r="C294" s="19"/>
      <c r="D294" s="19"/>
      <c r="E294" s="19"/>
    </row>
    <row r="295">
      <c r="A295" s="3"/>
      <c r="B295" s="19"/>
      <c r="C295" s="19"/>
      <c r="D295" s="19"/>
      <c r="E295" s="19"/>
    </row>
    <row r="296">
      <c r="A296" s="3"/>
      <c r="B296" s="19"/>
      <c r="C296" s="19"/>
      <c r="D296" s="19"/>
      <c r="E296" s="19"/>
    </row>
    <row r="297">
      <c r="A297" s="3"/>
      <c r="B297" s="19"/>
      <c r="C297" s="19"/>
      <c r="D297" s="19"/>
      <c r="E297" s="19"/>
    </row>
    <row r="298">
      <c r="A298" s="3"/>
      <c r="B298" s="19"/>
      <c r="C298" s="19"/>
      <c r="D298" s="19"/>
      <c r="E298" s="19"/>
    </row>
    <row r="299">
      <c r="A299" s="3"/>
      <c r="B299" s="19"/>
      <c r="C299" s="19"/>
      <c r="D299" s="19"/>
      <c r="E299" s="19"/>
    </row>
    <row r="300">
      <c r="A300" s="3"/>
      <c r="B300" s="19"/>
      <c r="C300" s="19"/>
      <c r="D300" s="19"/>
      <c r="E300" s="19"/>
    </row>
    <row r="301">
      <c r="A301" s="3"/>
      <c r="B301" s="19"/>
      <c r="C301" s="19"/>
      <c r="D301" s="19"/>
      <c r="E301" s="19"/>
    </row>
    <row r="302">
      <c r="A302" s="3"/>
      <c r="B302" s="19"/>
      <c r="C302" s="19"/>
      <c r="D302" s="19"/>
      <c r="E302" s="19"/>
    </row>
    <row r="303">
      <c r="A303" s="3"/>
      <c r="B303" s="19"/>
      <c r="C303" s="19"/>
      <c r="D303" s="19"/>
      <c r="E303" s="19"/>
    </row>
    <row r="304">
      <c r="A304" s="3"/>
      <c r="B304" s="19"/>
      <c r="C304" s="19"/>
      <c r="D304" s="19"/>
      <c r="E304" s="19"/>
    </row>
    <row r="305">
      <c r="A305" s="3"/>
      <c r="B305" s="19"/>
      <c r="C305" s="19"/>
      <c r="D305" s="19"/>
      <c r="E305" s="19"/>
    </row>
    <row r="306">
      <c r="A306" s="3"/>
      <c r="B306" s="19"/>
      <c r="C306" s="19"/>
      <c r="D306" s="19"/>
      <c r="E306" s="19"/>
    </row>
    <row r="307">
      <c r="A307" s="3"/>
      <c r="B307" s="19"/>
      <c r="C307" s="19"/>
      <c r="D307" s="19"/>
      <c r="E307" s="19"/>
    </row>
    <row r="308">
      <c r="A308" s="3"/>
      <c r="B308" s="19"/>
      <c r="C308" s="19"/>
      <c r="D308" s="19"/>
      <c r="E308" s="19"/>
    </row>
    <row r="309">
      <c r="A309" s="3"/>
      <c r="B309" s="19"/>
      <c r="C309" s="19"/>
      <c r="D309" s="19"/>
      <c r="E309" s="19"/>
    </row>
    <row r="310">
      <c r="A310" s="3"/>
      <c r="B310" s="19"/>
      <c r="C310" s="19"/>
      <c r="D310" s="19"/>
      <c r="E310" s="19"/>
    </row>
    <row r="311">
      <c r="A311" s="3"/>
      <c r="B311" s="19"/>
      <c r="C311" s="19"/>
      <c r="D311" s="19"/>
      <c r="E311" s="19"/>
    </row>
    <row r="312">
      <c r="A312" s="3"/>
      <c r="B312" s="19"/>
      <c r="C312" s="19"/>
      <c r="D312" s="19"/>
      <c r="E312" s="19"/>
    </row>
    <row r="313">
      <c r="A313" s="3"/>
      <c r="B313" s="19"/>
      <c r="C313" s="19"/>
      <c r="D313" s="19"/>
      <c r="E313" s="19"/>
    </row>
    <row r="314">
      <c r="A314" s="3"/>
      <c r="B314" s="19"/>
      <c r="C314" s="19"/>
      <c r="D314" s="19"/>
      <c r="E314" s="19"/>
    </row>
    <row r="315">
      <c r="A315" s="3"/>
      <c r="B315" s="19"/>
      <c r="C315" s="19"/>
      <c r="D315" s="19"/>
      <c r="E315" s="19"/>
    </row>
    <row r="316">
      <c r="A316" s="3"/>
      <c r="B316" s="19"/>
      <c r="C316" s="19"/>
      <c r="D316" s="19"/>
      <c r="E316" s="19"/>
    </row>
    <row r="317">
      <c r="A317" s="3"/>
      <c r="B317" s="19"/>
      <c r="C317" s="19"/>
      <c r="D317" s="19"/>
      <c r="E317" s="19"/>
    </row>
    <row r="318">
      <c r="A318" s="3"/>
      <c r="B318" s="19"/>
      <c r="C318" s="19"/>
      <c r="D318" s="19"/>
      <c r="E318" s="19"/>
    </row>
    <row r="319">
      <c r="A319" s="3"/>
      <c r="B319" s="19"/>
      <c r="C319" s="19"/>
      <c r="D319" s="19"/>
      <c r="E319" s="19"/>
    </row>
    <row r="320">
      <c r="A320" s="3"/>
      <c r="B320" s="19"/>
      <c r="C320" s="19"/>
      <c r="D320" s="19"/>
      <c r="E320" s="19"/>
    </row>
    <row r="321">
      <c r="A321" s="3"/>
      <c r="B321" s="19"/>
      <c r="C321" s="19"/>
      <c r="D321" s="19"/>
      <c r="E321" s="19"/>
    </row>
    <row r="322">
      <c r="A322" s="3"/>
      <c r="B322" s="19"/>
      <c r="C322" s="19"/>
      <c r="D322" s="19"/>
      <c r="E322" s="19"/>
    </row>
    <row r="323">
      <c r="A323" s="3"/>
      <c r="B323" s="19"/>
      <c r="C323" s="19"/>
      <c r="D323" s="19"/>
      <c r="E323" s="19"/>
    </row>
    <row r="324">
      <c r="A324" s="3"/>
      <c r="B324" s="19"/>
      <c r="C324" s="19"/>
      <c r="D324" s="19"/>
      <c r="E324" s="19"/>
    </row>
    <row r="325">
      <c r="A325" s="3"/>
      <c r="B325" s="19"/>
      <c r="C325" s="19"/>
      <c r="D325" s="19"/>
      <c r="E325" s="19"/>
    </row>
    <row r="326">
      <c r="A326" s="3"/>
      <c r="B326" s="19"/>
      <c r="C326" s="19"/>
      <c r="D326" s="19"/>
      <c r="E326" s="19"/>
    </row>
    <row r="327">
      <c r="A327" s="3"/>
      <c r="B327" s="19"/>
      <c r="C327" s="19"/>
      <c r="D327" s="19"/>
      <c r="E327" s="19"/>
    </row>
    <row r="328">
      <c r="A328" s="3"/>
      <c r="B328" s="19"/>
      <c r="C328" s="19"/>
      <c r="D328" s="19"/>
      <c r="E328" s="19"/>
    </row>
    <row r="329">
      <c r="A329" s="3"/>
      <c r="B329" s="19"/>
      <c r="C329" s="19"/>
      <c r="D329" s="19"/>
      <c r="E329" s="19"/>
    </row>
    <row r="330">
      <c r="A330" s="3"/>
      <c r="B330" s="19"/>
      <c r="C330" s="19"/>
      <c r="D330" s="19"/>
      <c r="E330" s="19"/>
    </row>
    <row r="331">
      <c r="A331" s="3"/>
      <c r="B331" s="19"/>
      <c r="C331" s="19"/>
      <c r="D331" s="19"/>
      <c r="E331" s="19"/>
    </row>
    <row r="332">
      <c r="A332" s="3"/>
      <c r="B332" s="19"/>
      <c r="C332" s="19"/>
      <c r="D332" s="19"/>
      <c r="E332" s="19"/>
    </row>
    <row r="333">
      <c r="A333" s="3"/>
      <c r="B333" s="19"/>
      <c r="C333" s="19"/>
      <c r="D333" s="19"/>
      <c r="E333" s="19"/>
    </row>
    <row r="334">
      <c r="A334" s="3"/>
      <c r="B334" s="19"/>
      <c r="C334" s="19"/>
      <c r="D334" s="19"/>
      <c r="E334" s="19"/>
    </row>
    <row r="335">
      <c r="A335" s="3"/>
      <c r="B335" s="19"/>
      <c r="C335" s="19"/>
      <c r="D335" s="19"/>
      <c r="E335" s="19"/>
    </row>
    <row r="336">
      <c r="A336" s="3"/>
      <c r="B336" s="19"/>
      <c r="C336" s="19"/>
      <c r="D336" s="19"/>
      <c r="E336" s="19"/>
    </row>
    <row r="337">
      <c r="A337" s="3"/>
      <c r="B337" s="19"/>
      <c r="C337" s="19"/>
      <c r="D337" s="19"/>
      <c r="E337" s="19"/>
    </row>
    <row r="338">
      <c r="A338" s="3"/>
      <c r="B338" s="19"/>
      <c r="C338" s="19"/>
      <c r="D338" s="19"/>
      <c r="E338" s="19"/>
    </row>
    <row r="339">
      <c r="A339" s="3"/>
      <c r="B339" s="19"/>
      <c r="C339" s="19"/>
      <c r="D339" s="19"/>
      <c r="E339" s="19"/>
    </row>
    <row r="340">
      <c r="A340" s="3"/>
      <c r="B340" s="19"/>
      <c r="C340" s="19"/>
      <c r="D340" s="19"/>
      <c r="E340" s="19"/>
    </row>
    <row r="341">
      <c r="A341" s="3"/>
      <c r="B341" s="19"/>
      <c r="C341" s="19"/>
      <c r="D341" s="19"/>
      <c r="E341" s="19"/>
    </row>
    <row r="342">
      <c r="A342" s="3"/>
      <c r="B342" s="19"/>
      <c r="C342" s="19"/>
      <c r="D342" s="19"/>
      <c r="E342" s="19"/>
    </row>
    <row r="343">
      <c r="A343" s="3"/>
      <c r="B343" s="19"/>
      <c r="C343" s="19"/>
      <c r="D343" s="19"/>
      <c r="E343" s="19"/>
    </row>
    <row r="344">
      <c r="A344" s="3"/>
      <c r="B344" s="19"/>
      <c r="C344" s="19"/>
      <c r="D344" s="19"/>
      <c r="E344" s="19"/>
    </row>
    <row r="345">
      <c r="A345" s="3"/>
      <c r="B345" s="19"/>
      <c r="C345" s="19"/>
      <c r="D345" s="19"/>
      <c r="E345" s="19"/>
    </row>
    <row r="346">
      <c r="A346" s="3"/>
      <c r="B346" s="19"/>
      <c r="C346" s="19"/>
      <c r="D346" s="19"/>
      <c r="E346" s="19"/>
    </row>
    <row r="347">
      <c r="A347" s="3"/>
      <c r="B347" s="19"/>
      <c r="C347" s="19"/>
      <c r="D347" s="19"/>
      <c r="E347" s="19"/>
    </row>
    <row r="348">
      <c r="A348" s="3"/>
      <c r="B348" s="19"/>
      <c r="C348" s="19"/>
      <c r="D348" s="19"/>
      <c r="E348" s="19"/>
    </row>
    <row r="349">
      <c r="A349" s="3"/>
      <c r="B349" s="19"/>
      <c r="C349" s="19"/>
      <c r="D349" s="19"/>
      <c r="E349" s="19"/>
    </row>
    <row r="350">
      <c r="A350" s="3"/>
      <c r="B350" s="19"/>
      <c r="C350" s="19"/>
      <c r="D350" s="19"/>
      <c r="E350" s="19"/>
    </row>
    <row r="351">
      <c r="A351" s="3"/>
      <c r="B351" s="19"/>
      <c r="C351" s="19"/>
      <c r="D351" s="19"/>
      <c r="E351" s="19"/>
    </row>
    <row r="352">
      <c r="A352" s="3"/>
      <c r="B352" s="19"/>
      <c r="C352" s="19"/>
      <c r="D352" s="19"/>
      <c r="E352" s="19"/>
    </row>
    <row r="353">
      <c r="A353" s="3"/>
      <c r="B353" s="19"/>
      <c r="C353" s="19"/>
      <c r="D353" s="19"/>
      <c r="E353" s="19"/>
    </row>
    <row r="354">
      <c r="A354" s="3"/>
      <c r="B354" s="19"/>
      <c r="C354" s="19"/>
      <c r="D354" s="19"/>
      <c r="E354" s="19"/>
    </row>
    <row r="355">
      <c r="A355" s="3"/>
      <c r="B355" s="19"/>
      <c r="C355" s="19"/>
      <c r="D355" s="19"/>
      <c r="E355" s="19"/>
    </row>
    <row r="356">
      <c r="A356" s="3"/>
      <c r="B356" s="19"/>
      <c r="C356" s="19"/>
      <c r="D356" s="19"/>
      <c r="E356" s="19"/>
    </row>
    <row r="357">
      <c r="A357" s="3"/>
      <c r="B357" s="19"/>
      <c r="C357" s="19"/>
      <c r="D357" s="19"/>
      <c r="E357" s="19"/>
    </row>
    <row r="358">
      <c r="A358" s="3"/>
      <c r="B358" s="19"/>
      <c r="C358" s="19"/>
      <c r="D358" s="19"/>
      <c r="E358" s="19"/>
    </row>
    <row r="359">
      <c r="A359" s="3"/>
      <c r="B359" s="19"/>
      <c r="C359" s="19"/>
      <c r="D359" s="19"/>
      <c r="E359" s="19"/>
    </row>
    <row r="360">
      <c r="A360" s="3"/>
      <c r="B360" s="19"/>
      <c r="C360" s="19"/>
      <c r="D360" s="19"/>
      <c r="E360" s="19"/>
    </row>
    <row r="361">
      <c r="A361" s="3"/>
      <c r="B361" s="19"/>
      <c r="C361" s="19"/>
      <c r="D361" s="19"/>
      <c r="E361" s="19"/>
    </row>
    <row r="362">
      <c r="A362" s="3"/>
      <c r="B362" s="19"/>
      <c r="C362" s="19"/>
      <c r="D362" s="19"/>
      <c r="E362" s="19"/>
    </row>
    <row r="363">
      <c r="A363" s="3"/>
      <c r="B363" s="19"/>
      <c r="C363" s="19"/>
      <c r="D363" s="19"/>
      <c r="E363" s="19"/>
    </row>
    <row r="364">
      <c r="A364" s="3"/>
      <c r="B364" s="19"/>
      <c r="C364" s="19"/>
      <c r="D364" s="19"/>
      <c r="E364" s="19"/>
    </row>
    <row r="365">
      <c r="A365" s="3"/>
      <c r="B365" s="19"/>
      <c r="C365" s="19"/>
      <c r="D365" s="19"/>
      <c r="E365" s="19"/>
    </row>
    <row r="366">
      <c r="A366" s="3"/>
      <c r="B366" s="19"/>
      <c r="C366" s="19"/>
      <c r="D366" s="19"/>
      <c r="E366" s="19"/>
    </row>
    <row r="367">
      <c r="A367" s="3"/>
      <c r="B367" s="19"/>
      <c r="C367" s="19"/>
      <c r="D367" s="19"/>
      <c r="E367" s="19"/>
    </row>
    <row r="368">
      <c r="A368" s="3"/>
      <c r="B368" s="19"/>
      <c r="C368" s="19"/>
      <c r="D368" s="19"/>
      <c r="E368" s="19"/>
    </row>
    <row r="369">
      <c r="A369" s="3"/>
      <c r="B369" s="19"/>
      <c r="C369" s="19"/>
      <c r="D369" s="19"/>
      <c r="E369" s="19"/>
    </row>
    <row r="370">
      <c r="A370" s="3"/>
      <c r="B370" s="19"/>
      <c r="C370" s="19"/>
      <c r="D370" s="19"/>
      <c r="E370" s="19"/>
    </row>
    <row r="371">
      <c r="A371" s="3"/>
      <c r="B371" s="19"/>
      <c r="C371" s="19"/>
      <c r="D371" s="19"/>
      <c r="E371" s="19"/>
    </row>
    <row r="372">
      <c r="A372" s="3"/>
      <c r="B372" s="19"/>
      <c r="C372" s="19"/>
      <c r="D372" s="19"/>
      <c r="E372" s="19"/>
    </row>
    <row r="373">
      <c r="A373" s="3"/>
      <c r="B373" s="19"/>
      <c r="C373" s="19"/>
      <c r="D373" s="19"/>
      <c r="E373" s="19"/>
    </row>
    <row r="374">
      <c r="A374" s="3"/>
      <c r="B374" s="19"/>
      <c r="C374" s="19"/>
      <c r="D374" s="19"/>
      <c r="E374" s="19"/>
    </row>
    <row r="375">
      <c r="A375" s="3"/>
      <c r="B375" s="19"/>
      <c r="C375" s="19"/>
      <c r="D375" s="19"/>
      <c r="E375" s="19"/>
    </row>
    <row r="376">
      <c r="A376" s="3"/>
      <c r="B376" s="19"/>
      <c r="C376" s="19"/>
      <c r="D376" s="19"/>
      <c r="E376" s="19"/>
    </row>
    <row r="377">
      <c r="A377" s="3"/>
      <c r="B377" s="19"/>
      <c r="C377" s="19"/>
      <c r="D377" s="19"/>
      <c r="E377" s="19"/>
    </row>
    <row r="378">
      <c r="A378" s="3"/>
      <c r="B378" s="19"/>
      <c r="C378" s="19"/>
      <c r="D378" s="19"/>
      <c r="E378" s="19"/>
    </row>
    <row r="379">
      <c r="A379" s="3"/>
      <c r="B379" s="19"/>
      <c r="C379" s="19"/>
      <c r="D379" s="19"/>
      <c r="E379" s="19"/>
    </row>
    <row r="380">
      <c r="A380" s="3"/>
      <c r="B380" s="19"/>
      <c r="C380" s="19"/>
      <c r="D380" s="19"/>
      <c r="E380" s="19"/>
    </row>
    <row r="381">
      <c r="A381" s="3"/>
      <c r="B381" s="19"/>
      <c r="C381" s="19"/>
      <c r="D381" s="19"/>
      <c r="E381" s="19"/>
    </row>
    <row r="382">
      <c r="A382" s="3"/>
      <c r="B382" s="19"/>
      <c r="C382" s="19"/>
      <c r="D382" s="19"/>
      <c r="E382" s="19"/>
    </row>
    <row r="383">
      <c r="A383" s="3"/>
      <c r="B383" s="19"/>
      <c r="C383" s="19"/>
      <c r="D383" s="19"/>
      <c r="E383" s="19"/>
    </row>
    <row r="384">
      <c r="A384" s="3"/>
      <c r="B384" s="19"/>
      <c r="C384" s="19"/>
      <c r="D384" s="19"/>
      <c r="E384" s="19"/>
    </row>
    <row r="385">
      <c r="A385" s="3"/>
      <c r="B385" s="19"/>
      <c r="C385" s="19"/>
      <c r="D385" s="19"/>
      <c r="E385" s="19"/>
    </row>
    <row r="386">
      <c r="A386" s="3"/>
      <c r="B386" s="19"/>
      <c r="C386" s="19"/>
      <c r="D386" s="19"/>
      <c r="E386" s="19"/>
    </row>
    <row r="387">
      <c r="A387" s="3"/>
      <c r="B387" s="19"/>
      <c r="C387" s="19"/>
      <c r="D387" s="19"/>
      <c r="E387" s="19"/>
    </row>
    <row r="388">
      <c r="A388" s="3"/>
      <c r="B388" s="19"/>
      <c r="C388" s="19"/>
      <c r="D388" s="19"/>
      <c r="E388" s="19"/>
    </row>
    <row r="389">
      <c r="A389" s="3"/>
      <c r="B389" s="19"/>
      <c r="C389" s="19"/>
      <c r="D389" s="19"/>
      <c r="E389" s="19"/>
    </row>
    <row r="390">
      <c r="A390" s="3"/>
      <c r="B390" s="19"/>
      <c r="C390" s="19"/>
      <c r="D390" s="19"/>
      <c r="E390" s="19"/>
    </row>
    <row r="391">
      <c r="A391" s="3"/>
      <c r="B391" s="19"/>
      <c r="C391" s="19"/>
      <c r="D391" s="19"/>
      <c r="E391" s="19"/>
    </row>
    <row r="392">
      <c r="A392" s="3"/>
      <c r="B392" s="19"/>
      <c r="C392" s="19"/>
      <c r="D392" s="19"/>
      <c r="E392" s="19"/>
    </row>
    <row r="393">
      <c r="A393" s="3"/>
      <c r="B393" s="19"/>
      <c r="C393" s="19"/>
      <c r="D393" s="19"/>
      <c r="E393" s="19"/>
    </row>
    <row r="394">
      <c r="A394" s="3"/>
      <c r="B394" s="19"/>
      <c r="C394" s="19"/>
      <c r="D394" s="19"/>
      <c r="E394" s="19"/>
    </row>
    <row r="395">
      <c r="A395" s="3"/>
      <c r="B395" s="19"/>
      <c r="C395" s="19"/>
      <c r="D395" s="19"/>
      <c r="E395" s="19"/>
    </row>
    <row r="396">
      <c r="A396" s="3"/>
      <c r="B396" s="19"/>
      <c r="C396" s="19"/>
      <c r="D396" s="19"/>
      <c r="E396" s="19"/>
    </row>
    <row r="397">
      <c r="A397" s="3"/>
      <c r="B397" s="19"/>
      <c r="C397" s="19"/>
      <c r="D397" s="19"/>
      <c r="E397" s="19"/>
    </row>
    <row r="398">
      <c r="A398" s="3"/>
      <c r="B398" s="19"/>
      <c r="C398" s="19"/>
      <c r="D398" s="19"/>
      <c r="E398" s="19"/>
    </row>
    <row r="399">
      <c r="A399" s="3"/>
      <c r="B399" s="19"/>
      <c r="C399" s="19"/>
      <c r="D399" s="19"/>
      <c r="E399" s="19"/>
    </row>
    <row r="400">
      <c r="A400" s="3"/>
      <c r="B400" s="19"/>
      <c r="C400" s="19"/>
      <c r="D400" s="19"/>
      <c r="E400" s="19"/>
    </row>
    <row r="401">
      <c r="A401" s="3"/>
      <c r="B401" s="19"/>
      <c r="C401" s="19"/>
      <c r="D401" s="19"/>
      <c r="E401" s="19"/>
    </row>
    <row r="402">
      <c r="A402" s="3"/>
      <c r="B402" s="19"/>
      <c r="C402" s="19"/>
      <c r="D402" s="19"/>
      <c r="E402" s="19"/>
    </row>
    <row r="403">
      <c r="A403" s="3"/>
      <c r="B403" s="19"/>
      <c r="C403" s="19"/>
      <c r="D403" s="19"/>
      <c r="E403" s="19"/>
    </row>
    <row r="404">
      <c r="A404" s="3"/>
      <c r="B404" s="19"/>
      <c r="C404" s="19"/>
      <c r="D404" s="19"/>
      <c r="E404" s="19"/>
    </row>
    <row r="405">
      <c r="A405" s="3"/>
      <c r="B405" s="19"/>
      <c r="C405" s="19"/>
      <c r="D405" s="19"/>
      <c r="E405" s="19"/>
    </row>
    <row r="406">
      <c r="A406" s="3"/>
      <c r="B406" s="19"/>
      <c r="C406" s="19"/>
      <c r="D406" s="19"/>
      <c r="E406" s="19"/>
    </row>
    <row r="407">
      <c r="A407" s="3"/>
      <c r="B407" s="19"/>
      <c r="C407" s="19"/>
      <c r="D407" s="19"/>
      <c r="E407" s="19"/>
    </row>
    <row r="408">
      <c r="A408" s="3"/>
      <c r="B408" s="19"/>
      <c r="C408" s="19"/>
      <c r="D408" s="19"/>
      <c r="E408" s="19"/>
    </row>
    <row r="409">
      <c r="A409" s="3"/>
      <c r="B409" s="19"/>
      <c r="C409" s="19"/>
      <c r="D409" s="19"/>
      <c r="E409" s="19"/>
    </row>
    <row r="410">
      <c r="A410" s="3"/>
      <c r="B410" s="19"/>
      <c r="C410" s="19"/>
      <c r="D410" s="19"/>
      <c r="E410" s="19"/>
    </row>
    <row r="411">
      <c r="A411" s="3"/>
      <c r="B411" s="19"/>
      <c r="C411" s="19"/>
      <c r="D411" s="19"/>
      <c r="E411" s="19"/>
    </row>
    <row r="412">
      <c r="A412" s="3"/>
      <c r="B412" s="19"/>
      <c r="C412" s="19"/>
      <c r="D412" s="19"/>
      <c r="E412" s="19"/>
    </row>
    <row r="413">
      <c r="A413" s="3"/>
      <c r="B413" s="19"/>
      <c r="C413" s="19"/>
      <c r="D413" s="19"/>
      <c r="E413" s="19"/>
    </row>
    <row r="414">
      <c r="A414" s="3"/>
      <c r="B414" s="19"/>
      <c r="C414" s="19"/>
      <c r="D414" s="19"/>
      <c r="E414" s="19"/>
    </row>
    <row r="415">
      <c r="A415" s="3"/>
      <c r="B415" s="19"/>
      <c r="C415" s="19"/>
      <c r="D415" s="19"/>
      <c r="E415" s="19"/>
    </row>
    <row r="416">
      <c r="A416" s="3"/>
      <c r="B416" s="19"/>
      <c r="C416" s="19"/>
      <c r="D416" s="19"/>
      <c r="E416" s="19"/>
    </row>
    <row r="417">
      <c r="A417" s="3"/>
      <c r="B417" s="19"/>
      <c r="C417" s="19"/>
      <c r="D417" s="19"/>
      <c r="E417" s="19"/>
    </row>
    <row r="418">
      <c r="A418" s="3"/>
      <c r="B418" s="19"/>
      <c r="C418" s="19"/>
      <c r="D418" s="19"/>
      <c r="E418" s="19"/>
    </row>
    <row r="419">
      <c r="A419" s="3"/>
      <c r="B419" s="19"/>
      <c r="C419" s="19"/>
      <c r="D419" s="19"/>
      <c r="E419" s="19"/>
    </row>
    <row r="420">
      <c r="A420" s="3"/>
      <c r="B420" s="19"/>
      <c r="C420" s="19"/>
      <c r="D420" s="19"/>
      <c r="E420" s="19"/>
    </row>
    <row r="421">
      <c r="A421" s="3"/>
      <c r="B421" s="19"/>
      <c r="C421" s="19"/>
      <c r="D421" s="19"/>
      <c r="E421" s="19"/>
    </row>
    <row r="422">
      <c r="A422" s="3"/>
      <c r="B422" s="19"/>
      <c r="C422" s="19"/>
      <c r="D422" s="19"/>
      <c r="E422" s="19"/>
    </row>
    <row r="423">
      <c r="A423" s="3"/>
      <c r="B423" s="19"/>
      <c r="C423" s="19"/>
      <c r="D423" s="19"/>
      <c r="E423" s="19"/>
    </row>
    <row r="424">
      <c r="A424" s="3"/>
      <c r="B424" s="19"/>
      <c r="C424" s="19"/>
      <c r="D424" s="19"/>
      <c r="E424" s="19"/>
    </row>
    <row r="425">
      <c r="A425" s="3"/>
      <c r="B425" s="19"/>
      <c r="C425" s="19"/>
      <c r="D425" s="19"/>
      <c r="E425" s="19"/>
    </row>
    <row r="426">
      <c r="A426" s="3"/>
      <c r="B426" s="19"/>
      <c r="C426" s="19"/>
      <c r="D426" s="19"/>
      <c r="E426" s="19"/>
    </row>
    <row r="427">
      <c r="A427" s="3"/>
      <c r="B427" s="19"/>
      <c r="C427" s="19"/>
      <c r="D427" s="19"/>
      <c r="E427" s="19"/>
    </row>
    <row r="428">
      <c r="A428" s="3"/>
      <c r="B428" s="19"/>
      <c r="C428" s="19"/>
      <c r="D428" s="19"/>
      <c r="E428" s="19"/>
    </row>
    <row r="429">
      <c r="A429" s="3"/>
      <c r="B429" s="19"/>
      <c r="C429" s="19"/>
      <c r="D429" s="19"/>
      <c r="E429" s="19"/>
    </row>
    <row r="430">
      <c r="A430" s="3"/>
      <c r="B430" s="19"/>
      <c r="C430" s="19"/>
      <c r="D430" s="19"/>
      <c r="E430" s="19"/>
    </row>
    <row r="431">
      <c r="A431" s="3"/>
      <c r="B431" s="19"/>
      <c r="C431" s="19"/>
      <c r="D431" s="19"/>
      <c r="E431" s="19"/>
    </row>
    <row r="432">
      <c r="A432" s="3"/>
      <c r="B432" s="19"/>
      <c r="C432" s="19"/>
      <c r="D432" s="19"/>
      <c r="E432" s="19"/>
    </row>
    <row r="433">
      <c r="A433" s="3"/>
      <c r="B433" s="19"/>
      <c r="C433" s="19"/>
      <c r="D433" s="19"/>
      <c r="E433" s="19"/>
    </row>
    <row r="434">
      <c r="A434" s="3"/>
      <c r="B434" s="19"/>
      <c r="C434" s="19"/>
      <c r="D434" s="19"/>
      <c r="E434" s="19"/>
    </row>
    <row r="435">
      <c r="A435" s="3"/>
      <c r="B435" s="19"/>
      <c r="C435" s="19"/>
      <c r="D435" s="19"/>
      <c r="E435" s="19"/>
    </row>
    <row r="436">
      <c r="A436" s="3"/>
      <c r="B436" s="19"/>
      <c r="C436" s="19"/>
      <c r="D436" s="19"/>
      <c r="E436" s="19"/>
    </row>
    <row r="437">
      <c r="A437" s="3"/>
      <c r="B437" s="19"/>
      <c r="C437" s="19"/>
      <c r="D437" s="19"/>
      <c r="E437" s="19"/>
    </row>
    <row r="438">
      <c r="A438" s="3"/>
      <c r="B438" s="19"/>
      <c r="C438" s="19"/>
      <c r="D438" s="19"/>
      <c r="E438" s="19"/>
    </row>
    <row r="439">
      <c r="A439" s="3"/>
      <c r="B439" s="19"/>
      <c r="C439" s="19"/>
      <c r="D439" s="19"/>
      <c r="E439" s="19"/>
    </row>
    <row r="440">
      <c r="A440" s="3"/>
      <c r="B440" s="19"/>
      <c r="C440" s="19"/>
      <c r="D440" s="19"/>
      <c r="E440" s="19"/>
    </row>
    <row r="441">
      <c r="A441" s="3"/>
      <c r="B441" s="19"/>
      <c r="C441" s="19"/>
      <c r="D441" s="19"/>
      <c r="E441" s="19"/>
    </row>
    <row r="442">
      <c r="A442" s="3"/>
      <c r="B442" s="19"/>
      <c r="C442" s="19"/>
      <c r="D442" s="19"/>
      <c r="E442" s="19"/>
    </row>
    <row r="443">
      <c r="A443" s="3"/>
      <c r="B443" s="19"/>
      <c r="C443" s="19"/>
      <c r="D443" s="19"/>
      <c r="E443" s="19"/>
    </row>
    <row r="444">
      <c r="A444" s="3"/>
      <c r="B444" s="19"/>
      <c r="C444" s="19"/>
      <c r="D444" s="19"/>
      <c r="E444" s="19"/>
    </row>
    <row r="445">
      <c r="A445" s="3"/>
      <c r="B445" s="19"/>
      <c r="C445" s="19"/>
      <c r="D445" s="19"/>
      <c r="E445" s="19"/>
    </row>
    <row r="446">
      <c r="A446" s="3"/>
      <c r="B446" s="19"/>
      <c r="C446" s="19"/>
      <c r="D446" s="19"/>
      <c r="E446" s="19"/>
    </row>
    <row r="447">
      <c r="A447" s="3"/>
      <c r="B447" s="19"/>
      <c r="C447" s="19"/>
      <c r="D447" s="19"/>
      <c r="E447" s="19"/>
    </row>
    <row r="448">
      <c r="A448" s="3"/>
      <c r="B448" s="19"/>
      <c r="C448" s="19"/>
      <c r="D448" s="19"/>
      <c r="E448" s="19"/>
    </row>
    <row r="449">
      <c r="A449" s="3"/>
      <c r="B449" s="19"/>
      <c r="C449" s="19"/>
      <c r="D449" s="19"/>
      <c r="E449" s="19"/>
    </row>
    <row r="450">
      <c r="A450" s="3"/>
      <c r="B450" s="19"/>
      <c r="C450" s="19"/>
      <c r="D450" s="19"/>
      <c r="E450" s="19"/>
    </row>
    <row r="451">
      <c r="A451" s="3"/>
      <c r="B451" s="19"/>
      <c r="C451" s="19"/>
      <c r="D451" s="19"/>
      <c r="E451" s="19"/>
    </row>
    <row r="452">
      <c r="A452" s="3"/>
      <c r="B452" s="19"/>
      <c r="C452" s="19"/>
      <c r="D452" s="19"/>
      <c r="E452" s="19"/>
    </row>
    <row r="453">
      <c r="A453" s="3"/>
      <c r="B453" s="19"/>
      <c r="C453" s="19"/>
      <c r="D453" s="19"/>
      <c r="E453" s="19"/>
    </row>
    <row r="454">
      <c r="A454" s="3"/>
      <c r="B454" s="19"/>
      <c r="C454" s="19"/>
      <c r="D454" s="19"/>
      <c r="E454" s="19"/>
    </row>
    <row r="455">
      <c r="A455" s="3"/>
      <c r="B455" s="19"/>
      <c r="C455" s="19"/>
      <c r="D455" s="19"/>
      <c r="E455" s="19"/>
    </row>
    <row r="456">
      <c r="A456" s="3"/>
      <c r="B456" s="19"/>
      <c r="C456" s="19"/>
      <c r="D456" s="19"/>
      <c r="E456" s="19"/>
    </row>
    <row r="457">
      <c r="A457" s="3"/>
      <c r="B457" s="19"/>
      <c r="C457" s="19"/>
      <c r="D457" s="19"/>
      <c r="E457" s="19"/>
    </row>
    <row r="458">
      <c r="A458" s="3"/>
      <c r="B458" s="19"/>
      <c r="C458" s="19"/>
      <c r="D458" s="19"/>
      <c r="E458" s="19"/>
    </row>
    <row r="459">
      <c r="A459" s="3"/>
      <c r="B459" s="19"/>
      <c r="C459" s="19"/>
      <c r="D459" s="19"/>
      <c r="E459" s="19"/>
    </row>
    <row r="460">
      <c r="A460" s="3"/>
      <c r="B460" s="19"/>
      <c r="C460" s="19"/>
      <c r="D460" s="19"/>
      <c r="E460" s="19"/>
    </row>
    <row r="461">
      <c r="A461" s="3"/>
      <c r="B461" s="19"/>
      <c r="C461" s="19"/>
      <c r="D461" s="19"/>
      <c r="E461" s="19"/>
    </row>
    <row r="462">
      <c r="A462" s="3"/>
      <c r="B462" s="19"/>
      <c r="C462" s="19"/>
      <c r="D462" s="19"/>
      <c r="E462" s="19"/>
    </row>
    <row r="463">
      <c r="A463" s="3"/>
      <c r="B463" s="19"/>
      <c r="C463" s="19"/>
      <c r="D463" s="19"/>
      <c r="E463" s="19"/>
    </row>
    <row r="464">
      <c r="A464" s="3"/>
      <c r="B464" s="19"/>
      <c r="C464" s="19"/>
      <c r="D464" s="19"/>
      <c r="E464" s="19"/>
    </row>
    <row r="465">
      <c r="A465" s="3"/>
      <c r="B465" s="19"/>
      <c r="C465" s="19"/>
      <c r="D465" s="19"/>
      <c r="E465" s="19"/>
    </row>
    <row r="466">
      <c r="A466" s="3"/>
      <c r="B466" s="19"/>
      <c r="C466" s="19"/>
      <c r="D466" s="19"/>
      <c r="E466" s="19"/>
    </row>
    <row r="467">
      <c r="A467" s="3"/>
      <c r="B467" s="19"/>
      <c r="C467" s="19"/>
      <c r="D467" s="19"/>
      <c r="E467" s="19"/>
    </row>
    <row r="468">
      <c r="A468" s="3"/>
      <c r="B468" s="19"/>
      <c r="C468" s="19"/>
      <c r="D468" s="19"/>
      <c r="E468" s="19"/>
    </row>
    <row r="469">
      <c r="A469" s="3"/>
      <c r="B469" s="19"/>
      <c r="C469" s="19"/>
      <c r="D469" s="19"/>
      <c r="E469" s="19"/>
    </row>
    <row r="470">
      <c r="A470" s="3"/>
      <c r="B470" s="19"/>
      <c r="C470" s="19"/>
      <c r="D470" s="19"/>
      <c r="E470" s="19"/>
    </row>
    <row r="471">
      <c r="A471" s="3"/>
      <c r="B471" s="19"/>
      <c r="C471" s="19"/>
      <c r="D471" s="19"/>
      <c r="E471" s="19"/>
    </row>
    <row r="472">
      <c r="A472" s="3"/>
      <c r="B472" s="19"/>
      <c r="C472" s="19"/>
      <c r="D472" s="19"/>
      <c r="E472" s="19"/>
    </row>
    <row r="473">
      <c r="A473" s="3"/>
      <c r="B473" s="19"/>
      <c r="C473" s="19"/>
      <c r="D473" s="19"/>
      <c r="E473" s="19"/>
    </row>
    <row r="474">
      <c r="A474" s="3"/>
      <c r="B474" s="19"/>
      <c r="C474" s="19"/>
      <c r="D474" s="19"/>
      <c r="E474" s="19"/>
    </row>
    <row r="475">
      <c r="A475" s="3"/>
      <c r="B475" s="19"/>
      <c r="C475" s="19"/>
      <c r="D475" s="19"/>
      <c r="E475" s="19"/>
    </row>
    <row r="476">
      <c r="A476" s="3"/>
      <c r="B476" s="19"/>
      <c r="C476" s="19"/>
      <c r="D476" s="19"/>
      <c r="E476" s="19"/>
    </row>
    <row r="477">
      <c r="A477" s="3"/>
      <c r="B477" s="19"/>
      <c r="C477" s="19"/>
      <c r="D477" s="19"/>
      <c r="E477" s="19"/>
    </row>
    <row r="478">
      <c r="A478" s="3"/>
      <c r="B478" s="19"/>
      <c r="C478" s="19"/>
      <c r="D478" s="19"/>
      <c r="E478" s="19"/>
    </row>
    <row r="479">
      <c r="A479" s="3"/>
      <c r="B479" s="19"/>
      <c r="C479" s="19"/>
      <c r="D479" s="19"/>
      <c r="E479" s="19"/>
    </row>
    <row r="480">
      <c r="A480" s="3"/>
      <c r="B480" s="19"/>
      <c r="C480" s="19"/>
      <c r="D480" s="19"/>
      <c r="E480" s="19"/>
    </row>
    <row r="481">
      <c r="A481" s="3"/>
      <c r="B481" s="19"/>
      <c r="C481" s="19"/>
      <c r="D481" s="19"/>
      <c r="E481" s="19"/>
    </row>
    <row r="482">
      <c r="A482" s="3"/>
      <c r="B482" s="19"/>
      <c r="C482" s="19"/>
      <c r="D482" s="19"/>
      <c r="E482" s="19"/>
    </row>
    <row r="483">
      <c r="A483" s="3"/>
      <c r="B483" s="19"/>
      <c r="C483" s="19"/>
      <c r="D483" s="19"/>
      <c r="E483" s="19"/>
    </row>
    <row r="484">
      <c r="A484" s="3"/>
      <c r="B484" s="19"/>
      <c r="C484" s="19"/>
      <c r="D484" s="19"/>
      <c r="E484" s="19"/>
    </row>
    <row r="485">
      <c r="A485" s="3"/>
      <c r="B485" s="19"/>
      <c r="C485" s="19"/>
      <c r="D485" s="19"/>
      <c r="E485" s="19"/>
    </row>
    <row r="486">
      <c r="A486" s="3"/>
      <c r="B486" s="19"/>
      <c r="C486" s="19"/>
      <c r="D486" s="19"/>
      <c r="E486" s="19"/>
    </row>
    <row r="487">
      <c r="A487" s="3"/>
      <c r="B487" s="19"/>
      <c r="C487" s="19"/>
      <c r="D487" s="19"/>
      <c r="E487" s="19"/>
    </row>
    <row r="488">
      <c r="A488" s="3"/>
      <c r="B488" s="19"/>
      <c r="C488" s="19"/>
      <c r="D488" s="19"/>
      <c r="E488" s="19"/>
    </row>
    <row r="489">
      <c r="A489" s="3"/>
      <c r="B489" s="19"/>
      <c r="C489" s="19"/>
      <c r="D489" s="19"/>
      <c r="E489" s="19"/>
    </row>
    <row r="490">
      <c r="A490" s="3"/>
      <c r="B490" s="19"/>
      <c r="C490" s="19"/>
      <c r="D490" s="19"/>
      <c r="E490" s="19"/>
    </row>
    <row r="491">
      <c r="A491" s="3"/>
      <c r="B491" s="19"/>
      <c r="C491" s="19"/>
      <c r="D491" s="19"/>
      <c r="E491" s="19"/>
    </row>
    <row r="492">
      <c r="A492" s="3"/>
      <c r="B492" s="19"/>
      <c r="C492" s="19"/>
      <c r="D492" s="19"/>
      <c r="E492" s="19"/>
    </row>
    <row r="493">
      <c r="A493" s="3"/>
      <c r="B493" s="19"/>
      <c r="C493" s="19"/>
      <c r="D493" s="19"/>
      <c r="E493" s="19"/>
    </row>
    <row r="494">
      <c r="A494" s="3"/>
      <c r="B494" s="19"/>
      <c r="C494" s="19"/>
      <c r="D494" s="19"/>
      <c r="E494" s="19"/>
    </row>
    <row r="495">
      <c r="A495" s="3"/>
      <c r="B495" s="19"/>
      <c r="C495" s="19"/>
      <c r="D495" s="19"/>
      <c r="E495" s="19"/>
    </row>
    <row r="496">
      <c r="A496" s="3"/>
      <c r="B496" s="19"/>
      <c r="C496" s="19"/>
      <c r="D496" s="19"/>
      <c r="E496" s="19"/>
    </row>
    <row r="497">
      <c r="A497" s="3"/>
      <c r="B497" s="19"/>
      <c r="C497" s="19"/>
      <c r="D497" s="19"/>
      <c r="E497" s="19"/>
    </row>
    <row r="498">
      <c r="A498" s="3"/>
      <c r="B498" s="19"/>
      <c r="C498" s="19"/>
      <c r="D498" s="19"/>
      <c r="E498" s="19"/>
    </row>
    <row r="499">
      <c r="A499" s="3"/>
      <c r="B499" s="19"/>
      <c r="C499" s="19"/>
      <c r="D499" s="19"/>
      <c r="E499" s="19"/>
    </row>
    <row r="500">
      <c r="A500" s="3"/>
      <c r="B500" s="19"/>
      <c r="C500" s="19"/>
      <c r="D500" s="19"/>
      <c r="E500" s="19"/>
    </row>
    <row r="501">
      <c r="A501" s="3"/>
      <c r="B501" s="19"/>
      <c r="C501" s="19"/>
      <c r="D501" s="19"/>
      <c r="E501" s="19"/>
    </row>
    <row r="502">
      <c r="A502" s="3"/>
      <c r="B502" s="19"/>
      <c r="C502" s="19"/>
      <c r="D502" s="19"/>
      <c r="E502" s="19"/>
    </row>
    <row r="503">
      <c r="A503" s="3"/>
      <c r="B503" s="19"/>
      <c r="C503" s="19"/>
      <c r="D503" s="19"/>
      <c r="E503" s="19"/>
    </row>
    <row r="504">
      <c r="A504" s="3"/>
      <c r="B504" s="19"/>
      <c r="C504" s="19"/>
      <c r="D504" s="19"/>
      <c r="E504" s="19"/>
    </row>
    <row r="505">
      <c r="A505" s="3"/>
      <c r="B505" s="19"/>
      <c r="C505" s="19"/>
      <c r="D505" s="19"/>
      <c r="E505" s="19"/>
    </row>
    <row r="506">
      <c r="A506" s="3"/>
      <c r="B506" s="19"/>
      <c r="C506" s="19"/>
      <c r="D506" s="19"/>
      <c r="E506" s="19"/>
    </row>
    <row r="507">
      <c r="A507" s="3"/>
      <c r="B507" s="19"/>
      <c r="C507" s="19"/>
      <c r="D507" s="19"/>
      <c r="E507" s="19"/>
    </row>
    <row r="508">
      <c r="A508" s="3"/>
      <c r="B508" s="19"/>
      <c r="C508" s="19"/>
      <c r="D508" s="19"/>
      <c r="E508" s="19"/>
    </row>
    <row r="509">
      <c r="A509" s="3"/>
      <c r="B509" s="19"/>
      <c r="C509" s="19"/>
      <c r="D509" s="19"/>
      <c r="E509" s="19"/>
    </row>
    <row r="510">
      <c r="A510" s="3"/>
      <c r="B510" s="19"/>
      <c r="C510" s="19"/>
      <c r="D510" s="19"/>
      <c r="E510" s="19"/>
    </row>
    <row r="511">
      <c r="A511" s="3"/>
      <c r="B511" s="19"/>
      <c r="C511" s="19"/>
      <c r="D511" s="19"/>
      <c r="E511" s="19"/>
    </row>
    <row r="512">
      <c r="A512" s="3"/>
      <c r="B512" s="19"/>
      <c r="C512" s="19"/>
      <c r="D512" s="19"/>
      <c r="E512" s="19"/>
    </row>
    <row r="513">
      <c r="A513" s="3"/>
      <c r="B513" s="19"/>
      <c r="C513" s="19"/>
      <c r="D513" s="19"/>
      <c r="E513" s="19"/>
    </row>
    <row r="514">
      <c r="A514" s="3"/>
      <c r="B514" s="19"/>
      <c r="C514" s="19"/>
      <c r="D514" s="19"/>
      <c r="E514" s="19"/>
    </row>
    <row r="515">
      <c r="A515" s="3"/>
      <c r="B515" s="19"/>
      <c r="C515" s="19"/>
      <c r="D515" s="19"/>
      <c r="E515" s="19"/>
    </row>
    <row r="516">
      <c r="A516" s="3"/>
      <c r="B516" s="19"/>
      <c r="C516" s="19"/>
      <c r="D516" s="19"/>
      <c r="E516" s="19"/>
    </row>
    <row r="517">
      <c r="A517" s="3"/>
      <c r="B517" s="19"/>
      <c r="C517" s="19"/>
      <c r="D517" s="19"/>
      <c r="E517" s="19"/>
    </row>
    <row r="518">
      <c r="A518" s="3"/>
      <c r="B518" s="19"/>
      <c r="C518" s="19"/>
      <c r="D518" s="19"/>
      <c r="E518" s="19"/>
    </row>
    <row r="519">
      <c r="A519" s="3"/>
      <c r="B519" s="19"/>
      <c r="C519" s="19"/>
      <c r="D519" s="19"/>
      <c r="E519" s="19"/>
    </row>
    <row r="520">
      <c r="A520" s="3"/>
      <c r="B520" s="19"/>
      <c r="C520" s="19"/>
      <c r="D520" s="19"/>
      <c r="E520" s="19"/>
    </row>
    <row r="521">
      <c r="A521" s="3"/>
      <c r="B521" s="19"/>
      <c r="C521" s="19"/>
      <c r="D521" s="19"/>
      <c r="E521" s="19"/>
    </row>
    <row r="522">
      <c r="A522" s="3"/>
      <c r="B522" s="19"/>
      <c r="C522" s="19"/>
      <c r="D522" s="19"/>
      <c r="E522" s="19"/>
    </row>
    <row r="523">
      <c r="A523" s="3"/>
      <c r="B523" s="19"/>
      <c r="C523" s="19"/>
      <c r="D523" s="19"/>
      <c r="E523" s="19"/>
    </row>
    <row r="524">
      <c r="A524" s="3"/>
      <c r="B524" s="19"/>
      <c r="C524" s="19"/>
      <c r="D524" s="19"/>
      <c r="E524" s="19"/>
    </row>
    <row r="525">
      <c r="A525" s="3"/>
      <c r="B525" s="19"/>
      <c r="C525" s="19"/>
      <c r="D525" s="19"/>
      <c r="E525" s="19"/>
    </row>
    <row r="526">
      <c r="A526" s="3"/>
      <c r="B526" s="19"/>
      <c r="C526" s="19"/>
      <c r="D526" s="19"/>
      <c r="E526" s="19"/>
    </row>
    <row r="527">
      <c r="A527" s="3"/>
      <c r="B527" s="19"/>
      <c r="C527" s="19"/>
      <c r="D527" s="19"/>
      <c r="E527" s="19"/>
    </row>
    <row r="528">
      <c r="A528" s="3"/>
      <c r="B528" s="19"/>
      <c r="C528" s="19"/>
      <c r="D528" s="19"/>
      <c r="E528" s="19"/>
    </row>
    <row r="529">
      <c r="A529" s="3"/>
      <c r="B529" s="19"/>
      <c r="C529" s="19"/>
      <c r="D529" s="19"/>
      <c r="E529" s="19"/>
    </row>
    <row r="530">
      <c r="A530" s="3"/>
      <c r="B530" s="19"/>
      <c r="C530" s="19"/>
      <c r="D530" s="19"/>
      <c r="E530" s="19"/>
    </row>
    <row r="531">
      <c r="A531" s="3"/>
      <c r="B531" s="19"/>
      <c r="C531" s="19"/>
      <c r="D531" s="19"/>
      <c r="E531" s="19"/>
    </row>
    <row r="532">
      <c r="A532" s="3"/>
      <c r="B532" s="19"/>
      <c r="C532" s="19"/>
      <c r="D532" s="19"/>
      <c r="E532" s="19"/>
    </row>
    <row r="533">
      <c r="A533" s="3"/>
      <c r="B533" s="19"/>
      <c r="C533" s="19"/>
      <c r="D533" s="19"/>
      <c r="E533" s="19"/>
    </row>
    <row r="534">
      <c r="A534" s="3"/>
      <c r="B534" s="19"/>
      <c r="C534" s="19"/>
      <c r="D534" s="19"/>
      <c r="E534" s="19"/>
    </row>
    <row r="535">
      <c r="A535" s="3"/>
      <c r="B535" s="19"/>
      <c r="C535" s="19"/>
      <c r="D535" s="19"/>
      <c r="E535" s="19"/>
    </row>
    <row r="536">
      <c r="A536" s="3"/>
      <c r="B536" s="19"/>
      <c r="C536" s="19"/>
      <c r="D536" s="19"/>
      <c r="E536" s="19"/>
    </row>
    <row r="537">
      <c r="A537" s="3"/>
      <c r="B537" s="19"/>
      <c r="C537" s="19"/>
      <c r="D537" s="19"/>
      <c r="E537" s="19"/>
    </row>
    <row r="538">
      <c r="A538" s="3"/>
      <c r="B538" s="19"/>
      <c r="C538" s="19"/>
      <c r="D538" s="19"/>
      <c r="E538" s="19"/>
    </row>
    <row r="539">
      <c r="A539" s="3"/>
      <c r="B539" s="19"/>
      <c r="C539" s="19"/>
      <c r="D539" s="19"/>
      <c r="E539" s="19"/>
    </row>
    <row r="540">
      <c r="A540" s="3"/>
      <c r="B540" s="19"/>
      <c r="C540" s="19"/>
      <c r="D540" s="19"/>
      <c r="E540" s="19"/>
    </row>
    <row r="541">
      <c r="A541" s="3"/>
      <c r="B541" s="19"/>
      <c r="C541" s="19"/>
      <c r="D541" s="19"/>
      <c r="E541" s="19"/>
    </row>
    <row r="542">
      <c r="A542" s="3"/>
      <c r="B542" s="19"/>
      <c r="C542" s="19"/>
      <c r="D542" s="19"/>
      <c r="E542" s="19"/>
    </row>
    <row r="543">
      <c r="A543" s="3"/>
      <c r="B543" s="19"/>
      <c r="C543" s="19"/>
      <c r="D543" s="19"/>
      <c r="E543" s="19"/>
    </row>
    <row r="544">
      <c r="A544" s="3"/>
      <c r="B544" s="19"/>
      <c r="C544" s="19"/>
      <c r="D544" s="19"/>
      <c r="E544" s="19"/>
    </row>
    <row r="545">
      <c r="A545" s="3"/>
      <c r="B545" s="19"/>
      <c r="C545" s="19"/>
      <c r="D545" s="19"/>
      <c r="E545" s="19"/>
    </row>
    <row r="546">
      <c r="A546" s="3"/>
      <c r="B546" s="19"/>
      <c r="C546" s="19"/>
      <c r="D546" s="19"/>
      <c r="E546" s="19"/>
    </row>
    <row r="547">
      <c r="A547" s="3"/>
      <c r="B547" s="19"/>
      <c r="C547" s="19"/>
      <c r="D547" s="19"/>
      <c r="E547" s="19"/>
    </row>
    <row r="548">
      <c r="A548" s="3"/>
      <c r="B548" s="19"/>
      <c r="C548" s="19"/>
      <c r="D548" s="19"/>
      <c r="E548" s="19"/>
    </row>
    <row r="549">
      <c r="A549" s="3"/>
      <c r="B549" s="19"/>
      <c r="C549" s="19"/>
      <c r="D549" s="19"/>
      <c r="E549" s="19"/>
    </row>
    <row r="550">
      <c r="A550" s="3"/>
      <c r="B550" s="19"/>
      <c r="C550" s="19"/>
      <c r="D550" s="19"/>
      <c r="E550" s="19"/>
    </row>
    <row r="551">
      <c r="A551" s="3"/>
      <c r="B551" s="19"/>
      <c r="C551" s="19"/>
      <c r="D551" s="19"/>
      <c r="E551" s="19"/>
    </row>
    <row r="552">
      <c r="A552" s="3"/>
      <c r="B552" s="19"/>
      <c r="C552" s="19"/>
      <c r="D552" s="19"/>
      <c r="E552" s="19"/>
    </row>
    <row r="553">
      <c r="A553" s="3"/>
      <c r="B553" s="19"/>
      <c r="C553" s="19"/>
      <c r="D553" s="19"/>
      <c r="E553" s="19"/>
    </row>
    <row r="554">
      <c r="A554" s="3"/>
      <c r="B554" s="19"/>
      <c r="C554" s="19"/>
      <c r="D554" s="19"/>
      <c r="E554" s="19"/>
    </row>
    <row r="555">
      <c r="A555" s="3"/>
      <c r="B555" s="19"/>
      <c r="C555" s="19"/>
      <c r="D555" s="19"/>
      <c r="E555" s="19"/>
    </row>
    <row r="556">
      <c r="A556" s="3"/>
      <c r="B556" s="19"/>
      <c r="C556" s="19"/>
      <c r="D556" s="19"/>
      <c r="E556" s="19"/>
    </row>
    <row r="557">
      <c r="A557" s="3"/>
      <c r="B557" s="19"/>
      <c r="C557" s="19"/>
      <c r="D557" s="19"/>
      <c r="E557" s="19"/>
    </row>
    <row r="558">
      <c r="A558" s="3"/>
      <c r="B558" s="19"/>
      <c r="C558" s="19"/>
      <c r="D558" s="19"/>
      <c r="E558" s="19"/>
    </row>
    <row r="559">
      <c r="A559" s="3"/>
      <c r="B559" s="19"/>
      <c r="C559" s="19"/>
      <c r="D559" s="19"/>
      <c r="E559" s="19"/>
    </row>
    <row r="560">
      <c r="A560" s="3"/>
      <c r="B560" s="19"/>
      <c r="C560" s="19"/>
      <c r="D560" s="19"/>
      <c r="E560" s="19"/>
    </row>
    <row r="561">
      <c r="A561" s="3"/>
      <c r="B561" s="19"/>
      <c r="C561" s="19"/>
      <c r="D561" s="19"/>
      <c r="E561" s="19"/>
    </row>
    <row r="562">
      <c r="A562" s="3"/>
      <c r="B562" s="19"/>
      <c r="C562" s="19"/>
      <c r="D562" s="19"/>
      <c r="E562" s="19"/>
    </row>
    <row r="563">
      <c r="A563" s="3"/>
      <c r="B563" s="19"/>
      <c r="C563" s="19"/>
      <c r="D563" s="19"/>
      <c r="E563" s="19"/>
    </row>
    <row r="564">
      <c r="A564" s="3"/>
      <c r="B564" s="19"/>
      <c r="C564" s="19"/>
      <c r="D564" s="19"/>
      <c r="E564" s="19"/>
    </row>
    <row r="565">
      <c r="A565" s="3"/>
      <c r="B565" s="19"/>
      <c r="C565" s="19"/>
      <c r="D565" s="19"/>
      <c r="E565" s="19"/>
    </row>
    <row r="566">
      <c r="A566" s="3"/>
      <c r="B566" s="19"/>
      <c r="C566" s="19"/>
      <c r="D566" s="19"/>
      <c r="E566" s="19"/>
    </row>
    <row r="567">
      <c r="A567" s="3"/>
      <c r="B567" s="19"/>
      <c r="C567" s="19"/>
      <c r="D567" s="19"/>
      <c r="E567" s="19"/>
    </row>
    <row r="568">
      <c r="A568" s="3"/>
      <c r="B568" s="19"/>
      <c r="C568" s="19"/>
      <c r="D568" s="19"/>
      <c r="E568" s="19"/>
    </row>
    <row r="569">
      <c r="A569" s="3"/>
      <c r="B569" s="19"/>
      <c r="C569" s="19"/>
      <c r="D569" s="19"/>
      <c r="E569" s="19"/>
    </row>
    <row r="570">
      <c r="A570" s="3"/>
      <c r="B570" s="19"/>
      <c r="C570" s="19"/>
      <c r="D570" s="19"/>
      <c r="E570" s="19"/>
    </row>
    <row r="571">
      <c r="A571" s="3"/>
      <c r="B571" s="19"/>
      <c r="C571" s="19"/>
      <c r="D571" s="19"/>
      <c r="E571" s="19"/>
    </row>
    <row r="572">
      <c r="A572" s="3"/>
      <c r="B572" s="19"/>
      <c r="C572" s="19"/>
      <c r="D572" s="19"/>
      <c r="E572" s="19"/>
    </row>
    <row r="573">
      <c r="A573" s="3"/>
      <c r="B573" s="19"/>
      <c r="C573" s="19"/>
      <c r="D573" s="19"/>
      <c r="E573" s="19"/>
    </row>
    <row r="574">
      <c r="A574" s="3"/>
      <c r="B574" s="19"/>
      <c r="C574" s="19"/>
      <c r="D574" s="19"/>
      <c r="E574" s="19"/>
    </row>
    <row r="575">
      <c r="A575" s="3"/>
      <c r="B575" s="19"/>
      <c r="C575" s="19"/>
      <c r="D575" s="19"/>
      <c r="E575" s="19"/>
    </row>
    <row r="576">
      <c r="A576" s="3"/>
      <c r="B576" s="19"/>
      <c r="C576" s="19"/>
      <c r="D576" s="19"/>
      <c r="E576" s="19"/>
    </row>
    <row r="577">
      <c r="A577" s="3"/>
      <c r="B577" s="19"/>
      <c r="C577" s="19"/>
      <c r="D577" s="19"/>
      <c r="E577" s="19"/>
    </row>
    <row r="578">
      <c r="A578" s="3"/>
      <c r="B578" s="19"/>
      <c r="C578" s="19"/>
      <c r="D578" s="19"/>
      <c r="E578" s="19"/>
    </row>
    <row r="579">
      <c r="A579" s="3"/>
      <c r="B579" s="19"/>
      <c r="C579" s="19"/>
      <c r="D579" s="19"/>
      <c r="E579" s="19"/>
    </row>
    <row r="580">
      <c r="A580" s="3"/>
      <c r="B580" s="19"/>
      <c r="C580" s="19"/>
      <c r="D580" s="19"/>
      <c r="E580" s="19"/>
    </row>
    <row r="581">
      <c r="A581" s="3"/>
      <c r="B581" s="19"/>
      <c r="C581" s="19"/>
      <c r="D581" s="19"/>
      <c r="E581" s="19"/>
    </row>
    <row r="582">
      <c r="A582" s="3"/>
      <c r="B582" s="19"/>
      <c r="C582" s="19"/>
      <c r="D582" s="19"/>
      <c r="E582" s="19"/>
    </row>
    <row r="583">
      <c r="A583" s="3"/>
      <c r="B583" s="19"/>
      <c r="C583" s="19"/>
      <c r="D583" s="19"/>
      <c r="E583" s="19"/>
    </row>
    <row r="584">
      <c r="A584" s="3"/>
      <c r="B584" s="19"/>
      <c r="C584" s="19"/>
      <c r="D584" s="19"/>
      <c r="E584" s="19"/>
    </row>
    <row r="585">
      <c r="A585" s="3"/>
      <c r="B585" s="19"/>
      <c r="C585" s="19"/>
      <c r="D585" s="19"/>
      <c r="E585" s="19"/>
    </row>
    <row r="586">
      <c r="A586" s="3"/>
      <c r="B586" s="19"/>
      <c r="C586" s="19"/>
      <c r="D586" s="19"/>
      <c r="E586" s="19"/>
    </row>
    <row r="587">
      <c r="A587" s="3"/>
      <c r="B587" s="19"/>
      <c r="C587" s="19"/>
      <c r="D587" s="19"/>
      <c r="E587" s="19"/>
    </row>
    <row r="588">
      <c r="A588" s="3"/>
      <c r="B588" s="19"/>
      <c r="C588" s="19"/>
      <c r="D588" s="19"/>
      <c r="E588" s="19"/>
    </row>
    <row r="589">
      <c r="A589" s="3"/>
      <c r="B589" s="19"/>
      <c r="C589" s="19"/>
      <c r="D589" s="19"/>
      <c r="E589" s="19"/>
    </row>
    <row r="590">
      <c r="A590" s="3"/>
      <c r="B590" s="19"/>
      <c r="C590" s="19"/>
      <c r="D590" s="19"/>
      <c r="E590" s="19"/>
    </row>
    <row r="591">
      <c r="A591" s="3"/>
      <c r="B591" s="19"/>
      <c r="C591" s="19"/>
      <c r="D591" s="19"/>
      <c r="E591" s="19"/>
    </row>
    <row r="592">
      <c r="A592" s="3"/>
      <c r="B592" s="19"/>
      <c r="C592" s="19"/>
      <c r="D592" s="19"/>
      <c r="E592" s="19"/>
    </row>
    <row r="593">
      <c r="A593" s="3"/>
      <c r="B593" s="19"/>
      <c r="C593" s="19"/>
      <c r="D593" s="19"/>
      <c r="E593" s="19"/>
    </row>
    <row r="594">
      <c r="A594" s="3"/>
      <c r="B594" s="19"/>
      <c r="C594" s="19"/>
      <c r="D594" s="19"/>
      <c r="E594" s="19"/>
    </row>
    <row r="595">
      <c r="A595" s="3"/>
      <c r="B595" s="19"/>
      <c r="C595" s="19"/>
      <c r="D595" s="19"/>
      <c r="E595" s="19"/>
    </row>
    <row r="596">
      <c r="A596" s="3"/>
      <c r="B596" s="19"/>
      <c r="C596" s="19"/>
      <c r="D596" s="19"/>
      <c r="E596" s="19"/>
    </row>
    <row r="597">
      <c r="A597" s="3"/>
      <c r="B597" s="19"/>
      <c r="C597" s="19"/>
      <c r="D597" s="19"/>
      <c r="E597" s="19"/>
    </row>
    <row r="598">
      <c r="A598" s="3"/>
      <c r="B598" s="19"/>
      <c r="C598" s="19"/>
      <c r="D598" s="19"/>
      <c r="E598" s="19"/>
    </row>
    <row r="599">
      <c r="A599" s="3"/>
      <c r="B599" s="19"/>
      <c r="C599" s="19"/>
      <c r="D599" s="19"/>
      <c r="E599" s="19"/>
    </row>
    <row r="600">
      <c r="A600" s="3"/>
      <c r="B600" s="19"/>
      <c r="C600" s="19"/>
      <c r="D600" s="19"/>
      <c r="E600" s="19"/>
    </row>
    <row r="601">
      <c r="A601" s="3"/>
      <c r="B601" s="19"/>
      <c r="C601" s="19"/>
      <c r="D601" s="19"/>
      <c r="E601" s="19"/>
    </row>
    <row r="602">
      <c r="A602" s="3"/>
      <c r="B602" s="19"/>
      <c r="C602" s="19"/>
      <c r="D602" s="19"/>
      <c r="E602" s="19"/>
    </row>
    <row r="603">
      <c r="A603" s="3"/>
      <c r="B603" s="19"/>
      <c r="C603" s="19"/>
      <c r="D603" s="19"/>
      <c r="E603" s="19"/>
    </row>
    <row r="604">
      <c r="A604" s="3"/>
      <c r="B604" s="19"/>
      <c r="C604" s="19"/>
      <c r="D604" s="19"/>
      <c r="E604" s="19"/>
    </row>
    <row r="605">
      <c r="A605" s="3"/>
      <c r="B605" s="19"/>
      <c r="C605" s="19"/>
      <c r="D605" s="19"/>
      <c r="E605" s="19"/>
    </row>
    <row r="606">
      <c r="A606" s="3"/>
      <c r="B606" s="19"/>
      <c r="C606" s="19"/>
      <c r="D606" s="19"/>
      <c r="E606" s="19"/>
    </row>
    <row r="607">
      <c r="A607" s="3"/>
      <c r="B607" s="19"/>
      <c r="C607" s="19"/>
      <c r="D607" s="19"/>
      <c r="E607" s="19"/>
    </row>
    <row r="608">
      <c r="A608" s="3"/>
      <c r="B608" s="19"/>
      <c r="C608" s="19"/>
      <c r="D608" s="19"/>
      <c r="E608" s="19"/>
    </row>
    <row r="609">
      <c r="A609" s="3"/>
      <c r="B609" s="19"/>
      <c r="C609" s="19"/>
      <c r="D609" s="19"/>
      <c r="E609" s="19"/>
    </row>
    <row r="610">
      <c r="A610" s="3"/>
      <c r="B610" s="19"/>
      <c r="C610" s="19"/>
      <c r="D610" s="19"/>
      <c r="E610" s="19"/>
    </row>
    <row r="611">
      <c r="A611" s="3"/>
      <c r="B611" s="19"/>
      <c r="C611" s="19"/>
      <c r="D611" s="19"/>
      <c r="E611" s="19"/>
    </row>
    <row r="612">
      <c r="A612" s="3"/>
      <c r="B612" s="19"/>
      <c r="C612" s="19"/>
      <c r="D612" s="19"/>
      <c r="E612" s="19"/>
    </row>
    <row r="613">
      <c r="A613" s="3"/>
      <c r="B613" s="19"/>
      <c r="C613" s="19"/>
      <c r="D613" s="19"/>
      <c r="E613" s="19"/>
    </row>
    <row r="614">
      <c r="A614" s="3"/>
      <c r="B614" s="19"/>
      <c r="C614" s="19"/>
      <c r="D614" s="19"/>
      <c r="E614" s="19"/>
    </row>
    <row r="615">
      <c r="A615" s="3"/>
      <c r="B615" s="19"/>
      <c r="C615" s="19"/>
      <c r="D615" s="19"/>
      <c r="E615" s="19"/>
    </row>
    <row r="616">
      <c r="A616" s="3"/>
      <c r="B616" s="19"/>
      <c r="C616" s="19"/>
      <c r="D616" s="19"/>
      <c r="E616" s="19"/>
    </row>
    <row r="617">
      <c r="A617" s="3"/>
      <c r="B617" s="19"/>
      <c r="C617" s="19"/>
      <c r="D617" s="19"/>
      <c r="E617" s="19"/>
    </row>
    <row r="618">
      <c r="A618" s="3"/>
      <c r="B618" s="19"/>
      <c r="C618" s="19"/>
      <c r="D618" s="19"/>
      <c r="E618" s="19"/>
    </row>
    <row r="619">
      <c r="A619" s="3"/>
      <c r="B619" s="19"/>
      <c r="C619" s="19"/>
      <c r="D619" s="19"/>
      <c r="E619" s="19"/>
    </row>
    <row r="620">
      <c r="A620" s="3"/>
      <c r="B620" s="19"/>
      <c r="C620" s="19"/>
      <c r="D620" s="19"/>
      <c r="E620" s="19"/>
    </row>
    <row r="621">
      <c r="A621" s="3"/>
      <c r="B621" s="19"/>
      <c r="C621" s="19"/>
      <c r="D621" s="19"/>
      <c r="E621" s="19"/>
    </row>
    <row r="622">
      <c r="A622" s="3"/>
      <c r="B622" s="19"/>
      <c r="C622" s="19"/>
      <c r="D622" s="19"/>
      <c r="E622" s="19"/>
    </row>
    <row r="623">
      <c r="A623" s="3"/>
      <c r="B623" s="19"/>
      <c r="C623" s="19"/>
      <c r="D623" s="19"/>
      <c r="E623" s="19"/>
    </row>
    <row r="624">
      <c r="A624" s="3"/>
      <c r="B624" s="19"/>
      <c r="C624" s="19"/>
      <c r="D624" s="19"/>
      <c r="E624" s="19"/>
    </row>
    <row r="625">
      <c r="A625" s="3"/>
      <c r="B625" s="19"/>
      <c r="C625" s="19"/>
      <c r="D625" s="19"/>
      <c r="E625" s="19"/>
    </row>
    <row r="626">
      <c r="A626" s="3"/>
      <c r="B626" s="19"/>
      <c r="C626" s="19"/>
      <c r="D626" s="19"/>
      <c r="E626" s="19"/>
    </row>
    <row r="627">
      <c r="A627" s="3"/>
      <c r="B627" s="19"/>
      <c r="C627" s="19"/>
      <c r="D627" s="19"/>
      <c r="E627" s="19"/>
    </row>
    <row r="628">
      <c r="A628" s="3"/>
      <c r="B628" s="19"/>
      <c r="C628" s="19"/>
      <c r="D628" s="19"/>
      <c r="E628" s="19"/>
    </row>
    <row r="629">
      <c r="A629" s="3"/>
      <c r="B629" s="19"/>
      <c r="C629" s="19"/>
      <c r="D629" s="19"/>
      <c r="E629" s="19"/>
    </row>
    <row r="630">
      <c r="A630" s="3"/>
      <c r="B630" s="19"/>
      <c r="C630" s="19"/>
      <c r="D630" s="19"/>
      <c r="E630" s="19"/>
    </row>
    <row r="631">
      <c r="A631" s="3"/>
      <c r="B631" s="19"/>
      <c r="C631" s="19"/>
      <c r="D631" s="19"/>
      <c r="E631" s="19"/>
    </row>
    <row r="632">
      <c r="A632" s="3"/>
      <c r="B632" s="19"/>
      <c r="C632" s="19"/>
      <c r="D632" s="19"/>
      <c r="E632" s="19"/>
    </row>
    <row r="633">
      <c r="A633" s="3"/>
      <c r="B633" s="19"/>
      <c r="C633" s="19"/>
      <c r="D633" s="19"/>
      <c r="E633" s="19"/>
    </row>
    <row r="634">
      <c r="A634" s="3"/>
      <c r="B634" s="19"/>
      <c r="C634" s="19"/>
      <c r="D634" s="19"/>
      <c r="E634" s="19"/>
    </row>
    <row r="635">
      <c r="A635" s="3"/>
      <c r="B635" s="19"/>
      <c r="C635" s="19"/>
      <c r="D635" s="19"/>
      <c r="E635" s="19"/>
    </row>
    <row r="636">
      <c r="A636" s="3"/>
      <c r="B636" s="19"/>
      <c r="C636" s="19"/>
      <c r="D636" s="19"/>
      <c r="E636" s="19"/>
    </row>
    <row r="637">
      <c r="A637" s="3"/>
      <c r="B637" s="19"/>
      <c r="C637" s="19"/>
      <c r="D637" s="19"/>
      <c r="E637" s="19"/>
    </row>
    <row r="638">
      <c r="A638" s="3"/>
      <c r="B638" s="19"/>
      <c r="C638" s="19"/>
      <c r="D638" s="19"/>
      <c r="E638" s="19"/>
    </row>
    <row r="639">
      <c r="A639" s="3"/>
      <c r="B639" s="19"/>
      <c r="C639" s="19"/>
      <c r="D639" s="19"/>
      <c r="E639" s="19"/>
    </row>
    <row r="640">
      <c r="A640" s="3"/>
      <c r="B640" s="19"/>
      <c r="C640" s="19"/>
      <c r="D640" s="19"/>
      <c r="E640" s="19"/>
    </row>
    <row r="641">
      <c r="A641" s="3"/>
      <c r="B641" s="19"/>
      <c r="C641" s="19"/>
      <c r="D641" s="19"/>
      <c r="E641" s="19"/>
    </row>
    <row r="642">
      <c r="A642" s="3"/>
      <c r="B642" s="19"/>
      <c r="C642" s="19"/>
      <c r="D642" s="19"/>
      <c r="E642" s="19"/>
    </row>
    <row r="643">
      <c r="A643" s="3"/>
      <c r="B643" s="19"/>
      <c r="C643" s="19"/>
      <c r="D643" s="19"/>
      <c r="E643" s="19"/>
    </row>
    <row r="644">
      <c r="A644" s="3"/>
      <c r="B644" s="19"/>
      <c r="C644" s="19"/>
      <c r="D644" s="19"/>
      <c r="E644" s="19"/>
    </row>
    <row r="645">
      <c r="A645" s="3"/>
      <c r="B645" s="19"/>
      <c r="C645" s="19"/>
      <c r="D645" s="19"/>
      <c r="E645" s="19"/>
    </row>
    <row r="646">
      <c r="A646" s="3"/>
      <c r="B646" s="19"/>
      <c r="C646" s="19"/>
      <c r="D646" s="19"/>
      <c r="E646" s="19"/>
    </row>
    <row r="647">
      <c r="A647" s="3"/>
      <c r="B647" s="19"/>
      <c r="C647" s="19"/>
      <c r="D647" s="19"/>
      <c r="E647" s="19"/>
    </row>
    <row r="648">
      <c r="A648" s="3"/>
      <c r="B648" s="19"/>
      <c r="C648" s="19"/>
      <c r="D648" s="19"/>
      <c r="E648" s="19"/>
    </row>
    <row r="649">
      <c r="A649" s="3"/>
      <c r="B649" s="19"/>
      <c r="C649" s="19"/>
      <c r="D649" s="19"/>
      <c r="E649" s="19"/>
    </row>
    <row r="650">
      <c r="A650" s="3"/>
      <c r="B650" s="19"/>
      <c r="C650" s="19"/>
      <c r="D650" s="19"/>
      <c r="E650" s="19"/>
    </row>
    <row r="651">
      <c r="A651" s="3"/>
      <c r="B651" s="19"/>
      <c r="C651" s="19"/>
      <c r="D651" s="19"/>
      <c r="E651" s="19"/>
    </row>
    <row r="652">
      <c r="A652" s="3"/>
      <c r="B652" s="19"/>
      <c r="C652" s="19"/>
      <c r="D652" s="19"/>
      <c r="E652" s="19"/>
    </row>
    <row r="653">
      <c r="A653" s="3"/>
      <c r="B653" s="19"/>
      <c r="C653" s="19"/>
      <c r="D653" s="19"/>
      <c r="E653" s="19"/>
    </row>
    <row r="654">
      <c r="A654" s="3"/>
      <c r="B654" s="19"/>
      <c r="C654" s="19"/>
      <c r="D654" s="19"/>
      <c r="E654" s="19"/>
    </row>
    <row r="655">
      <c r="A655" s="3"/>
      <c r="B655" s="19"/>
      <c r="C655" s="19"/>
      <c r="D655" s="19"/>
      <c r="E655" s="19"/>
    </row>
    <row r="656">
      <c r="A656" s="3"/>
      <c r="B656" s="19"/>
      <c r="C656" s="19"/>
      <c r="D656" s="19"/>
      <c r="E656" s="19"/>
    </row>
    <row r="657">
      <c r="A657" s="3"/>
      <c r="B657" s="19"/>
      <c r="C657" s="19"/>
      <c r="D657" s="19"/>
      <c r="E657" s="19"/>
    </row>
    <row r="658">
      <c r="A658" s="3"/>
      <c r="B658" s="19"/>
      <c r="C658" s="19"/>
      <c r="D658" s="19"/>
      <c r="E658" s="19"/>
    </row>
    <row r="659">
      <c r="A659" s="3"/>
      <c r="B659" s="19"/>
      <c r="C659" s="19"/>
      <c r="D659" s="19"/>
      <c r="E659" s="19"/>
    </row>
    <row r="660">
      <c r="A660" s="3"/>
      <c r="B660" s="19"/>
      <c r="C660" s="19"/>
      <c r="D660" s="19"/>
      <c r="E660" s="19"/>
    </row>
    <row r="661">
      <c r="A661" s="3"/>
      <c r="B661" s="19"/>
      <c r="C661" s="19"/>
      <c r="D661" s="19"/>
      <c r="E661" s="19"/>
    </row>
    <row r="662">
      <c r="A662" s="3"/>
      <c r="B662" s="19"/>
      <c r="C662" s="19"/>
      <c r="D662" s="19"/>
      <c r="E662" s="19"/>
    </row>
    <row r="663">
      <c r="A663" s="3"/>
      <c r="B663" s="19"/>
      <c r="C663" s="19"/>
      <c r="D663" s="19"/>
      <c r="E663" s="19"/>
    </row>
    <row r="664">
      <c r="A664" s="3"/>
      <c r="B664" s="19"/>
      <c r="C664" s="19"/>
      <c r="D664" s="19"/>
      <c r="E664" s="19"/>
    </row>
    <row r="665">
      <c r="A665" s="3"/>
      <c r="B665" s="19"/>
      <c r="C665" s="19"/>
      <c r="D665" s="19"/>
      <c r="E665" s="19"/>
    </row>
    <row r="666">
      <c r="A666" s="3"/>
      <c r="B666" s="19"/>
      <c r="C666" s="19"/>
      <c r="D666" s="19"/>
      <c r="E666" s="19"/>
    </row>
    <row r="667">
      <c r="A667" s="3"/>
      <c r="B667" s="19"/>
      <c r="C667" s="19"/>
      <c r="D667" s="19"/>
      <c r="E667" s="19"/>
    </row>
    <row r="668">
      <c r="A668" s="3"/>
      <c r="B668" s="19"/>
      <c r="C668" s="19"/>
      <c r="D668" s="19"/>
      <c r="E668" s="19"/>
    </row>
    <row r="669">
      <c r="A669" s="3"/>
      <c r="B669" s="19"/>
      <c r="C669" s="19"/>
      <c r="D669" s="19"/>
      <c r="E669" s="19"/>
    </row>
    <row r="670">
      <c r="A670" s="3"/>
      <c r="B670" s="19"/>
      <c r="C670" s="19"/>
      <c r="D670" s="19"/>
      <c r="E670" s="19"/>
    </row>
    <row r="671">
      <c r="A671" s="3"/>
      <c r="B671" s="19"/>
      <c r="C671" s="19"/>
      <c r="D671" s="19"/>
      <c r="E671" s="19"/>
    </row>
    <row r="672">
      <c r="A672" s="3"/>
      <c r="B672" s="19"/>
      <c r="C672" s="19"/>
      <c r="D672" s="19"/>
      <c r="E672" s="19"/>
    </row>
    <row r="673">
      <c r="A673" s="3"/>
      <c r="B673" s="19"/>
      <c r="C673" s="19"/>
      <c r="D673" s="19"/>
      <c r="E673" s="19"/>
    </row>
    <row r="674">
      <c r="A674" s="3"/>
      <c r="B674" s="19"/>
      <c r="C674" s="19"/>
      <c r="D674" s="19"/>
      <c r="E674" s="19"/>
    </row>
    <row r="675">
      <c r="A675" s="3"/>
      <c r="B675" s="19"/>
      <c r="C675" s="19"/>
      <c r="D675" s="19"/>
      <c r="E675" s="19"/>
    </row>
    <row r="676">
      <c r="A676" s="3"/>
      <c r="B676" s="19"/>
      <c r="C676" s="19"/>
      <c r="D676" s="19"/>
      <c r="E676" s="19"/>
    </row>
    <row r="677">
      <c r="A677" s="3"/>
      <c r="B677" s="19"/>
      <c r="C677" s="19"/>
      <c r="D677" s="19"/>
      <c r="E677" s="19"/>
    </row>
    <row r="678">
      <c r="A678" s="3"/>
      <c r="B678" s="19"/>
      <c r="C678" s="19"/>
      <c r="D678" s="19"/>
      <c r="E678" s="19"/>
    </row>
    <row r="679">
      <c r="A679" s="3"/>
      <c r="B679" s="19"/>
      <c r="C679" s="19"/>
      <c r="D679" s="19"/>
      <c r="E679" s="19"/>
    </row>
    <row r="680">
      <c r="A680" s="3"/>
      <c r="B680" s="19"/>
      <c r="C680" s="19"/>
      <c r="D680" s="19"/>
      <c r="E680" s="19"/>
    </row>
    <row r="681">
      <c r="A681" s="3"/>
      <c r="B681" s="19"/>
      <c r="C681" s="19"/>
      <c r="D681" s="19"/>
      <c r="E681" s="19"/>
    </row>
    <row r="682">
      <c r="A682" s="3"/>
      <c r="B682" s="19"/>
      <c r="C682" s="19"/>
      <c r="D682" s="19"/>
      <c r="E682" s="19"/>
    </row>
    <row r="683">
      <c r="A683" s="3"/>
      <c r="B683" s="19"/>
      <c r="C683" s="19"/>
      <c r="D683" s="19"/>
      <c r="E683" s="19"/>
    </row>
    <row r="684">
      <c r="A684" s="3"/>
      <c r="B684" s="19"/>
      <c r="C684" s="19"/>
      <c r="D684" s="19"/>
      <c r="E684" s="19"/>
    </row>
    <row r="685">
      <c r="A685" s="3"/>
      <c r="B685" s="19"/>
      <c r="C685" s="19"/>
      <c r="D685" s="19"/>
      <c r="E685" s="19"/>
    </row>
    <row r="686">
      <c r="A686" s="3"/>
      <c r="B686" s="19"/>
      <c r="C686" s="19"/>
      <c r="D686" s="19"/>
      <c r="E686" s="19"/>
    </row>
    <row r="687">
      <c r="A687" s="3"/>
      <c r="B687" s="19"/>
      <c r="C687" s="19"/>
      <c r="D687" s="19"/>
      <c r="E687" s="19"/>
    </row>
    <row r="688">
      <c r="A688" s="3"/>
      <c r="B688" s="19"/>
      <c r="C688" s="19"/>
      <c r="D688" s="19"/>
      <c r="E688" s="19"/>
    </row>
    <row r="689">
      <c r="A689" s="3"/>
      <c r="B689" s="19"/>
      <c r="C689" s="19"/>
      <c r="D689" s="19"/>
      <c r="E689" s="19"/>
    </row>
    <row r="690">
      <c r="A690" s="3"/>
      <c r="B690" s="19"/>
      <c r="C690" s="19"/>
      <c r="D690" s="19"/>
      <c r="E690" s="19"/>
    </row>
    <row r="691">
      <c r="A691" s="3"/>
      <c r="B691" s="19"/>
      <c r="C691" s="19"/>
      <c r="D691" s="19"/>
      <c r="E691" s="19"/>
    </row>
    <row r="692">
      <c r="A692" s="3"/>
      <c r="B692" s="19"/>
      <c r="C692" s="19"/>
      <c r="D692" s="19"/>
      <c r="E692" s="19"/>
    </row>
    <row r="693">
      <c r="A693" s="3"/>
      <c r="B693" s="19"/>
      <c r="C693" s="19"/>
      <c r="D693" s="19"/>
      <c r="E693" s="19"/>
    </row>
    <row r="694">
      <c r="A694" s="3"/>
      <c r="B694" s="19"/>
      <c r="C694" s="19"/>
      <c r="D694" s="19"/>
      <c r="E694" s="19"/>
    </row>
    <row r="695">
      <c r="A695" s="3"/>
      <c r="B695" s="19"/>
      <c r="C695" s="19"/>
      <c r="D695" s="19"/>
      <c r="E695" s="19"/>
    </row>
    <row r="696">
      <c r="A696" s="3"/>
      <c r="B696" s="19"/>
      <c r="C696" s="19"/>
      <c r="D696" s="19"/>
      <c r="E696" s="19"/>
    </row>
    <row r="697">
      <c r="A697" s="3"/>
      <c r="B697" s="19"/>
      <c r="C697" s="19"/>
      <c r="D697" s="19"/>
      <c r="E697" s="19"/>
    </row>
    <row r="698">
      <c r="A698" s="3"/>
      <c r="B698" s="19"/>
      <c r="C698" s="19"/>
      <c r="D698" s="19"/>
      <c r="E698" s="19"/>
    </row>
    <row r="699">
      <c r="A699" s="3"/>
      <c r="B699" s="19"/>
      <c r="C699" s="19"/>
      <c r="D699" s="19"/>
      <c r="E699" s="19"/>
    </row>
    <row r="700">
      <c r="A700" s="3"/>
      <c r="B700" s="19"/>
      <c r="C700" s="19"/>
      <c r="D700" s="19"/>
      <c r="E700" s="19"/>
    </row>
    <row r="701">
      <c r="A701" s="3"/>
      <c r="B701" s="19"/>
      <c r="C701" s="19"/>
      <c r="D701" s="19"/>
      <c r="E701" s="19"/>
    </row>
    <row r="702">
      <c r="A702" s="3"/>
      <c r="B702" s="19"/>
      <c r="C702" s="19"/>
      <c r="D702" s="19"/>
      <c r="E702" s="19"/>
    </row>
    <row r="703">
      <c r="A703" s="3"/>
      <c r="B703" s="19"/>
      <c r="C703" s="19"/>
      <c r="D703" s="19"/>
      <c r="E703" s="19"/>
    </row>
    <row r="704">
      <c r="A704" s="3"/>
      <c r="B704" s="19"/>
      <c r="C704" s="19"/>
      <c r="D704" s="19"/>
      <c r="E704" s="19"/>
    </row>
    <row r="705">
      <c r="A705" s="3"/>
      <c r="B705" s="19"/>
      <c r="C705" s="19"/>
      <c r="D705" s="19"/>
      <c r="E705" s="19"/>
    </row>
    <row r="706">
      <c r="A706" s="3"/>
      <c r="B706" s="19"/>
      <c r="C706" s="19"/>
      <c r="D706" s="19"/>
      <c r="E706" s="19"/>
    </row>
    <row r="707">
      <c r="A707" s="3"/>
      <c r="B707" s="19"/>
      <c r="C707" s="19"/>
      <c r="D707" s="19"/>
      <c r="E707" s="19"/>
    </row>
    <row r="708">
      <c r="A708" s="3"/>
      <c r="B708" s="19"/>
      <c r="C708" s="19"/>
      <c r="D708" s="19"/>
      <c r="E708" s="19"/>
    </row>
    <row r="709">
      <c r="A709" s="3"/>
      <c r="B709" s="19"/>
      <c r="C709" s="19"/>
      <c r="D709" s="19"/>
      <c r="E709" s="19"/>
    </row>
    <row r="710">
      <c r="A710" s="3"/>
      <c r="B710" s="19"/>
      <c r="C710" s="19"/>
      <c r="D710" s="19"/>
      <c r="E710" s="19"/>
    </row>
    <row r="711">
      <c r="A711" s="3"/>
      <c r="B711" s="19"/>
      <c r="C711" s="19"/>
      <c r="D711" s="19"/>
      <c r="E711" s="19"/>
    </row>
    <row r="712">
      <c r="A712" s="3"/>
      <c r="B712" s="19"/>
      <c r="C712" s="19"/>
      <c r="D712" s="19"/>
      <c r="E712" s="19"/>
    </row>
    <row r="713">
      <c r="A713" s="3"/>
      <c r="B713" s="19"/>
      <c r="C713" s="19"/>
      <c r="D713" s="19"/>
      <c r="E713" s="19"/>
    </row>
    <row r="714">
      <c r="A714" s="3"/>
      <c r="B714" s="19"/>
      <c r="C714" s="19"/>
      <c r="D714" s="19"/>
      <c r="E714" s="19"/>
    </row>
    <row r="715">
      <c r="A715" s="3"/>
      <c r="B715" s="19"/>
      <c r="C715" s="19"/>
      <c r="D715" s="19"/>
      <c r="E715" s="19"/>
    </row>
    <row r="716">
      <c r="A716" s="3"/>
      <c r="B716" s="19"/>
      <c r="C716" s="19"/>
      <c r="D716" s="19"/>
      <c r="E716" s="19"/>
    </row>
    <row r="717">
      <c r="A717" s="3"/>
      <c r="B717" s="19"/>
      <c r="C717" s="19"/>
      <c r="D717" s="19"/>
      <c r="E717" s="19"/>
    </row>
    <row r="718">
      <c r="A718" s="3"/>
      <c r="B718" s="19"/>
      <c r="C718" s="19"/>
      <c r="D718" s="19"/>
      <c r="E718" s="19"/>
    </row>
    <row r="719">
      <c r="A719" s="3"/>
      <c r="B719" s="19"/>
      <c r="C719" s="19"/>
      <c r="D719" s="19"/>
      <c r="E719" s="19"/>
    </row>
    <row r="720">
      <c r="A720" s="3"/>
      <c r="B720" s="19"/>
      <c r="C720" s="19"/>
      <c r="D720" s="19"/>
      <c r="E720" s="19"/>
    </row>
    <row r="721">
      <c r="A721" s="3"/>
      <c r="B721" s="19"/>
      <c r="C721" s="19"/>
      <c r="D721" s="19"/>
      <c r="E721" s="19"/>
    </row>
    <row r="722">
      <c r="A722" s="3"/>
      <c r="B722" s="19"/>
      <c r="C722" s="19"/>
      <c r="D722" s="19"/>
      <c r="E722" s="19"/>
    </row>
    <row r="723">
      <c r="A723" s="3"/>
      <c r="B723" s="19"/>
      <c r="C723" s="19"/>
      <c r="D723" s="19"/>
      <c r="E723" s="19"/>
    </row>
    <row r="724">
      <c r="A724" s="3"/>
      <c r="B724" s="19"/>
      <c r="C724" s="19"/>
      <c r="D724" s="19"/>
      <c r="E724" s="19"/>
    </row>
    <row r="725">
      <c r="A725" s="3"/>
      <c r="B725" s="19"/>
      <c r="C725" s="19"/>
      <c r="D725" s="19"/>
      <c r="E725" s="19"/>
    </row>
    <row r="726">
      <c r="A726" s="3"/>
      <c r="B726" s="19"/>
      <c r="C726" s="19"/>
      <c r="D726" s="19"/>
      <c r="E726" s="19"/>
    </row>
    <row r="727">
      <c r="A727" s="3"/>
      <c r="B727" s="19"/>
      <c r="C727" s="19"/>
      <c r="D727" s="19"/>
      <c r="E727" s="19"/>
    </row>
    <row r="728">
      <c r="A728" s="3"/>
      <c r="B728" s="19"/>
      <c r="C728" s="19"/>
      <c r="D728" s="19"/>
      <c r="E728" s="19"/>
    </row>
    <row r="729">
      <c r="A729" s="3"/>
      <c r="B729" s="19"/>
      <c r="C729" s="19"/>
      <c r="D729" s="19"/>
      <c r="E729" s="19"/>
    </row>
    <row r="730">
      <c r="A730" s="3"/>
      <c r="B730" s="19"/>
      <c r="C730" s="19"/>
      <c r="D730" s="19"/>
      <c r="E730" s="19"/>
    </row>
    <row r="731">
      <c r="A731" s="3"/>
      <c r="B731" s="19"/>
      <c r="C731" s="19"/>
      <c r="D731" s="19"/>
      <c r="E731" s="19"/>
    </row>
    <row r="732">
      <c r="A732" s="3"/>
      <c r="B732" s="19"/>
      <c r="C732" s="19"/>
      <c r="D732" s="19"/>
      <c r="E732" s="19"/>
    </row>
    <row r="733">
      <c r="A733" s="3"/>
      <c r="B733" s="19"/>
      <c r="C733" s="19"/>
      <c r="D733" s="19"/>
      <c r="E733" s="19"/>
    </row>
    <row r="734">
      <c r="A734" s="3"/>
      <c r="B734" s="19"/>
      <c r="C734" s="19"/>
      <c r="D734" s="19"/>
      <c r="E734" s="19"/>
    </row>
    <row r="735">
      <c r="A735" s="3"/>
      <c r="B735" s="19"/>
      <c r="C735" s="19"/>
      <c r="D735" s="19"/>
      <c r="E735" s="19"/>
    </row>
    <row r="736">
      <c r="A736" s="3"/>
      <c r="B736" s="19"/>
      <c r="C736" s="19"/>
      <c r="D736" s="19"/>
      <c r="E736" s="19"/>
    </row>
    <row r="737">
      <c r="A737" s="3"/>
      <c r="B737" s="19"/>
      <c r="C737" s="19"/>
      <c r="D737" s="19"/>
      <c r="E737" s="19"/>
    </row>
    <row r="738">
      <c r="A738" s="3"/>
      <c r="B738" s="19"/>
      <c r="C738" s="19"/>
      <c r="D738" s="19"/>
      <c r="E738" s="19"/>
    </row>
    <row r="739">
      <c r="A739" s="3"/>
      <c r="B739" s="19"/>
      <c r="C739" s="19"/>
      <c r="D739" s="19"/>
      <c r="E739" s="19"/>
    </row>
    <row r="740">
      <c r="A740" s="3"/>
      <c r="B740" s="19"/>
      <c r="C740" s="19"/>
      <c r="D740" s="19"/>
      <c r="E740" s="19"/>
    </row>
    <row r="741">
      <c r="A741" s="3"/>
      <c r="B741" s="19"/>
      <c r="C741" s="19"/>
      <c r="D741" s="19"/>
      <c r="E741" s="19"/>
    </row>
    <row r="742">
      <c r="A742" s="3"/>
      <c r="B742" s="19"/>
      <c r="C742" s="19"/>
      <c r="D742" s="19"/>
      <c r="E742" s="19"/>
    </row>
    <row r="743">
      <c r="A743" s="3"/>
      <c r="B743" s="19"/>
      <c r="C743" s="19"/>
      <c r="D743" s="19"/>
      <c r="E743" s="19"/>
    </row>
    <row r="744">
      <c r="A744" s="3"/>
      <c r="B744" s="19"/>
      <c r="C744" s="19"/>
      <c r="D744" s="19"/>
      <c r="E744" s="19"/>
    </row>
    <row r="745">
      <c r="A745" s="3"/>
      <c r="B745" s="19"/>
      <c r="C745" s="19"/>
      <c r="D745" s="19"/>
      <c r="E745" s="19"/>
    </row>
    <row r="746">
      <c r="A746" s="3"/>
      <c r="B746" s="19"/>
      <c r="C746" s="19"/>
      <c r="D746" s="19"/>
      <c r="E746" s="19"/>
    </row>
    <row r="747">
      <c r="A747" s="3"/>
      <c r="B747" s="19"/>
      <c r="C747" s="19"/>
      <c r="D747" s="19"/>
      <c r="E747" s="19"/>
    </row>
    <row r="748">
      <c r="A748" s="3"/>
      <c r="B748" s="19"/>
      <c r="C748" s="19"/>
      <c r="D748" s="19"/>
      <c r="E748" s="19"/>
    </row>
    <row r="749">
      <c r="A749" s="3"/>
      <c r="B749" s="19"/>
      <c r="C749" s="19"/>
      <c r="D749" s="19"/>
      <c r="E749" s="19"/>
    </row>
    <row r="750">
      <c r="A750" s="3"/>
      <c r="B750" s="19"/>
      <c r="C750" s="19"/>
      <c r="D750" s="19"/>
      <c r="E750" s="19"/>
    </row>
    <row r="751">
      <c r="A751" s="3"/>
      <c r="B751" s="19"/>
      <c r="C751" s="19"/>
      <c r="D751" s="19"/>
      <c r="E751" s="19"/>
    </row>
    <row r="752">
      <c r="A752" s="3"/>
      <c r="B752" s="19"/>
      <c r="C752" s="19"/>
      <c r="D752" s="19"/>
      <c r="E752" s="19"/>
    </row>
    <row r="753">
      <c r="A753" s="3"/>
      <c r="B753" s="19"/>
      <c r="C753" s="19"/>
      <c r="D753" s="19"/>
      <c r="E753" s="19"/>
    </row>
    <row r="754">
      <c r="A754" s="3"/>
      <c r="B754" s="19"/>
      <c r="C754" s="19"/>
      <c r="D754" s="19"/>
      <c r="E754" s="19"/>
    </row>
    <row r="755">
      <c r="A755" s="3"/>
      <c r="B755" s="19"/>
      <c r="C755" s="19"/>
      <c r="D755" s="19"/>
      <c r="E755" s="19"/>
    </row>
    <row r="756">
      <c r="A756" s="3"/>
      <c r="B756" s="19"/>
      <c r="C756" s="19"/>
      <c r="D756" s="19"/>
      <c r="E756" s="19"/>
    </row>
    <row r="757">
      <c r="A757" s="3"/>
      <c r="B757" s="19"/>
      <c r="C757" s="19"/>
      <c r="D757" s="19"/>
      <c r="E757" s="19"/>
    </row>
    <row r="758">
      <c r="A758" s="3"/>
      <c r="B758" s="19"/>
      <c r="C758" s="19"/>
      <c r="D758" s="19"/>
      <c r="E758" s="19"/>
    </row>
    <row r="759">
      <c r="A759" s="3"/>
      <c r="B759" s="19"/>
      <c r="C759" s="19"/>
      <c r="D759" s="19"/>
      <c r="E759" s="19"/>
    </row>
    <row r="760">
      <c r="A760" s="3"/>
      <c r="B760" s="19"/>
      <c r="C760" s="19"/>
      <c r="D760" s="19"/>
      <c r="E760" s="19"/>
    </row>
    <row r="761">
      <c r="A761" s="3"/>
      <c r="B761" s="19"/>
      <c r="C761" s="19"/>
      <c r="D761" s="19"/>
      <c r="E761" s="19"/>
    </row>
    <row r="762">
      <c r="A762" s="3"/>
      <c r="B762" s="19"/>
      <c r="C762" s="19"/>
      <c r="D762" s="19"/>
      <c r="E762" s="19"/>
    </row>
    <row r="763">
      <c r="A763" s="3"/>
      <c r="B763" s="19"/>
      <c r="C763" s="19"/>
      <c r="D763" s="19"/>
      <c r="E763" s="19"/>
    </row>
    <row r="764">
      <c r="A764" s="3"/>
      <c r="B764" s="19"/>
      <c r="C764" s="19"/>
      <c r="D764" s="19"/>
      <c r="E764" s="19"/>
    </row>
    <row r="765">
      <c r="A765" s="3"/>
      <c r="B765" s="19"/>
      <c r="C765" s="19"/>
      <c r="D765" s="19"/>
      <c r="E765" s="19"/>
    </row>
    <row r="766">
      <c r="A766" s="3"/>
      <c r="B766" s="19"/>
      <c r="C766" s="19"/>
      <c r="D766" s="19"/>
      <c r="E766" s="19"/>
    </row>
    <row r="767">
      <c r="A767" s="3"/>
      <c r="B767" s="19"/>
      <c r="C767" s="19"/>
      <c r="D767" s="19"/>
      <c r="E767" s="19"/>
    </row>
    <row r="768">
      <c r="A768" s="3"/>
      <c r="B768" s="19"/>
      <c r="C768" s="19"/>
      <c r="D768" s="19"/>
      <c r="E768" s="19"/>
    </row>
    <row r="769">
      <c r="A769" s="3"/>
      <c r="B769" s="19"/>
      <c r="C769" s="19"/>
      <c r="D769" s="19"/>
      <c r="E769" s="19"/>
    </row>
    <row r="770">
      <c r="A770" s="3"/>
      <c r="B770" s="19"/>
      <c r="C770" s="19"/>
      <c r="D770" s="19"/>
      <c r="E770" s="19"/>
    </row>
    <row r="771">
      <c r="A771" s="3"/>
      <c r="B771" s="19"/>
      <c r="C771" s="19"/>
      <c r="D771" s="19"/>
      <c r="E771" s="19"/>
    </row>
    <row r="772">
      <c r="A772" s="3"/>
      <c r="B772" s="19"/>
      <c r="C772" s="19"/>
      <c r="D772" s="19"/>
      <c r="E772" s="19"/>
    </row>
    <row r="773">
      <c r="A773" s="3"/>
      <c r="B773" s="19"/>
      <c r="C773" s="19"/>
      <c r="D773" s="19"/>
      <c r="E773" s="19"/>
    </row>
    <row r="774">
      <c r="A774" s="3"/>
      <c r="B774" s="19"/>
      <c r="C774" s="19"/>
      <c r="D774" s="19"/>
      <c r="E774" s="19"/>
    </row>
    <row r="775">
      <c r="A775" s="3"/>
      <c r="B775" s="19"/>
      <c r="C775" s="19"/>
      <c r="D775" s="19"/>
      <c r="E775" s="19"/>
    </row>
    <row r="776">
      <c r="A776" s="3"/>
      <c r="B776" s="19"/>
      <c r="C776" s="19"/>
      <c r="D776" s="19"/>
      <c r="E776" s="19"/>
    </row>
    <row r="777">
      <c r="A777" s="3"/>
      <c r="B777" s="19"/>
      <c r="C777" s="19"/>
      <c r="D777" s="19"/>
      <c r="E777" s="19"/>
    </row>
    <row r="778">
      <c r="A778" s="3"/>
      <c r="B778" s="19"/>
      <c r="C778" s="19"/>
      <c r="D778" s="19"/>
      <c r="E778" s="19"/>
    </row>
    <row r="779">
      <c r="A779" s="3"/>
      <c r="B779" s="19"/>
      <c r="C779" s="19"/>
      <c r="D779" s="19"/>
      <c r="E779" s="19"/>
    </row>
    <row r="780">
      <c r="A780" s="3"/>
      <c r="B780" s="19"/>
      <c r="C780" s="19"/>
      <c r="D780" s="19"/>
      <c r="E780" s="19"/>
    </row>
    <row r="781">
      <c r="A781" s="3"/>
      <c r="B781" s="19"/>
      <c r="C781" s="19"/>
      <c r="D781" s="19"/>
      <c r="E781" s="19"/>
    </row>
    <row r="782">
      <c r="A782" s="3"/>
      <c r="B782" s="19"/>
      <c r="C782" s="19"/>
      <c r="D782" s="19"/>
      <c r="E782" s="19"/>
    </row>
    <row r="783">
      <c r="A783" s="3"/>
      <c r="B783" s="19"/>
      <c r="C783" s="19"/>
      <c r="D783" s="19"/>
      <c r="E783" s="19"/>
    </row>
    <row r="784">
      <c r="A784" s="3"/>
      <c r="B784" s="19"/>
      <c r="C784" s="19"/>
      <c r="D784" s="19"/>
      <c r="E784" s="19"/>
    </row>
    <row r="785">
      <c r="A785" s="3"/>
      <c r="B785" s="19"/>
      <c r="C785" s="19"/>
      <c r="D785" s="19"/>
      <c r="E785" s="19"/>
    </row>
    <row r="786">
      <c r="A786" s="3"/>
      <c r="B786" s="19"/>
      <c r="C786" s="19"/>
      <c r="D786" s="19"/>
      <c r="E786" s="19"/>
    </row>
    <row r="787">
      <c r="A787" s="3"/>
      <c r="B787" s="19"/>
      <c r="C787" s="19"/>
      <c r="D787" s="19"/>
      <c r="E787" s="19"/>
    </row>
    <row r="788">
      <c r="A788" s="3"/>
      <c r="B788" s="19"/>
      <c r="C788" s="19"/>
      <c r="D788" s="19"/>
      <c r="E788" s="19"/>
    </row>
    <row r="789">
      <c r="A789" s="3"/>
      <c r="B789" s="19"/>
      <c r="C789" s="19"/>
      <c r="D789" s="19"/>
      <c r="E789" s="19"/>
    </row>
    <row r="790">
      <c r="A790" s="3"/>
      <c r="B790" s="19"/>
      <c r="C790" s="19"/>
      <c r="D790" s="19"/>
      <c r="E790" s="19"/>
    </row>
    <row r="791">
      <c r="A791" s="3"/>
      <c r="B791" s="19"/>
      <c r="C791" s="19"/>
      <c r="D791" s="19"/>
      <c r="E791" s="19"/>
    </row>
    <row r="792">
      <c r="A792" s="3"/>
      <c r="B792" s="19"/>
      <c r="C792" s="19"/>
      <c r="D792" s="19"/>
      <c r="E792" s="19"/>
    </row>
    <row r="793">
      <c r="A793" s="3"/>
      <c r="B793" s="19"/>
      <c r="C793" s="19"/>
      <c r="D793" s="19"/>
      <c r="E793" s="19"/>
    </row>
    <row r="794">
      <c r="A794" s="3"/>
      <c r="B794" s="19"/>
      <c r="C794" s="19"/>
      <c r="D794" s="19"/>
      <c r="E794" s="19"/>
    </row>
    <row r="795">
      <c r="A795" s="3"/>
      <c r="B795" s="19"/>
      <c r="C795" s="19"/>
      <c r="D795" s="19"/>
      <c r="E795" s="19"/>
    </row>
    <row r="796">
      <c r="A796" s="3"/>
      <c r="B796" s="19"/>
      <c r="C796" s="19"/>
      <c r="D796" s="19"/>
      <c r="E796" s="19"/>
    </row>
    <row r="797">
      <c r="A797" s="3"/>
      <c r="B797" s="19"/>
      <c r="C797" s="19"/>
      <c r="D797" s="19"/>
      <c r="E797" s="19"/>
    </row>
    <row r="798">
      <c r="A798" s="3"/>
      <c r="B798" s="19"/>
      <c r="C798" s="19"/>
      <c r="D798" s="19"/>
      <c r="E798" s="19"/>
    </row>
    <row r="799">
      <c r="A799" s="3"/>
      <c r="B799" s="19"/>
      <c r="C799" s="19"/>
      <c r="D799" s="19"/>
      <c r="E799" s="19"/>
    </row>
    <row r="800">
      <c r="A800" s="3"/>
      <c r="B800" s="19"/>
      <c r="C800" s="19"/>
      <c r="D800" s="19"/>
      <c r="E800" s="19"/>
    </row>
    <row r="801">
      <c r="A801" s="3"/>
      <c r="B801" s="19"/>
      <c r="C801" s="19"/>
      <c r="D801" s="19"/>
      <c r="E801" s="19"/>
    </row>
    <row r="802">
      <c r="A802" s="3"/>
      <c r="B802" s="19"/>
      <c r="C802" s="19"/>
      <c r="D802" s="19"/>
      <c r="E802" s="19"/>
    </row>
    <row r="803">
      <c r="A803" s="3"/>
      <c r="B803" s="19"/>
      <c r="C803" s="19"/>
      <c r="D803" s="19"/>
      <c r="E803" s="19"/>
    </row>
    <row r="804">
      <c r="A804" s="3"/>
      <c r="B804" s="19"/>
      <c r="C804" s="19"/>
      <c r="D804" s="19"/>
      <c r="E804" s="19"/>
    </row>
    <row r="805">
      <c r="A805" s="3"/>
      <c r="B805" s="19"/>
      <c r="C805" s="19"/>
      <c r="D805" s="19"/>
      <c r="E805" s="19"/>
    </row>
    <row r="806">
      <c r="A806" s="3"/>
      <c r="B806" s="19"/>
      <c r="C806" s="19"/>
      <c r="D806" s="19"/>
      <c r="E806" s="19"/>
    </row>
    <row r="807">
      <c r="A807" s="3"/>
      <c r="B807" s="19"/>
      <c r="C807" s="19"/>
      <c r="D807" s="19"/>
      <c r="E807" s="19"/>
    </row>
    <row r="808">
      <c r="A808" s="3"/>
      <c r="B808" s="19"/>
      <c r="C808" s="19"/>
      <c r="D808" s="19"/>
      <c r="E808" s="19"/>
    </row>
    <row r="809">
      <c r="A809" s="3"/>
      <c r="B809" s="19"/>
      <c r="C809" s="19"/>
      <c r="D809" s="19"/>
      <c r="E809" s="19"/>
    </row>
    <row r="810">
      <c r="A810" s="3"/>
      <c r="B810" s="19"/>
      <c r="C810" s="19"/>
      <c r="D810" s="19"/>
      <c r="E810" s="19"/>
    </row>
    <row r="811">
      <c r="A811" s="3"/>
      <c r="B811" s="19"/>
      <c r="C811" s="19"/>
      <c r="D811" s="19"/>
      <c r="E811" s="19"/>
    </row>
    <row r="812">
      <c r="A812" s="3"/>
      <c r="B812" s="19"/>
      <c r="C812" s="19"/>
      <c r="D812" s="19"/>
      <c r="E812" s="19"/>
    </row>
    <row r="813">
      <c r="A813" s="3"/>
      <c r="B813" s="19"/>
      <c r="C813" s="19"/>
      <c r="D813" s="19"/>
      <c r="E813" s="19"/>
    </row>
    <row r="814">
      <c r="A814" s="3"/>
      <c r="B814" s="19"/>
      <c r="C814" s="19"/>
      <c r="D814" s="19"/>
      <c r="E814" s="19"/>
    </row>
    <row r="815">
      <c r="A815" s="3"/>
      <c r="B815" s="19"/>
      <c r="C815" s="19"/>
      <c r="D815" s="19"/>
      <c r="E815" s="19"/>
    </row>
    <row r="816">
      <c r="A816" s="3"/>
      <c r="B816" s="19"/>
      <c r="C816" s="19"/>
      <c r="D816" s="19"/>
      <c r="E816" s="19"/>
    </row>
    <row r="817">
      <c r="A817" s="3"/>
      <c r="B817" s="19"/>
      <c r="C817" s="19"/>
      <c r="D817" s="19"/>
      <c r="E817" s="19"/>
    </row>
    <row r="818">
      <c r="A818" s="3"/>
      <c r="B818" s="19"/>
      <c r="C818" s="19"/>
      <c r="D818" s="19"/>
      <c r="E818" s="19"/>
    </row>
    <row r="819">
      <c r="A819" s="3"/>
      <c r="B819" s="19"/>
      <c r="C819" s="19"/>
      <c r="D819" s="19"/>
      <c r="E819" s="19"/>
    </row>
    <row r="820">
      <c r="A820" s="3"/>
      <c r="B820" s="19"/>
      <c r="C820" s="19"/>
      <c r="D820" s="19"/>
      <c r="E820" s="19"/>
    </row>
    <row r="821">
      <c r="A821" s="3"/>
      <c r="B821" s="19"/>
      <c r="C821" s="19"/>
      <c r="D821" s="19"/>
      <c r="E821" s="19"/>
    </row>
    <row r="822">
      <c r="A822" s="3"/>
      <c r="B822" s="19"/>
      <c r="C822" s="19"/>
      <c r="D822" s="19"/>
      <c r="E822" s="19"/>
    </row>
    <row r="823">
      <c r="A823" s="3"/>
      <c r="B823" s="19"/>
      <c r="C823" s="19"/>
      <c r="D823" s="19"/>
      <c r="E823" s="19"/>
    </row>
    <row r="824">
      <c r="A824" s="3"/>
      <c r="B824" s="19"/>
      <c r="C824" s="19"/>
      <c r="D824" s="19"/>
      <c r="E824" s="19"/>
    </row>
    <row r="825">
      <c r="A825" s="3"/>
      <c r="B825" s="19"/>
      <c r="C825" s="19"/>
      <c r="D825" s="19"/>
      <c r="E825" s="19"/>
    </row>
    <row r="826">
      <c r="A826" s="3"/>
      <c r="B826" s="19"/>
      <c r="C826" s="19"/>
      <c r="D826" s="19"/>
      <c r="E826" s="19"/>
    </row>
    <row r="827">
      <c r="A827" s="3"/>
      <c r="B827" s="19"/>
      <c r="C827" s="19"/>
      <c r="D827" s="19"/>
      <c r="E827" s="19"/>
    </row>
    <row r="828">
      <c r="A828" s="3"/>
      <c r="B828" s="19"/>
      <c r="C828" s="19"/>
      <c r="D828" s="19"/>
      <c r="E828" s="19"/>
    </row>
    <row r="829">
      <c r="A829" s="3"/>
      <c r="B829" s="19"/>
      <c r="C829" s="19"/>
      <c r="D829" s="19"/>
      <c r="E829" s="19"/>
    </row>
    <row r="830">
      <c r="A830" s="3"/>
      <c r="B830" s="19"/>
      <c r="C830" s="19"/>
      <c r="D830" s="19"/>
      <c r="E830" s="19"/>
    </row>
    <row r="831">
      <c r="A831" s="3"/>
      <c r="B831" s="19"/>
      <c r="C831" s="19"/>
      <c r="D831" s="19"/>
      <c r="E831" s="19"/>
    </row>
    <row r="832">
      <c r="A832" s="3"/>
      <c r="B832" s="19"/>
      <c r="C832" s="19"/>
      <c r="D832" s="19"/>
      <c r="E832" s="19"/>
    </row>
    <row r="833">
      <c r="A833" s="3"/>
      <c r="B833" s="19"/>
      <c r="C833" s="19"/>
      <c r="D833" s="19"/>
      <c r="E833" s="19"/>
    </row>
    <row r="834">
      <c r="A834" s="3"/>
      <c r="B834" s="19"/>
      <c r="C834" s="19"/>
      <c r="D834" s="19"/>
      <c r="E834" s="19"/>
    </row>
    <row r="835">
      <c r="A835" s="3"/>
      <c r="B835" s="19"/>
      <c r="C835" s="19"/>
      <c r="D835" s="19"/>
      <c r="E835" s="19"/>
    </row>
    <row r="836">
      <c r="A836" s="3"/>
      <c r="B836" s="19"/>
      <c r="C836" s="19"/>
      <c r="D836" s="19"/>
      <c r="E836" s="19"/>
    </row>
    <row r="837">
      <c r="A837" s="3"/>
      <c r="B837" s="19"/>
      <c r="C837" s="19"/>
      <c r="D837" s="19"/>
      <c r="E837" s="19"/>
    </row>
    <row r="838">
      <c r="A838" s="3"/>
      <c r="B838" s="19"/>
      <c r="C838" s="19"/>
      <c r="D838" s="19"/>
      <c r="E838" s="19"/>
    </row>
    <row r="839">
      <c r="A839" s="3"/>
      <c r="B839" s="19"/>
      <c r="C839" s="19"/>
      <c r="D839" s="19"/>
      <c r="E839" s="19"/>
    </row>
    <row r="840">
      <c r="A840" s="3"/>
      <c r="B840" s="19"/>
      <c r="C840" s="19"/>
      <c r="D840" s="19"/>
      <c r="E840" s="19"/>
    </row>
    <row r="841">
      <c r="A841" s="3"/>
      <c r="B841" s="19"/>
      <c r="C841" s="19"/>
      <c r="D841" s="19"/>
      <c r="E841" s="19"/>
    </row>
    <row r="842">
      <c r="A842" s="3"/>
      <c r="B842" s="19"/>
      <c r="C842" s="19"/>
      <c r="D842" s="19"/>
      <c r="E842" s="19"/>
    </row>
    <row r="843">
      <c r="A843" s="3"/>
      <c r="B843" s="19"/>
      <c r="C843" s="19"/>
      <c r="D843" s="19"/>
      <c r="E843" s="19"/>
    </row>
    <row r="844">
      <c r="A844" s="3"/>
      <c r="B844" s="19"/>
      <c r="C844" s="19"/>
      <c r="D844" s="19"/>
      <c r="E844" s="19"/>
    </row>
    <row r="845">
      <c r="A845" s="3"/>
      <c r="B845" s="19"/>
      <c r="C845" s="19"/>
      <c r="D845" s="19"/>
      <c r="E845" s="19"/>
    </row>
    <row r="846">
      <c r="A846" s="3"/>
      <c r="B846" s="19"/>
      <c r="C846" s="19"/>
      <c r="D846" s="19"/>
      <c r="E846" s="19"/>
    </row>
    <row r="847">
      <c r="A847" s="3"/>
      <c r="B847" s="19"/>
      <c r="C847" s="19"/>
      <c r="D847" s="19"/>
      <c r="E847" s="19"/>
    </row>
    <row r="848">
      <c r="A848" s="3"/>
      <c r="B848" s="19"/>
      <c r="C848" s="19"/>
      <c r="D848" s="19"/>
      <c r="E848" s="19"/>
    </row>
    <row r="849">
      <c r="A849" s="3"/>
      <c r="B849" s="19"/>
      <c r="C849" s="19"/>
      <c r="D849" s="19"/>
      <c r="E849" s="19"/>
    </row>
    <row r="850">
      <c r="A850" s="3"/>
      <c r="B850" s="19"/>
      <c r="C850" s="19"/>
      <c r="D850" s="19"/>
      <c r="E850" s="19"/>
    </row>
    <row r="851">
      <c r="A851" s="3"/>
      <c r="B851" s="19"/>
      <c r="C851" s="19"/>
      <c r="D851" s="19"/>
      <c r="E851" s="19"/>
    </row>
    <row r="852">
      <c r="A852" s="3"/>
      <c r="B852" s="19"/>
      <c r="C852" s="19"/>
      <c r="D852" s="19"/>
      <c r="E852" s="19"/>
    </row>
    <row r="853">
      <c r="A853" s="3"/>
      <c r="B853" s="19"/>
      <c r="C853" s="19"/>
      <c r="D853" s="19"/>
      <c r="E853" s="19"/>
    </row>
    <row r="854">
      <c r="A854" s="3"/>
      <c r="B854" s="19"/>
      <c r="C854" s="19"/>
      <c r="D854" s="19"/>
      <c r="E854" s="19"/>
    </row>
    <row r="855">
      <c r="A855" s="3"/>
      <c r="B855" s="19"/>
      <c r="C855" s="19"/>
      <c r="D855" s="19"/>
      <c r="E855" s="19"/>
    </row>
    <row r="856">
      <c r="A856" s="3"/>
      <c r="B856" s="19"/>
      <c r="C856" s="19"/>
      <c r="D856" s="19"/>
      <c r="E856" s="19"/>
    </row>
    <row r="857">
      <c r="A857" s="3"/>
      <c r="B857" s="19"/>
      <c r="C857" s="19"/>
      <c r="D857" s="19"/>
      <c r="E857" s="19"/>
    </row>
    <row r="858">
      <c r="A858" s="3"/>
      <c r="B858" s="19"/>
      <c r="C858" s="19"/>
      <c r="D858" s="19"/>
      <c r="E858" s="19"/>
    </row>
    <row r="859">
      <c r="A859" s="3"/>
      <c r="B859" s="19"/>
      <c r="C859" s="19"/>
      <c r="D859" s="19"/>
      <c r="E859" s="19"/>
    </row>
    <row r="860">
      <c r="A860" s="3"/>
      <c r="B860" s="19"/>
      <c r="C860" s="19"/>
      <c r="D860" s="19"/>
      <c r="E860" s="19"/>
    </row>
    <row r="861">
      <c r="A861" s="3"/>
      <c r="B861" s="19"/>
      <c r="C861" s="19"/>
      <c r="D861" s="19"/>
      <c r="E861" s="19"/>
    </row>
    <row r="862">
      <c r="A862" s="3"/>
      <c r="B862" s="19"/>
      <c r="C862" s="19"/>
      <c r="D862" s="19"/>
      <c r="E862" s="19"/>
    </row>
    <row r="863">
      <c r="A863" s="3"/>
      <c r="B863" s="19"/>
      <c r="C863" s="19"/>
      <c r="D863" s="19"/>
      <c r="E863" s="19"/>
    </row>
    <row r="864">
      <c r="A864" s="3"/>
      <c r="B864" s="19"/>
      <c r="C864" s="19"/>
      <c r="D864" s="19"/>
      <c r="E864" s="19"/>
    </row>
    <row r="865">
      <c r="A865" s="3"/>
      <c r="B865" s="19"/>
      <c r="C865" s="19"/>
      <c r="D865" s="19"/>
      <c r="E865" s="19"/>
    </row>
    <row r="866">
      <c r="A866" s="3"/>
      <c r="B866" s="19"/>
      <c r="C866" s="19"/>
      <c r="D866" s="19"/>
      <c r="E866" s="19"/>
    </row>
    <row r="867">
      <c r="A867" s="3"/>
      <c r="B867" s="19"/>
      <c r="C867" s="19"/>
      <c r="D867" s="19"/>
      <c r="E867" s="19"/>
    </row>
    <row r="868">
      <c r="A868" s="3"/>
      <c r="B868" s="19"/>
      <c r="C868" s="19"/>
      <c r="D868" s="19"/>
      <c r="E868" s="19"/>
    </row>
    <row r="869">
      <c r="A869" s="3"/>
      <c r="B869" s="19"/>
      <c r="C869" s="19"/>
      <c r="D869" s="19"/>
      <c r="E869" s="19"/>
    </row>
    <row r="870">
      <c r="A870" s="3"/>
      <c r="B870" s="19"/>
      <c r="C870" s="19"/>
      <c r="D870" s="19"/>
      <c r="E870" s="19"/>
    </row>
    <row r="871">
      <c r="A871" s="3"/>
      <c r="B871" s="19"/>
      <c r="C871" s="19"/>
      <c r="D871" s="19"/>
      <c r="E871" s="19"/>
    </row>
    <row r="872">
      <c r="A872" s="3"/>
      <c r="B872" s="19"/>
      <c r="C872" s="19"/>
      <c r="D872" s="19"/>
      <c r="E872" s="19"/>
    </row>
    <row r="873">
      <c r="A873" s="3"/>
      <c r="B873" s="19"/>
      <c r="C873" s="19"/>
      <c r="D873" s="19"/>
      <c r="E873" s="19"/>
    </row>
    <row r="874">
      <c r="A874" s="3"/>
      <c r="B874" s="19"/>
      <c r="C874" s="19"/>
      <c r="D874" s="19"/>
      <c r="E874" s="19"/>
    </row>
    <row r="875">
      <c r="A875" s="3"/>
      <c r="B875" s="19"/>
      <c r="C875" s="19"/>
      <c r="D875" s="19"/>
      <c r="E875" s="19"/>
    </row>
    <row r="876">
      <c r="A876" s="3"/>
      <c r="B876" s="19"/>
      <c r="C876" s="19"/>
      <c r="D876" s="19"/>
      <c r="E876" s="19"/>
    </row>
    <row r="877">
      <c r="A877" s="3"/>
      <c r="B877" s="19"/>
      <c r="C877" s="19"/>
      <c r="D877" s="19"/>
      <c r="E877" s="19"/>
    </row>
    <row r="878">
      <c r="A878" s="3"/>
      <c r="B878" s="19"/>
      <c r="C878" s="19"/>
      <c r="D878" s="19"/>
      <c r="E878" s="19"/>
    </row>
    <row r="879">
      <c r="A879" s="3"/>
      <c r="B879" s="19"/>
      <c r="C879" s="19"/>
      <c r="D879" s="19"/>
      <c r="E879" s="19"/>
    </row>
    <row r="880">
      <c r="A880" s="3"/>
      <c r="B880" s="19"/>
      <c r="C880" s="19"/>
      <c r="D880" s="19"/>
      <c r="E880" s="19"/>
    </row>
    <row r="881">
      <c r="A881" s="3"/>
      <c r="B881" s="19"/>
      <c r="C881" s="19"/>
      <c r="D881" s="19"/>
      <c r="E881" s="19"/>
    </row>
    <row r="882">
      <c r="A882" s="3"/>
      <c r="B882" s="19"/>
      <c r="C882" s="19"/>
      <c r="D882" s="19"/>
      <c r="E882" s="19"/>
    </row>
    <row r="883">
      <c r="A883" s="3"/>
      <c r="B883" s="19"/>
      <c r="C883" s="19"/>
      <c r="D883" s="19"/>
      <c r="E883" s="19"/>
    </row>
    <row r="884">
      <c r="A884" s="3"/>
      <c r="B884" s="19"/>
      <c r="C884" s="19"/>
      <c r="D884" s="19"/>
      <c r="E884" s="19"/>
    </row>
    <row r="885">
      <c r="A885" s="3"/>
      <c r="B885" s="19"/>
      <c r="C885" s="19"/>
      <c r="D885" s="19"/>
      <c r="E885" s="19"/>
    </row>
    <row r="886">
      <c r="A886" s="3"/>
      <c r="B886" s="19"/>
      <c r="C886" s="19"/>
      <c r="D886" s="19"/>
      <c r="E886" s="19"/>
    </row>
    <row r="887">
      <c r="A887" s="3"/>
      <c r="B887" s="19"/>
      <c r="C887" s="19"/>
      <c r="D887" s="19"/>
      <c r="E887" s="19"/>
    </row>
    <row r="888">
      <c r="A888" s="3"/>
      <c r="B888" s="19"/>
      <c r="C888" s="19"/>
      <c r="D888" s="19"/>
      <c r="E888" s="19"/>
    </row>
    <row r="889">
      <c r="A889" s="3"/>
      <c r="B889" s="19"/>
      <c r="C889" s="19"/>
      <c r="D889" s="19"/>
      <c r="E889" s="19"/>
    </row>
    <row r="890">
      <c r="A890" s="3"/>
      <c r="B890" s="19"/>
      <c r="C890" s="19"/>
      <c r="D890" s="19"/>
      <c r="E890" s="19"/>
    </row>
    <row r="891">
      <c r="A891" s="3"/>
      <c r="B891" s="19"/>
      <c r="C891" s="19"/>
      <c r="D891" s="19"/>
      <c r="E891" s="19"/>
    </row>
    <row r="892">
      <c r="A892" s="3"/>
      <c r="B892" s="19"/>
      <c r="C892" s="19"/>
      <c r="D892" s="19"/>
      <c r="E892" s="19"/>
    </row>
    <row r="893">
      <c r="A893" s="3"/>
      <c r="B893" s="19"/>
      <c r="C893" s="19"/>
      <c r="D893" s="19"/>
      <c r="E893" s="19"/>
    </row>
    <row r="894">
      <c r="A894" s="3"/>
      <c r="B894" s="19"/>
      <c r="C894" s="19"/>
      <c r="D894" s="19"/>
      <c r="E894" s="19"/>
    </row>
    <row r="895">
      <c r="A895" s="3"/>
      <c r="B895" s="19"/>
      <c r="C895" s="19"/>
      <c r="D895" s="19"/>
      <c r="E895" s="19"/>
    </row>
    <row r="896">
      <c r="A896" s="3"/>
      <c r="B896" s="19"/>
      <c r="C896" s="19"/>
      <c r="D896" s="19"/>
      <c r="E896" s="19"/>
    </row>
    <row r="897">
      <c r="A897" s="3"/>
      <c r="B897" s="19"/>
      <c r="C897" s="19"/>
      <c r="D897" s="19"/>
      <c r="E897" s="19"/>
    </row>
    <row r="898">
      <c r="A898" s="3"/>
      <c r="B898" s="19"/>
      <c r="C898" s="19"/>
      <c r="D898" s="19"/>
      <c r="E898" s="19"/>
    </row>
    <row r="899">
      <c r="A899" s="3"/>
      <c r="B899" s="19"/>
      <c r="C899" s="19"/>
      <c r="D899" s="19"/>
      <c r="E899" s="19"/>
    </row>
    <row r="900">
      <c r="A900" s="3"/>
      <c r="B900" s="19"/>
      <c r="C900" s="19"/>
      <c r="D900" s="19"/>
      <c r="E900" s="19"/>
    </row>
    <row r="901">
      <c r="A901" s="3"/>
      <c r="B901" s="19"/>
      <c r="C901" s="19"/>
      <c r="D901" s="19"/>
      <c r="E901" s="19"/>
    </row>
    <row r="902">
      <c r="A902" s="3"/>
      <c r="B902" s="19"/>
      <c r="C902" s="19"/>
      <c r="D902" s="19"/>
      <c r="E902" s="19"/>
    </row>
    <row r="903">
      <c r="A903" s="3"/>
      <c r="B903" s="19"/>
      <c r="C903" s="19"/>
      <c r="D903" s="19"/>
      <c r="E903" s="19"/>
    </row>
    <row r="904">
      <c r="A904" s="3"/>
      <c r="B904" s="19"/>
      <c r="C904" s="19"/>
      <c r="D904" s="19"/>
      <c r="E904" s="19"/>
    </row>
    <row r="905">
      <c r="A905" s="3"/>
      <c r="B905" s="19"/>
      <c r="C905" s="19"/>
      <c r="D905" s="19"/>
      <c r="E905" s="19"/>
    </row>
    <row r="906">
      <c r="A906" s="3"/>
      <c r="B906" s="19"/>
      <c r="C906" s="19"/>
      <c r="D906" s="19"/>
      <c r="E906" s="19"/>
    </row>
    <row r="907">
      <c r="A907" s="3"/>
      <c r="B907" s="19"/>
      <c r="C907" s="19"/>
      <c r="D907" s="19"/>
      <c r="E907" s="19"/>
    </row>
    <row r="908">
      <c r="A908" s="3"/>
      <c r="B908" s="19"/>
      <c r="C908" s="19"/>
      <c r="D908" s="19"/>
      <c r="E908" s="19"/>
    </row>
    <row r="909">
      <c r="A909" s="3"/>
      <c r="B909" s="19"/>
      <c r="C909" s="19"/>
      <c r="D909" s="19"/>
      <c r="E909" s="19"/>
    </row>
    <row r="910">
      <c r="A910" s="3"/>
      <c r="B910" s="19"/>
      <c r="C910" s="19"/>
      <c r="D910" s="19"/>
      <c r="E910" s="19"/>
    </row>
    <row r="911">
      <c r="A911" s="3"/>
      <c r="B911" s="19"/>
      <c r="C911" s="19"/>
      <c r="D911" s="19"/>
      <c r="E911" s="19"/>
    </row>
    <row r="912">
      <c r="A912" s="3"/>
      <c r="B912" s="19"/>
      <c r="C912" s="19"/>
      <c r="D912" s="19"/>
      <c r="E912" s="19"/>
    </row>
    <row r="913">
      <c r="A913" s="3"/>
      <c r="B913" s="19"/>
      <c r="C913" s="19"/>
      <c r="D913" s="19"/>
      <c r="E913" s="19"/>
    </row>
    <row r="914">
      <c r="A914" s="3"/>
      <c r="B914" s="19"/>
      <c r="C914" s="19"/>
      <c r="D914" s="19"/>
      <c r="E914" s="19"/>
    </row>
    <row r="915">
      <c r="A915" s="3"/>
      <c r="B915" s="19"/>
      <c r="C915" s="19"/>
      <c r="D915" s="19"/>
      <c r="E915" s="19"/>
    </row>
    <row r="916">
      <c r="A916" s="3"/>
      <c r="B916" s="19"/>
      <c r="C916" s="19"/>
      <c r="D916" s="19"/>
      <c r="E916" s="19"/>
    </row>
    <row r="917">
      <c r="A917" s="3"/>
      <c r="B917" s="19"/>
      <c r="C917" s="19"/>
      <c r="D917" s="19"/>
      <c r="E917" s="19"/>
    </row>
    <row r="918">
      <c r="A918" s="3"/>
      <c r="B918" s="19"/>
      <c r="C918" s="19"/>
      <c r="D918" s="19"/>
      <c r="E918" s="19"/>
    </row>
    <row r="919">
      <c r="A919" s="3"/>
      <c r="B919" s="19"/>
      <c r="C919" s="19"/>
      <c r="D919" s="19"/>
      <c r="E919" s="19"/>
    </row>
    <row r="920">
      <c r="A920" s="3"/>
      <c r="B920" s="19"/>
      <c r="C920" s="19"/>
      <c r="D920" s="19"/>
      <c r="E920" s="19"/>
    </row>
    <row r="921">
      <c r="A921" s="3"/>
      <c r="B921" s="19"/>
      <c r="C921" s="19"/>
      <c r="D921" s="19"/>
      <c r="E921" s="19"/>
    </row>
    <row r="922">
      <c r="A922" s="3"/>
      <c r="B922" s="19"/>
      <c r="C922" s="19"/>
      <c r="D922" s="19"/>
      <c r="E922" s="19"/>
    </row>
    <row r="923">
      <c r="A923" s="3"/>
      <c r="B923" s="19"/>
      <c r="C923" s="19"/>
      <c r="D923" s="19"/>
      <c r="E923" s="19"/>
    </row>
    <row r="924">
      <c r="A924" s="3"/>
      <c r="B924" s="19"/>
      <c r="C924" s="19"/>
      <c r="D924" s="19"/>
      <c r="E924" s="19"/>
    </row>
    <row r="925">
      <c r="A925" s="3"/>
      <c r="B925" s="19"/>
      <c r="C925" s="19"/>
      <c r="D925" s="19"/>
      <c r="E925" s="19"/>
    </row>
    <row r="926">
      <c r="A926" s="3"/>
      <c r="B926" s="19"/>
      <c r="C926" s="19"/>
      <c r="D926" s="19"/>
      <c r="E926" s="19"/>
    </row>
    <row r="927">
      <c r="A927" s="3"/>
      <c r="B927" s="19"/>
      <c r="C927" s="19"/>
      <c r="D927" s="19"/>
      <c r="E927" s="19"/>
    </row>
    <row r="928">
      <c r="A928" s="3"/>
      <c r="B928" s="19"/>
      <c r="C928" s="19"/>
      <c r="D928" s="19"/>
      <c r="E928" s="19"/>
    </row>
    <row r="929">
      <c r="A929" s="3"/>
      <c r="B929" s="19"/>
      <c r="C929" s="19"/>
      <c r="D929" s="19"/>
      <c r="E929" s="19"/>
    </row>
    <row r="930">
      <c r="A930" s="3"/>
      <c r="B930" s="19"/>
      <c r="C930" s="19"/>
      <c r="D930" s="19"/>
      <c r="E930" s="19"/>
    </row>
    <row r="931">
      <c r="A931" s="3"/>
      <c r="B931" s="19"/>
      <c r="C931" s="19"/>
      <c r="D931" s="19"/>
      <c r="E931" s="19"/>
    </row>
    <row r="932">
      <c r="A932" s="3"/>
      <c r="B932" s="19"/>
      <c r="C932" s="19"/>
      <c r="D932" s="19"/>
      <c r="E932" s="19"/>
    </row>
    <row r="933">
      <c r="A933" s="3"/>
      <c r="B933" s="19"/>
      <c r="C933" s="19"/>
      <c r="D933" s="19"/>
      <c r="E933" s="19"/>
    </row>
    <row r="934">
      <c r="A934" s="3"/>
      <c r="B934" s="19"/>
      <c r="C934" s="19"/>
      <c r="D934" s="19"/>
      <c r="E934" s="19"/>
    </row>
    <row r="935">
      <c r="A935" s="3"/>
      <c r="B935" s="19"/>
      <c r="C935" s="19"/>
      <c r="D935" s="19"/>
      <c r="E935" s="19"/>
    </row>
    <row r="936">
      <c r="A936" s="3"/>
      <c r="B936" s="19"/>
      <c r="C936" s="19"/>
      <c r="D936" s="19"/>
      <c r="E936" s="19"/>
    </row>
    <row r="937">
      <c r="A937" s="3"/>
      <c r="B937" s="19"/>
      <c r="C937" s="19"/>
      <c r="D937" s="19"/>
      <c r="E937" s="19"/>
    </row>
    <row r="938">
      <c r="A938" s="3"/>
      <c r="B938" s="19"/>
      <c r="C938" s="19"/>
      <c r="D938" s="19"/>
      <c r="E938" s="19"/>
    </row>
    <row r="939">
      <c r="A939" s="3"/>
      <c r="B939" s="19"/>
      <c r="C939" s="19"/>
      <c r="D939" s="19"/>
      <c r="E939" s="19"/>
    </row>
    <row r="940">
      <c r="A940" s="3"/>
      <c r="B940" s="19"/>
      <c r="C940" s="19"/>
      <c r="D940" s="19"/>
      <c r="E940" s="19"/>
    </row>
    <row r="941">
      <c r="A941" s="3"/>
      <c r="B941" s="19"/>
      <c r="C941" s="19"/>
      <c r="D941" s="19"/>
      <c r="E941" s="19"/>
    </row>
    <row r="942">
      <c r="A942" s="3"/>
      <c r="B942" s="19"/>
      <c r="C942" s="19"/>
      <c r="D942" s="19"/>
      <c r="E942" s="19"/>
    </row>
    <row r="943">
      <c r="A943" s="3"/>
      <c r="B943" s="19"/>
      <c r="C943" s="19"/>
      <c r="D943" s="19"/>
      <c r="E943" s="19"/>
    </row>
    <row r="944">
      <c r="A944" s="3"/>
      <c r="B944" s="19"/>
      <c r="C944" s="19"/>
      <c r="D944" s="19"/>
      <c r="E944" s="19"/>
    </row>
    <row r="945">
      <c r="A945" s="3"/>
      <c r="B945" s="19"/>
      <c r="C945" s="19"/>
      <c r="D945" s="19"/>
      <c r="E945" s="19"/>
    </row>
    <row r="946">
      <c r="A946" s="3"/>
      <c r="B946" s="19"/>
      <c r="C946" s="19"/>
      <c r="D946" s="19"/>
      <c r="E946" s="19"/>
    </row>
    <row r="947">
      <c r="A947" s="3"/>
      <c r="B947" s="19"/>
      <c r="C947" s="19"/>
      <c r="D947" s="19"/>
      <c r="E947" s="19"/>
    </row>
    <row r="948">
      <c r="A948" s="3"/>
      <c r="B948" s="19"/>
      <c r="C948" s="19"/>
      <c r="D948" s="19"/>
      <c r="E948" s="19"/>
    </row>
    <row r="949">
      <c r="A949" s="3"/>
      <c r="B949" s="19"/>
      <c r="C949" s="19"/>
      <c r="D949" s="19"/>
      <c r="E949" s="19"/>
    </row>
    <row r="950">
      <c r="A950" s="3"/>
      <c r="B950" s="19"/>
      <c r="C950" s="19"/>
      <c r="D950" s="19"/>
      <c r="E950" s="19"/>
    </row>
    <row r="951">
      <c r="A951" s="3"/>
      <c r="B951" s="19"/>
      <c r="C951" s="19"/>
      <c r="D951" s="19"/>
      <c r="E951" s="19"/>
    </row>
    <row r="952">
      <c r="A952" s="3"/>
      <c r="B952" s="19"/>
      <c r="C952" s="19"/>
      <c r="D952" s="19"/>
      <c r="E952" s="19"/>
    </row>
    <row r="953">
      <c r="A953" s="3"/>
      <c r="B953" s="19"/>
      <c r="C953" s="19"/>
      <c r="D953" s="19"/>
      <c r="E953" s="19"/>
    </row>
    <row r="954">
      <c r="A954" s="3"/>
      <c r="B954" s="19"/>
      <c r="C954" s="19"/>
      <c r="D954" s="19"/>
      <c r="E954" s="19"/>
    </row>
    <row r="955">
      <c r="A955" s="3"/>
      <c r="B955" s="19"/>
      <c r="C955" s="19"/>
      <c r="D955" s="19"/>
      <c r="E955" s="19"/>
    </row>
    <row r="956">
      <c r="A956" s="3"/>
      <c r="B956" s="19"/>
      <c r="C956" s="19"/>
      <c r="D956" s="19"/>
      <c r="E956" s="19"/>
    </row>
    <row r="957">
      <c r="A957" s="3"/>
      <c r="B957" s="19"/>
      <c r="C957" s="19"/>
      <c r="D957" s="19"/>
      <c r="E957" s="19"/>
    </row>
    <row r="958">
      <c r="A958" s="3"/>
      <c r="B958" s="19"/>
      <c r="C958" s="19"/>
      <c r="D958" s="19"/>
      <c r="E958" s="19"/>
    </row>
    <row r="959">
      <c r="A959" s="3"/>
      <c r="B959" s="19"/>
      <c r="C959" s="19"/>
      <c r="D959" s="19"/>
      <c r="E959" s="19"/>
    </row>
    <row r="960">
      <c r="A960" s="3"/>
      <c r="B960" s="19"/>
      <c r="C960" s="19"/>
      <c r="D960" s="19"/>
      <c r="E960" s="19"/>
    </row>
    <row r="961">
      <c r="A961" s="3"/>
      <c r="B961" s="19"/>
      <c r="C961" s="19"/>
      <c r="D961" s="19"/>
      <c r="E961" s="19"/>
    </row>
    <row r="962">
      <c r="A962" s="3"/>
      <c r="B962" s="19"/>
      <c r="C962" s="19"/>
      <c r="D962" s="19"/>
      <c r="E962" s="19"/>
    </row>
    <row r="963">
      <c r="A963" s="3"/>
      <c r="B963" s="19"/>
      <c r="C963" s="19"/>
      <c r="D963" s="19"/>
      <c r="E963" s="19"/>
    </row>
    <row r="964">
      <c r="A964" s="3"/>
      <c r="B964" s="19"/>
      <c r="C964" s="19"/>
      <c r="D964" s="19"/>
      <c r="E964" s="19"/>
    </row>
    <row r="965">
      <c r="A965" s="3"/>
      <c r="B965" s="19"/>
      <c r="C965" s="19"/>
      <c r="D965" s="19"/>
      <c r="E965" s="19"/>
    </row>
    <row r="966">
      <c r="A966" s="3"/>
      <c r="B966" s="19"/>
      <c r="C966" s="19"/>
      <c r="D966" s="19"/>
      <c r="E966" s="19"/>
    </row>
    <row r="967">
      <c r="A967" s="3"/>
      <c r="B967" s="19"/>
      <c r="C967" s="19"/>
      <c r="D967" s="19"/>
      <c r="E967" s="19"/>
    </row>
    <row r="968">
      <c r="A968" s="3"/>
      <c r="B968" s="19"/>
      <c r="C968" s="19"/>
      <c r="D968" s="19"/>
      <c r="E968" s="19"/>
    </row>
    <row r="969">
      <c r="A969" s="3"/>
      <c r="B969" s="19"/>
      <c r="C969" s="19"/>
      <c r="D969" s="19"/>
      <c r="E969" s="19"/>
    </row>
    <row r="970">
      <c r="A970" s="3"/>
      <c r="B970" s="19"/>
      <c r="C970" s="19"/>
      <c r="D970" s="19"/>
      <c r="E970" s="19"/>
    </row>
    <row r="971">
      <c r="A971" s="3"/>
      <c r="B971" s="19"/>
      <c r="C971" s="19"/>
      <c r="D971" s="19"/>
      <c r="E971" s="19"/>
    </row>
    <row r="972">
      <c r="A972" s="3"/>
      <c r="B972" s="19"/>
      <c r="C972" s="19"/>
      <c r="D972" s="19"/>
      <c r="E972" s="19"/>
    </row>
    <row r="973">
      <c r="A973" s="3"/>
      <c r="B973" s="19"/>
      <c r="C973" s="19"/>
      <c r="D973" s="19"/>
      <c r="E973" s="19"/>
    </row>
    <row r="974">
      <c r="A974" s="3"/>
      <c r="B974" s="19"/>
      <c r="C974" s="19"/>
      <c r="D974" s="19"/>
      <c r="E974" s="19"/>
    </row>
    <row r="975">
      <c r="A975" s="3"/>
      <c r="B975" s="19"/>
      <c r="C975" s="19"/>
      <c r="D975" s="19"/>
      <c r="E975" s="19"/>
    </row>
    <row r="976">
      <c r="A976" s="3"/>
      <c r="B976" s="19"/>
      <c r="C976" s="19"/>
      <c r="D976" s="19"/>
      <c r="E976" s="19"/>
    </row>
    <row r="977">
      <c r="A977" s="3"/>
      <c r="B977" s="19"/>
      <c r="C977" s="19"/>
      <c r="D977" s="19"/>
      <c r="E977" s="19"/>
    </row>
    <row r="978">
      <c r="A978" s="3"/>
      <c r="B978" s="19"/>
      <c r="C978" s="19"/>
      <c r="D978" s="19"/>
      <c r="E978" s="19"/>
    </row>
    <row r="979">
      <c r="A979" s="3"/>
      <c r="B979" s="19"/>
      <c r="C979" s="19"/>
      <c r="D979" s="19"/>
      <c r="E979" s="19"/>
    </row>
    <row r="980">
      <c r="A980" s="3"/>
      <c r="B980" s="19"/>
      <c r="C980" s="19"/>
      <c r="D980" s="19"/>
      <c r="E980" s="19"/>
    </row>
    <row r="981">
      <c r="A981" s="3"/>
      <c r="B981" s="19"/>
      <c r="C981" s="19"/>
      <c r="D981" s="19"/>
      <c r="E981" s="19"/>
    </row>
    <row r="982">
      <c r="A982" s="3"/>
      <c r="B982" s="19"/>
      <c r="C982" s="19"/>
      <c r="D982" s="19"/>
      <c r="E982" s="19"/>
    </row>
    <row r="983">
      <c r="A983" s="3"/>
      <c r="B983" s="19"/>
      <c r="C983" s="19"/>
      <c r="D983" s="19"/>
      <c r="E983" s="19"/>
    </row>
    <row r="984">
      <c r="A984" s="3"/>
      <c r="B984" s="19"/>
      <c r="C984" s="19"/>
      <c r="D984" s="19"/>
      <c r="E984" s="19"/>
    </row>
    <row r="985">
      <c r="A985" s="3"/>
      <c r="B985" s="19"/>
      <c r="C985" s="19"/>
      <c r="D985" s="19"/>
      <c r="E985" s="19"/>
    </row>
    <row r="986">
      <c r="A986" s="3"/>
      <c r="B986" s="19"/>
      <c r="C986" s="19"/>
      <c r="D986" s="19"/>
      <c r="E986" s="19"/>
    </row>
    <row r="987">
      <c r="A987" s="3"/>
      <c r="B987" s="19"/>
      <c r="C987" s="19"/>
      <c r="D987" s="19"/>
      <c r="E987" s="19"/>
    </row>
    <row r="988">
      <c r="A988" s="3"/>
      <c r="B988" s="19"/>
      <c r="C988" s="19"/>
      <c r="D988" s="19"/>
      <c r="E988" s="19"/>
    </row>
    <row r="989">
      <c r="A989" s="3"/>
      <c r="B989" s="19"/>
      <c r="C989" s="19"/>
      <c r="D989" s="19"/>
      <c r="E989" s="19"/>
    </row>
    <row r="990">
      <c r="A990" s="3"/>
      <c r="B990" s="19"/>
      <c r="C990" s="19"/>
      <c r="D990" s="19"/>
      <c r="E990" s="19"/>
    </row>
    <row r="991">
      <c r="A991" s="3"/>
      <c r="B991" s="19"/>
      <c r="C991" s="19"/>
      <c r="D991" s="19"/>
      <c r="E991" s="19"/>
    </row>
    <row r="992">
      <c r="A992" s="3"/>
      <c r="B992" s="19"/>
      <c r="C992" s="19"/>
      <c r="D992" s="19"/>
      <c r="E992" s="19"/>
    </row>
    <row r="993">
      <c r="A993" s="3"/>
      <c r="B993" s="19"/>
      <c r="C993" s="19"/>
      <c r="D993" s="19"/>
      <c r="E993" s="19"/>
    </row>
    <row r="994">
      <c r="A994" s="3"/>
      <c r="B994" s="19"/>
      <c r="C994" s="19"/>
      <c r="D994" s="19"/>
      <c r="E994" s="19"/>
    </row>
    <row r="995">
      <c r="A995" s="3"/>
      <c r="B995" s="19"/>
      <c r="C995" s="19"/>
      <c r="D995" s="19"/>
      <c r="E995" s="19"/>
    </row>
    <row r="996">
      <c r="A996" s="3"/>
      <c r="B996" s="19"/>
      <c r="C996" s="19"/>
      <c r="D996" s="19"/>
      <c r="E996" s="19"/>
    </row>
    <row r="997">
      <c r="A997" s="3"/>
      <c r="B997" s="19"/>
      <c r="C997" s="19"/>
      <c r="D997" s="19"/>
      <c r="E997" s="19"/>
    </row>
    <row r="998">
      <c r="A998" s="3"/>
      <c r="B998" s="19"/>
      <c r="C998" s="19"/>
      <c r="D998" s="19"/>
      <c r="E998" s="19"/>
    </row>
    <row r="999">
      <c r="A999" s="3"/>
      <c r="B999" s="19"/>
      <c r="C999" s="19"/>
      <c r="D999" s="19"/>
      <c r="E999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6" max="6" width="4.63"/>
  </cols>
  <sheetData>
    <row r="1">
      <c r="A1" s="14" t="s">
        <v>33</v>
      </c>
      <c r="B1" s="15"/>
      <c r="C1" s="15"/>
      <c r="D1" s="15"/>
      <c r="E1" s="1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 t="s">
        <v>34</v>
      </c>
      <c r="B2" s="16" t="s">
        <v>35</v>
      </c>
      <c r="C2" s="16" t="s">
        <v>36</v>
      </c>
      <c r="D2" s="16" t="s">
        <v>37</v>
      </c>
      <c r="E2" s="16" t="s">
        <v>38</v>
      </c>
      <c r="F2" s="3"/>
      <c r="G2" s="16" t="s">
        <v>34</v>
      </c>
      <c r="H2" s="16" t="s">
        <v>35</v>
      </c>
      <c r="I2" s="16" t="s">
        <v>36</v>
      </c>
      <c r="J2" s="16" t="s">
        <v>37</v>
      </c>
      <c r="K2" s="16" t="s">
        <v>38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7">
        <v>1.0</v>
      </c>
      <c r="B3" s="18">
        <v>44348.0</v>
      </c>
      <c r="C3" s="17" t="s">
        <v>39</v>
      </c>
      <c r="D3" s="17" t="s">
        <v>40</v>
      </c>
      <c r="E3" s="17">
        <v>200.0</v>
      </c>
      <c r="F3" s="3"/>
      <c r="G3" s="3">
        <f>IFERROR(__xludf.DUMMYFUNCTION("filter(A3:E22,(C3:C22=""AMD"")+(D3:D22=""Core i7)""))"),4.0)</f>
        <v>4</v>
      </c>
      <c r="H3" s="21">
        <f>IFERROR(__xludf.DUMMYFUNCTION("""COMPUTED_VALUE"""),44348.0)</f>
        <v>44348</v>
      </c>
      <c r="I3" s="3" t="str">
        <f>IFERROR(__xludf.DUMMYFUNCTION("""COMPUTED_VALUE"""),"AMD")</f>
        <v>AMD</v>
      </c>
      <c r="J3" s="3" t="str">
        <f>IFERROR(__xludf.DUMMYFUNCTION("""COMPUTED_VALUE"""),"Ryzen 3")</f>
        <v>Ryzen 3</v>
      </c>
      <c r="K3" s="3">
        <f>IFERROR(__xludf.DUMMYFUNCTION("""COMPUTED_VALUE"""),1000.0)</f>
        <v>1000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7">
        <v>2.0</v>
      </c>
      <c r="B4" s="18">
        <v>44348.0</v>
      </c>
      <c r="C4" s="17" t="s">
        <v>39</v>
      </c>
      <c r="D4" s="17" t="s">
        <v>41</v>
      </c>
      <c r="E4" s="17">
        <v>250.0</v>
      </c>
      <c r="F4" s="3"/>
      <c r="G4" s="3">
        <f>IFERROR(__xludf.DUMMYFUNCTION("""COMPUTED_VALUE"""),5.0)</f>
        <v>5</v>
      </c>
      <c r="H4" s="21">
        <f>IFERROR(__xludf.DUMMYFUNCTION("""COMPUTED_VALUE"""),44349.0)</f>
        <v>44349</v>
      </c>
      <c r="I4" s="3" t="str">
        <f>IFERROR(__xludf.DUMMYFUNCTION("""COMPUTED_VALUE"""),"AMD")</f>
        <v>AMD</v>
      </c>
      <c r="J4" s="3" t="str">
        <f>IFERROR(__xludf.DUMMYFUNCTION("""COMPUTED_VALUE"""),"Ryzen 3")</f>
        <v>Ryzen 3</v>
      </c>
      <c r="K4" s="3">
        <f>IFERROR(__xludf.DUMMYFUNCTION("""COMPUTED_VALUE"""),500.0)</f>
        <v>500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>
        <v>3.0</v>
      </c>
      <c r="B5" s="18">
        <v>44348.0</v>
      </c>
      <c r="C5" s="17" t="s">
        <v>39</v>
      </c>
      <c r="D5" s="17" t="s">
        <v>42</v>
      </c>
      <c r="E5" s="17">
        <v>150.0</v>
      </c>
      <c r="F5" s="3"/>
      <c r="G5" s="3">
        <f>IFERROR(__xludf.DUMMYFUNCTION("""COMPUTED_VALUE"""),6.0)</f>
        <v>6</v>
      </c>
      <c r="H5" s="21">
        <f>IFERROR(__xludf.DUMMYFUNCTION("""COMPUTED_VALUE"""),44350.0)</f>
        <v>44350</v>
      </c>
      <c r="I5" s="3" t="str">
        <f>IFERROR(__xludf.DUMMYFUNCTION("""COMPUTED_VALUE"""),"AMD")</f>
        <v>AMD</v>
      </c>
      <c r="J5" s="3" t="str">
        <f>IFERROR(__xludf.DUMMYFUNCTION("""COMPUTED_VALUE"""),"Ryzen 5")</f>
        <v>Ryzen 5</v>
      </c>
      <c r="K5" s="3">
        <f>IFERROR(__xludf.DUMMYFUNCTION("""COMPUTED_VALUE"""),200.0)</f>
        <v>200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>
        <v>4.0</v>
      </c>
      <c r="B6" s="18">
        <v>44348.0</v>
      </c>
      <c r="C6" s="17" t="s">
        <v>43</v>
      </c>
      <c r="D6" s="17" t="s">
        <v>44</v>
      </c>
      <c r="E6" s="17">
        <v>1000.0</v>
      </c>
      <c r="F6" s="3"/>
      <c r="G6" s="3">
        <f>IFERROR(__xludf.DUMMYFUNCTION("""COMPUTED_VALUE"""),7.0)</f>
        <v>7</v>
      </c>
      <c r="H6" s="21">
        <f>IFERROR(__xludf.DUMMYFUNCTION("""COMPUTED_VALUE"""),44350.0)</f>
        <v>44350</v>
      </c>
      <c r="I6" s="3" t="str">
        <f>IFERROR(__xludf.DUMMYFUNCTION("""COMPUTED_VALUE"""),"AMD")</f>
        <v>AMD</v>
      </c>
      <c r="J6" s="3" t="str">
        <f>IFERROR(__xludf.DUMMYFUNCTION("""COMPUTED_VALUE"""),"Ryzen 5")</f>
        <v>Ryzen 5</v>
      </c>
      <c r="K6" s="3">
        <f>IFERROR(__xludf.DUMMYFUNCTION("""COMPUTED_VALUE"""),300.0)</f>
        <v>300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7">
        <v>5.0</v>
      </c>
      <c r="B7" s="18">
        <v>44349.0</v>
      </c>
      <c r="C7" s="17" t="s">
        <v>43</v>
      </c>
      <c r="D7" s="17" t="s">
        <v>44</v>
      </c>
      <c r="E7" s="17">
        <v>500.0</v>
      </c>
      <c r="F7" s="3"/>
      <c r="G7" s="3">
        <f>IFERROR(__xludf.DUMMYFUNCTION("""COMPUTED_VALUE"""),8.0)</f>
        <v>8</v>
      </c>
      <c r="H7" s="21">
        <f>IFERROR(__xludf.DUMMYFUNCTION("""COMPUTED_VALUE"""),44351.0)</f>
        <v>44351</v>
      </c>
      <c r="I7" s="3" t="str">
        <f>IFERROR(__xludf.DUMMYFUNCTION("""COMPUTED_VALUE"""),"AMD")</f>
        <v>AMD</v>
      </c>
      <c r="J7" s="3" t="str">
        <f>IFERROR(__xludf.DUMMYFUNCTION("""COMPUTED_VALUE"""),"Ryzen 5")</f>
        <v>Ryzen 5</v>
      </c>
      <c r="K7" s="3">
        <f>IFERROR(__xludf.DUMMYFUNCTION("""COMPUTED_VALUE"""),250.0)</f>
        <v>250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>
        <v>6.0</v>
      </c>
      <c r="B8" s="18">
        <v>44350.0</v>
      </c>
      <c r="C8" s="17" t="s">
        <v>43</v>
      </c>
      <c r="D8" s="17" t="s">
        <v>45</v>
      </c>
      <c r="E8" s="17">
        <v>200.0</v>
      </c>
      <c r="F8" s="3"/>
      <c r="G8" s="3">
        <f>IFERROR(__xludf.DUMMYFUNCTION("""COMPUTED_VALUE"""),9.0)</f>
        <v>9</v>
      </c>
      <c r="H8" s="21">
        <f>IFERROR(__xludf.DUMMYFUNCTION("""COMPUTED_VALUE"""),44351.0)</f>
        <v>44351</v>
      </c>
      <c r="I8" s="3" t="str">
        <f>IFERROR(__xludf.DUMMYFUNCTION("""COMPUTED_VALUE"""),"AMD")</f>
        <v>AMD</v>
      </c>
      <c r="J8" s="3" t="str">
        <f>IFERROR(__xludf.DUMMYFUNCTION("""COMPUTED_VALUE"""),"Ryzen 7")</f>
        <v>Ryzen 7</v>
      </c>
      <c r="K8" s="3">
        <f>IFERROR(__xludf.DUMMYFUNCTION("""COMPUTED_VALUE"""),200.0)</f>
        <v>200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7">
        <v>7.0</v>
      </c>
      <c r="B9" s="18">
        <v>44350.0</v>
      </c>
      <c r="C9" s="17" t="s">
        <v>43</v>
      </c>
      <c r="D9" s="17" t="s">
        <v>45</v>
      </c>
      <c r="E9" s="17">
        <v>300.0</v>
      </c>
      <c r="F9" s="3"/>
      <c r="G9" s="3">
        <f>IFERROR(__xludf.DUMMYFUNCTION("""COMPUTED_VALUE"""),14.0)</f>
        <v>14</v>
      </c>
      <c r="H9" s="21">
        <f>IFERROR(__xludf.DUMMYFUNCTION("""COMPUTED_VALUE"""),44352.0)</f>
        <v>44352</v>
      </c>
      <c r="I9" s="3" t="str">
        <f>IFERROR(__xludf.DUMMYFUNCTION("""COMPUTED_VALUE"""),"AMD")</f>
        <v>AMD</v>
      </c>
      <c r="J9" s="3" t="str">
        <f>IFERROR(__xludf.DUMMYFUNCTION("""COMPUTED_VALUE"""),"Ryzen 5")</f>
        <v>Ryzen 5</v>
      </c>
      <c r="K9" s="3">
        <f>IFERROR(__xludf.DUMMYFUNCTION("""COMPUTED_VALUE"""),500.0)</f>
        <v>500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>
        <v>8.0</v>
      </c>
      <c r="B10" s="18">
        <v>44351.0</v>
      </c>
      <c r="C10" s="17" t="s">
        <v>43</v>
      </c>
      <c r="D10" s="17" t="s">
        <v>45</v>
      </c>
      <c r="E10" s="17">
        <v>250.0</v>
      </c>
      <c r="F10" s="3"/>
      <c r="G10" s="3">
        <f>IFERROR(__xludf.DUMMYFUNCTION("""COMPUTED_VALUE"""),15.0)</f>
        <v>15</v>
      </c>
      <c r="H10" s="21">
        <f>IFERROR(__xludf.DUMMYFUNCTION("""COMPUTED_VALUE"""),44352.0)</f>
        <v>44352</v>
      </c>
      <c r="I10" s="3" t="str">
        <f>IFERROR(__xludf.DUMMYFUNCTION("""COMPUTED_VALUE"""),"AMD")</f>
        <v>AMD</v>
      </c>
      <c r="J10" s="3" t="str">
        <f>IFERROR(__xludf.DUMMYFUNCTION("""COMPUTED_VALUE"""),"Ryzen 5")</f>
        <v>Ryzen 5</v>
      </c>
      <c r="K10" s="3">
        <f>IFERROR(__xludf.DUMMYFUNCTION("""COMPUTED_VALUE"""),400.0)</f>
        <v>400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>
        <v>9.0</v>
      </c>
      <c r="B11" s="18">
        <v>44351.0</v>
      </c>
      <c r="C11" s="17" t="s">
        <v>43</v>
      </c>
      <c r="D11" s="17" t="s">
        <v>46</v>
      </c>
      <c r="E11" s="17">
        <v>200.0</v>
      </c>
      <c r="F11" s="3"/>
      <c r="G11" s="3">
        <f>IFERROR(__xludf.DUMMYFUNCTION("""COMPUTED_VALUE"""),16.0)</f>
        <v>16</v>
      </c>
      <c r="H11" s="21">
        <f>IFERROR(__xludf.DUMMYFUNCTION("""COMPUTED_VALUE"""),44353.0)</f>
        <v>44353</v>
      </c>
      <c r="I11" s="3" t="str">
        <f>IFERROR(__xludf.DUMMYFUNCTION("""COMPUTED_VALUE"""),"AMD")</f>
        <v>AMD</v>
      </c>
      <c r="J11" s="3" t="str">
        <f>IFERROR(__xludf.DUMMYFUNCTION("""COMPUTED_VALUE"""),"Ryzen 5")</f>
        <v>Ryzen 5</v>
      </c>
      <c r="K11" s="3">
        <f>IFERROR(__xludf.DUMMYFUNCTION("""COMPUTED_VALUE"""),1000.0)</f>
        <v>1000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>
        <v>10.0</v>
      </c>
      <c r="B12" s="18">
        <v>44351.0</v>
      </c>
      <c r="C12" s="17" t="s">
        <v>39</v>
      </c>
      <c r="D12" s="17" t="s">
        <v>41</v>
      </c>
      <c r="E12" s="17">
        <v>800.0</v>
      </c>
      <c r="F12" s="3"/>
      <c r="G12" s="3">
        <f>IFERROR(__xludf.DUMMYFUNCTION("""COMPUTED_VALUE"""),17.0)</f>
        <v>17</v>
      </c>
      <c r="H12" s="21">
        <f>IFERROR(__xludf.DUMMYFUNCTION("""COMPUTED_VALUE"""),44353.0)</f>
        <v>44353</v>
      </c>
      <c r="I12" s="3" t="str">
        <f>IFERROR(__xludf.DUMMYFUNCTION("""COMPUTED_VALUE"""),"AMD")</f>
        <v>AMD</v>
      </c>
      <c r="J12" s="3" t="str">
        <f>IFERROR(__xludf.DUMMYFUNCTION("""COMPUTED_VALUE"""),"Ryzen 5")</f>
        <v>Ryzen 5</v>
      </c>
      <c r="K12" s="3">
        <f>IFERROR(__xludf.DUMMYFUNCTION("""COMPUTED_VALUE"""),200.0)</f>
        <v>200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>
        <v>11.0</v>
      </c>
      <c r="B13" s="18">
        <v>44352.0</v>
      </c>
      <c r="C13" s="17" t="s">
        <v>39</v>
      </c>
      <c r="D13" s="17" t="s">
        <v>41</v>
      </c>
      <c r="E13" s="17">
        <v>150.0</v>
      </c>
      <c r="F13" s="3"/>
      <c r="G13" s="3">
        <f>IFERROR(__xludf.DUMMYFUNCTION("""COMPUTED_VALUE"""),18.0)</f>
        <v>18</v>
      </c>
      <c r="H13" s="21">
        <f>IFERROR(__xludf.DUMMYFUNCTION("""COMPUTED_VALUE"""),44353.0)</f>
        <v>44353</v>
      </c>
      <c r="I13" s="3" t="str">
        <f>IFERROR(__xludf.DUMMYFUNCTION("""COMPUTED_VALUE"""),"AMD")</f>
        <v>AMD</v>
      </c>
      <c r="J13" s="3" t="str">
        <f>IFERROR(__xludf.DUMMYFUNCTION("""COMPUTED_VALUE"""),"Ryzen 7")</f>
        <v>Ryzen 7</v>
      </c>
      <c r="K13" s="3">
        <f>IFERROR(__xludf.DUMMYFUNCTION("""COMPUTED_VALUE"""),250.0)</f>
        <v>250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>
        <v>12.0</v>
      </c>
      <c r="B14" s="18">
        <v>44352.0</v>
      </c>
      <c r="C14" s="17" t="s">
        <v>39</v>
      </c>
      <c r="D14" s="17" t="s">
        <v>41</v>
      </c>
      <c r="E14" s="17">
        <v>200.0</v>
      </c>
      <c r="F14" s="3"/>
      <c r="G14" s="3">
        <f>IFERROR(__xludf.DUMMYFUNCTION("""COMPUTED_VALUE"""),19.0)</f>
        <v>19</v>
      </c>
      <c r="H14" s="21">
        <f>IFERROR(__xludf.DUMMYFUNCTION("""COMPUTED_VALUE"""),44354.0)</f>
        <v>44354</v>
      </c>
      <c r="I14" s="3" t="str">
        <f>IFERROR(__xludf.DUMMYFUNCTION("""COMPUTED_VALUE"""),"AMD")</f>
        <v>AMD</v>
      </c>
      <c r="J14" s="3" t="str">
        <f>IFERROR(__xludf.DUMMYFUNCTION("""COMPUTED_VALUE"""),"Ryzen 7")</f>
        <v>Ryzen 7</v>
      </c>
      <c r="K14" s="3">
        <f>IFERROR(__xludf.DUMMYFUNCTION("""COMPUTED_VALUE"""),300.0)</f>
        <v>300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>
        <v>13.0</v>
      </c>
      <c r="B15" s="18">
        <v>44352.0</v>
      </c>
      <c r="C15" s="17" t="s">
        <v>39</v>
      </c>
      <c r="D15" s="17" t="s">
        <v>41</v>
      </c>
      <c r="E15" s="17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>
        <v>14.0</v>
      </c>
      <c r="B16" s="18">
        <v>44352.0</v>
      </c>
      <c r="C16" s="17" t="s">
        <v>43</v>
      </c>
      <c r="D16" s="17" t="s">
        <v>45</v>
      </c>
      <c r="E16" s="17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>
        <v>15.0</v>
      </c>
      <c r="B17" s="18">
        <v>44352.0</v>
      </c>
      <c r="C17" s="17" t="s">
        <v>43</v>
      </c>
      <c r="D17" s="17" t="s">
        <v>45</v>
      </c>
      <c r="E17" s="17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>
        <v>16.0</v>
      </c>
      <c r="B18" s="18">
        <v>44353.0</v>
      </c>
      <c r="C18" s="17" t="s">
        <v>43</v>
      </c>
      <c r="D18" s="17" t="s">
        <v>45</v>
      </c>
      <c r="E18" s="17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>
        <v>17.0</v>
      </c>
      <c r="B19" s="18">
        <v>44353.0</v>
      </c>
      <c r="C19" s="17" t="s">
        <v>43</v>
      </c>
      <c r="D19" s="17" t="s">
        <v>45</v>
      </c>
      <c r="E19" s="17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>
        <v>18.0</v>
      </c>
      <c r="B20" s="18">
        <v>44353.0</v>
      </c>
      <c r="C20" s="17" t="s">
        <v>43</v>
      </c>
      <c r="D20" s="17" t="s">
        <v>46</v>
      </c>
      <c r="E20" s="17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>
        <v>19.0</v>
      </c>
      <c r="B21" s="18">
        <v>44354.0</v>
      </c>
      <c r="C21" s="17" t="s">
        <v>43</v>
      </c>
      <c r="D21" s="17" t="s">
        <v>46</v>
      </c>
      <c r="E21" s="17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>
        <v>20.0</v>
      </c>
      <c r="B22" s="18">
        <v>44354.0</v>
      </c>
      <c r="C22" s="17" t="s">
        <v>39</v>
      </c>
      <c r="D22" s="17" t="s">
        <v>40</v>
      </c>
      <c r="E22" s="17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9"/>
      <c r="C23" s="19"/>
      <c r="D23" s="19"/>
      <c r="E23" s="1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9"/>
      <c r="C24" s="19"/>
      <c r="D24" s="19"/>
      <c r="E24" s="1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9"/>
      <c r="C25" s="19"/>
      <c r="D25" s="19"/>
      <c r="E25" s="1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9"/>
      <c r="C26" s="19"/>
      <c r="D26" s="19"/>
      <c r="E26" s="1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9"/>
      <c r="C27" s="19"/>
      <c r="D27" s="19"/>
      <c r="E27" s="1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9"/>
      <c r="C28" s="19"/>
      <c r="D28" s="19"/>
      <c r="E28" s="1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9"/>
      <c r="C29" s="19"/>
      <c r="D29" s="19"/>
      <c r="E29" s="1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9"/>
      <c r="C30" s="19"/>
      <c r="D30" s="19"/>
      <c r="E30" s="1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9"/>
      <c r="C31" s="19"/>
      <c r="D31" s="19"/>
      <c r="E31" s="1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9"/>
      <c r="C32" s="19"/>
      <c r="D32" s="19"/>
      <c r="E32" s="1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9"/>
      <c r="C33" s="19"/>
      <c r="D33" s="19"/>
      <c r="E33" s="1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9"/>
      <c r="C34" s="19"/>
      <c r="D34" s="19"/>
      <c r="E34" s="1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9"/>
      <c r="C35" s="19"/>
      <c r="D35" s="19"/>
      <c r="E35" s="1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9"/>
      <c r="C36" s="19"/>
      <c r="D36" s="19"/>
      <c r="E36" s="1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9"/>
      <c r="C37" s="19"/>
      <c r="D37" s="19"/>
      <c r="E37" s="1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9"/>
      <c r="C38" s="19"/>
      <c r="D38" s="19"/>
      <c r="E38" s="1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9"/>
      <c r="C39" s="19"/>
      <c r="D39" s="19"/>
      <c r="E39" s="1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9"/>
      <c r="C40" s="19"/>
      <c r="D40" s="19"/>
      <c r="E40" s="1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9"/>
      <c r="C41" s="19"/>
      <c r="D41" s="19"/>
      <c r="E41" s="1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9"/>
      <c r="C42" s="19"/>
      <c r="D42" s="19"/>
      <c r="E42" s="1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9"/>
      <c r="C43" s="19"/>
      <c r="D43" s="19"/>
      <c r="E43" s="1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9"/>
      <c r="C44" s="19"/>
      <c r="D44" s="19"/>
      <c r="E44" s="1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9"/>
      <c r="C45" s="19"/>
      <c r="D45" s="19"/>
      <c r="E45" s="1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9"/>
      <c r="C46" s="19"/>
      <c r="D46" s="19"/>
      <c r="E46" s="1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9"/>
      <c r="C47" s="19"/>
      <c r="D47" s="19"/>
      <c r="E47" s="1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9"/>
      <c r="C48" s="19"/>
      <c r="D48" s="19"/>
      <c r="E48" s="1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9"/>
      <c r="C49" s="19"/>
      <c r="D49" s="19"/>
      <c r="E49" s="1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9"/>
      <c r="C50" s="19"/>
      <c r="D50" s="19"/>
      <c r="E50" s="1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9"/>
      <c r="C51" s="19"/>
      <c r="D51" s="19"/>
      <c r="E51" s="1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9"/>
      <c r="C52" s="19"/>
      <c r="D52" s="19"/>
      <c r="E52" s="1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9"/>
      <c r="C53" s="19"/>
      <c r="D53" s="19"/>
      <c r="E53" s="1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9"/>
      <c r="C54" s="19"/>
      <c r="D54" s="19"/>
      <c r="E54" s="1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9"/>
      <c r="C55" s="19"/>
      <c r="D55" s="19"/>
      <c r="E55" s="1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9"/>
      <c r="C56" s="19"/>
      <c r="D56" s="19"/>
      <c r="E56" s="1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9"/>
      <c r="C57" s="19"/>
      <c r="D57" s="19"/>
      <c r="E57" s="1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9"/>
      <c r="C58" s="19"/>
      <c r="D58" s="19"/>
      <c r="E58" s="1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9"/>
      <c r="C59" s="19"/>
      <c r="D59" s="19"/>
      <c r="E59" s="1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9"/>
      <c r="C60" s="19"/>
      <c r="D60" s="19"/>
      <c r="E60" s="1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9"/>
      <c r="C61" s="19"/>
      <c r="D61" s="19"/>
      <c r="E61" s="1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9"/>
      <c r="C62" s="19"/>
      <c r="D62" s="19"/>
      <c r="E62" s="1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9"/>
      <c r="C63" s="19"/>
      <c r="D63" s="19"/>
      <c r="E63" s="1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9"/>
      <c r="C64" s="19"/>
      <c r="D64" s="19"/>
      <c r="E64" s="1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9"/>
      <c r="C65" s="19"/>
      <c r="D65" s="19"/>
      <c r="E65" s="1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9"/>
      <c r="C66" s="19"/>
      <c r="D66" s="19"/>
      <c r="E66" s="1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9"/>
      <c r="C67" s="19"/>
      <c r="D67" s="19"/>
      <c r="E67" s="1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9"/>
      <c r="C68" s="19"/>
      <c r="D68" s="19"/>
      <c r="E68" s="1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9"/>
      <c r="C69" s="19"/>
      <c r="D69" s="19"/>
      <c r="E69" s="1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9"/>
      <c r="C70" s="19"/>
      <c r="D70" s="19"/>
      <c r="E70" s="1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9"/>
      <c r="C71" s="19"/>
      <c r="D71" s="19"/>
      <c r="E71" s="1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9"/>
      <c r="C72" s="19"/>
      <c r="D72" s="19"/>
      <c r="E72" s="1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9"/>
      <c r="C73" s="19"/>
      <c r="D73" s="19"/>
      <c r="E73" s="1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9"/>
      <c r="C74" s="19"/>
      <c r="D74" s="19"/>
      <c r="E74" s="1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9"/>
      <c r="C75" s="19"/>
      <c r="D75" s="19"/>
      <c r="E75" s="1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9"/>
      <c r="C76" s="19"/>
      <c r="D76" s="19"/>
      <c r="E76" s="1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9"/>
      <c r="C77" s="19"/>
      <c r="D77" s="19"/>
      <c r="E77" s="1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9"/>
      <c r="C78" s="19"/>
      <c r="D78" s="19"/>
      <c r="E78" s="1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9"/>
      <c r="C79" s="19"/>
      <c r="D79" s="19"/>
      <c r="E79" s="1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9"/>
      <c r="C80" s="19"/>
      <c r="D80" s="19"/>
      <c r="E80" s="1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9"/>
      <c r="C81" s="19"/>
      <c r="D81" s="19"/>
      <c r="E81" s="1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9"/>
      <c r="C82" s="19"/>
      <c r="D82" s="19"/>
      <c r="E82" s="1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9"/>
      <c r="C83" s="19"/>
      <c r="D83" s="19"/>
      <c r="E83" s="1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9"/>
      <c r="C84" s="19"/>
      <c r="D84" s="19"/>
      <c r="E84" s="1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9"/>
      <c r="C85" s="19"/>
      <c r="D85" s="19"/>
      <c r="E85" s="1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9"/>
      <c r="C86" s="19"/>
      <c r="D86" s="19"/>
      <c r="E86" s="1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9"/>
      <c r="C87" s="19"/>
      <c r="D87" s="19"/>
      <c r="E87" s="1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9"/>
      <c r="C88" s="19"/>
      <c r="D88" s="19"/>
      <c r="E88" s="1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9"/>
      <c r="C89" s="19"/>
      <c r="D89" s="19"/>
      <c r="E89" s="1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9"/>
      <c r="C90" s="19"/>
      <c r="D90" s="19"/>
      <c r="E90" s="1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9"/>
      <c r="C91" s="19"/>
      <c r="D91" s="19"/>
      <c r="E91" s="1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9"/>
      <c r="C92" s="19"/>
      <c r="D92" s="19"/>
      <c r="E92" s="1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9"/>
      <c r="C93" s="19"/>
      <c r="D93" s="19"/>
      <c r="E93" s="1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9"/>
      <c r="C94" s="19"/>
      <c r="D94" s="19"/>
      <c r="E94" s="1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9"/>
      <c r="C95" s="19"/>
      <c r="D95" s="19"/>
      <c r="E95" s="1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9"/>
      <c r="C96" s="19"/>
      <c r="D96" s="19"/>
      <c r="E96" s="1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9"/>
      <c r="C97" s="19"/>
      <c r="D97" s="19"/>
      <c r="E97" s="1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9"/>
      <c r="C98" s="19"/>
      <c r="D98" s="19"/>
      <c r="E98" s="1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9"/>
      <c r="C99" s="19"/>
      <c r="D99" s="19"/>
      <c r="E99" s="1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9"/>
      <c r="C100" s="19"/>
      <c r="D100" s="19"/>
      <c r="E100" s="1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9"/>
      <c r="C101" s="19"/>
      <c r="D101" s="19"/>
      <c r="E101" s="1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9"/>
      <c r="C102" s="19"/>
      <c r="D102" s="19"/>
      <c r="E102" s="1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9"/>
      <c r="C103" s="19"/>
      <c r="D103" s="19"/>
      <c r="E103" s="1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9"/>
      <c r="C104" s="19"/>
      <c r="D104" s="19"/>
      <c r="E104" s="1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9"/>
      <c r="C105" s="19"/>
      <c r="D105" s="19"/>
      <c r="E105" s="1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9"/>
      <c r="C106" s="19"/>
      <c r="D106" s="19"/>
      <c r="E106" s="1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9"/>
      <c r="C107" s="19"/>
      <c r="D107" s="19"/>
      <c r="E107" s="1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9"/>
      <c r="C108" s="19"/>
      <c r="D108" s="19"/>
      <c r="E108" s="1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9"/>
      <c r="C109" s="19"/>
      <c r="D109" s="19"/>
      <c r="E109" s="1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9"/>
      <c r="C110" s="19"/>
      <c r="D110" s="19"/>
      <c r="E110" s="1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9"/>
      <c r="C111" s="19"/>
      <c r="D111" s="19"/>
      <c r="E111" s="1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9"/>
      <c r="C112" s="19"/>
      <c r="D112" s="19"/>
      <c r="E112" s="1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9"/>
      <c r="C113" s="19"/>
      <c r="D113" s="19"/>
      <c r="E113" s="1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9"/>
      <c r="C114" s="19"/>
      <c r="D114" s="19"/>
      <c r="E114" s="1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9"/>
      <c r="C115" s="19"/>
      <c r="D115" s="19"/>
      <c r="E115" s="1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9"/>
      <c r="C116" s="19"/>
      <c r="D116" s="19"/>
      <c r="E116" s="1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9"/>
      <c r="C117" s="19"/>
      <c r="D117" s="19"/>
      <c r="E117" s="1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9"/>
      <c r="C118" s="19"/>
      <c r="D118" s="19"/>
      <c r="E118" s="1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9"/>
      <c r="C119" s="19"/>
      <c r="D119" s="19"/>
      <c r="E119" s="1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9"/>
      <c r="C120" s="19"/>
      <c r="D120" s="19"/>
      <c r="E120" s="1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9"/>
      <c r="C121" s="19"/>
      <c r="D121" s="19"/>
      <c r="E121" s="1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9"/>
      <c r="C122" s="19"/>
      <c r="D122" s="19"/>
      <c r="E122" s="1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9"/>
      <c r="C123" s="19"/>
      <c r="D123" s="19"/>
      <c r="E123" s="1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9"/>
      <c r="C124" s="19"/>
      <c r="D124" s="19"/>
      <c r="E124" s="1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9"/>
      <c r="C125" s="19"/>
      <c r="D125" s="19"/>
      <c r="E125" s="1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9"/>
      <c r="C126" s="19"/>
      <c r="D126" s="19"/>
      <c r="E126" s="1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9"/>
      <c r="C127" s="19"/>
      <c r="D127" s="19"/>
      <c r="E127" s="1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9"/>
      <c r="C128" s="19"/>
      <c r="D128" s="19"/>
      <c r="E128" s="1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9"/>
      <c r="C129" s="19"/>
      <c r="D129" s="19"/>
      <c r="E129" s="1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9"/>
      <c r="C130" s="19"/>
      <c r="D130" s="19"/>
      <c r="E130" s="1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9"/>
      <c r="C131" s="19"/>
      <c r="D131" s="19"/>
      <c r="E131" s="1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9"/>
      <c r="C132" s="19"/>
      <c r="D132" s="19"/>
      <c r="E132" s="1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9"/>
      <c r="C133" s="19"/>
      <c r="D133" s="19"/>
      <c r="E133" s="1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9"/>
      <c r="C134" s="19"/>
      <c r="D134" s="19"/>
      <c r="E134" s="1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9"/>
      <c r="C135" s="19"/>
      <c r="D135" s="19"/>
      <c r="E135" s="1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9"/>
      <c r="C136" s="19"/>
      <c r="D136" s="19"/>
      <c r="E136" s="1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9"/>
      <c r="C137" s="19"/>
      <c r="D137" s="19"/>
      <c r="E137" s="1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9"/>
      <c r="C138" s="19"/>
      <c r="D138" s="19"/>
      <c r="E138" s="1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9"/>
      <c r="C139" s="19"/>
      <c r="D139" s="19"/>
      <c r="E139" s="1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9"/>
      <c r="C140" s="19"/>
      <c r="D140" s="19"/>
      <c r="E140" s="1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9"/>
      <c r="C141" s="19"/>
      <c r="D141" s="19"/>
      <c r="E141" s="1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9"/>
      <c r="C142" s="19"/>
      <c r="D142" s="19"/>
      <c r="E142" s="1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9"/>
      <c r="C143" s="19"/>
      <c r="D143" s="19"/>
      <c r="E143" s="1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9"/>
      <c r="C144" s="19"/>
      <c r="D144" s="19"/>
      <c r="E144" s="1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9"/>
      <c r="C145" s="19"/>
      <c r="D145" s="19"/>
      <c r="E145" s="1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9"/>
      <c r="C146" s="19"/>
      <c r="D146" s="19"/>
      <c r="E146" s="1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9"/>
      <c r="C147" s="19"/>
      <c r="D147" s="19"/>
      <c r="E147" s="1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9"/>
      <c r="C148" s="19"/>
      <c r="D148" s="19"/>
      <c r="E148" s="1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9"/>
      <c r="C149" s="19"/>
      <c r="D149" s="19"/>
      <c r="E149" s="1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9"/>
      <c r="C150" s="19"/>
      <c r="D150" s="19"/>
      <c r="E150" s="1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9"/>
      <c r="C151" s="19"/>
      <c r="D151" s="19"/>
      <c r="E151" s="1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9"/>
      <c r="C152" s="19"/>
      <c r="D152" s="19"/>
      <c r="E152" s="1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9"/>
      <c r="C153" s="19"/>
      <c r="D153" s="19"/>
      <c r="E153" s="1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9"/>
      <c r="C154" s="19"/>
      <c r="D154" s="19"/>
      <c r="E154" s="1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9"/>
      <c r="C155" s="19"/>
      <c r="D155" s="19"/>
      <c r="E155" s="1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9"/>
      <c r="C156" s="19"/>
      <c r="D156" s="19"/>
      <c r="E156" s="1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9"/>
      <c r="C157" s="19"/>
      <c r="D157" s="19"/>
      <c r="E157" s="1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9"/>
      <c r="C158" s="19"/>
      <c r="D158" s="19"/>
      <c r="E158" s="1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9"/>
      <c r="C159" s="19"/>
      <c r="D159" s="19"/>
      <c r="E159" s="1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9"/>
      <c r="C160" s="19"/>
      <c r="D160" s="19"/>
      <c r="E160" s="1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9"/>
      <c r="C161" s="19"/>
      <c r="D161" s="19"/>
      <c r="E161" s="1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9"/>
      <c r="C162" s="19"/>
      <c r="D162" s="19"/>
      <c r="E162" s="1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9"/>
      <c r="C163" s="19"/>
      <c r="D163" s="19"/>
      <c r="E163" s="1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9"/>
      <c r="C164" s="19"/>
      <c r="D164" s="19"/>
      <c r="E164" s="1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9"/>
      <c r="C165" s="19"/>
      <c r="D165" s="19"/>
      <c r="E165" s="1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9"/>
      <c r="C166" s="19"/>
      <c r="D166" s="19"/>
      <c r="E166" s="1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9"/>
      <c r="C167" s="19"/>
      <c r="D167" s="19"/>
      <c r="E167" s="1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9"/>
      <c r="C168" s="19"/>
      <c r="D168" s="19"/>
      <c r="E168" s="1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9"/>
      <c r="C169" s="19"/>
      <c r="D169" s="19"/>
      <c r="E169" s="1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9"/>
      <c r="C170" s="19"/>
      <c r="D170" s="19"/>
      <c r="E170" s="1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9"/>
      <c r="C171" s="19"/>
      <c r="D171" s="19"/>
      <c r="E171" s="1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9"/>
      <c r="C172" s="19"/>
      <c r="D172" s="19"/>
      <c r="E172" s="1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9"/>
      <c r="C173" s="19"/>
      <c r="D173" s="19"/>
      <c r="E173" s="1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9"/>
      <c r="C174" s="19"/>
      <c r="D174" s="19"/>
      <c r="E174" s="1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9"/>
      <c r="C175" s="19"/>
      <c r="D175" s="19"/>
      <c r="E175" s="1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9"/>
      <c r="C176" s="19"/>
      <c r="D176" s="19"/>
      <c r="E176" s="1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9"/>
      <c r="C177" s="19"/>
      <c r="D177" s="19"/>
      <c r="E177" s="1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9"/>
      <c r="C178" s="19"/>
      <c r="D178" s="19"/>
      <c r="E178" s="1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9"/>
      <c r="C179" s="19"/>
      <c r="D179" s="19"/>
      <c r="E179" s="1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9"/>
      <c r="C180" s="19"/>
      <c r="D180" s="19"/>
      <c r="E180" s="1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9"/>
      <c r="C181" s="19"/>
      <c r="D181" s="19"/>
      <c r="E181" s="1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9"/>
      <c r="C182" s="19"/>
      <c r="D182" s="19"/>
      <c r="E182" s="1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9"/>
      <c r="C183" s="19"/>
      <c r="D183" s="19"/>
      <c r="E183" s="1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9"/>
      <c r="C184" s="19"/>
      <c r="D184" s="19"/>
      <c r="E184" s="1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9"/>
      <c r="C185" s="19"/>
      <c r="D185" s="19"/>
      <c r="E185" s="1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9"/>
      <c r="C186" s="19"/>
      <c r="D186" s="19"/>
      <c r="E186" s="1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9"/>
      <c r="C187" s="19"/>
      <c r="D187" s="19"/>
      <c r="E187" s="1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9"/>
      <c r="C188" s="19"/>
      <c r="D188" s="19"/>
      <c r="E188" s="1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9"/>
      <c r="C189" s="19"/>
      <c r="D189" s="19"/>
      <c r="E189" s="1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9"/>
      <c r="C190" s="19"/>
      <c r="D190" s="19"/>
      <c r="E190" s="1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9"/>
      <c r="C191" s="19"/>
      <c r="D191" s="19"/>
      <c r="E191" s="1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9"/>
      <c r="C192" s="19"/>
      <c r="D192" s="19"/>
      <c r="E192" s="1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9"/>
      <c r="C193" s="19"/>
      <c r="D193" s="19"/>
      <c r="E193" s="1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9"/>
      <c r="C194" s="19"/>
      <c r="D194" s="19"/>
      <c r="E194" s="1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9"/>
      <c r="C195" s="19"/>
      <c r="D195" s="19"/>
      <c r="E195" s="1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9"/>
      <c r="C196" s="19"/>
      <c r="D196" s="19"/>
      <c r="E196" s="1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9"/>
      <c r="C197" s="19"/>
      <c r="D197" s="19"/>
      <c r="E197" s="1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9"/>
      <c r="C198" s="19"/>
      <c r="D198" s="19"/>
      <c r="E198" s="1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9"/>
      <c r="C199" s="19"/>
      <c r="D199" s="19"/>
      <c r="E199" s="1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9"/>
      <c r="C200" s="19"/>
      <c r="D200" s="19"/>
      <c r="E200" s="1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9"/>
      <c r="C201" s="19"/>
      <c r="D201" s="19"/>
      <c r="E201" s="1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9"/>
      <c r="C202" s="19"/>
      <c r="D202" s="19"/>
      <c r="E202" s="1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9"/>
      <c r="C203" s="19"/>
      <c r="D203" s="19"/>
      <c r="E203" s="1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9"/>
      <c r="C204" s="19"/>
      <c r="D204" s="19"/>
      <c r="E204" s="1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9"/>
      <c r="C205" s="19"/>
      <c r="D205" s="19"/>
      <c r="E205" s="1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9"/>
      <c r="C206" s="19"/>
      <c r="D206" s="19"/>
      <c r="E206" s="1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9"/>
      <c r="C207" s="19"/>
      <c r="D207" s="19"/>
      <c r="E207" s="1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9"/>
      <c r="C208" s="19"/>
      <c r="D208" s="19"/>
      <c r="E208" s="1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9"/>
      <c r="C209" s="19"/>
      <c r="D209" s="19"/>
      <c r="E209" s="1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9"/>
      <c r="C210" s="19"/>
      <c r="D210" s="19"/>
      <c r="E210" s="1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9"/>
      <c r="C211" s="19"/>
      <c r="D211" s="19"/>
      <c r="E211" s="1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9"/>
      <c r="C212" s="19"/>
      <c r="D212" s="19"/>
      <c r="E212" s="1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9"/>
      <c r="C213" s="19"/>
      <c r="D213" s="19"/>
      <c r="E213" s="1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9"/>
      <c r="C214" s="19"/>
      <c r="D214" s="19"/>
      <c r="E214" s="1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9"/>
      <c r="C215" s="19"/>
      <c r="D215" s="19"/>
      <c r="E215" s="1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9"/>
      <c r="C216" s="19"/>
      <c r="D216" s="19"/>
      <c r="E216" s="1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9"/>
      <c r="C217" s="19"/>
      <c r="D217" s="19"/>
      <c r="E217" s="1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9"/>
      <c r="C218" s="19"/>
      <c r="D218" s="19"/>
      <c r="E218" s="1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9"/>
      <c r="C219" s="19"/>
      <c r="D219" s="19"/>
      <c r="E219" s="1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9"/>
      <c r="C220" s="19"/>
      <c r="D220" s="19"/>
      <c r="E220" s="1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9"/>
      <c r="C221" s="19"/>
      <c r="D221" s="19"/>
      <c r="E221" s="1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9"/>
      <c r="C222" s="19"/>
      <c r="D222" s="19"/>
      <c r="E222" s="1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9"/>
      <c r="C223" s="19"/>
      <c r="D223" s="19"/>
      <c r="E223" s="1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9"/>
      <c r="C224" s="19"/>
      <c r="D224" s="19"/>
      <c r="E224" s="1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9"/>
      <c r="C225" s="19"/>
      <c r="D225" s="19"/>
      <c r="E225" s="1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9"/>
      <c r="C226" s="19"/>
      <c r="D226" s="19"/>
      <c r="E226" s="1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9"/>
      <c r="C227" s="19"/>
      <c r="D227" s="19"/>
      <c r="E227" s="1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9"/>
      <c r="C228" s="19"/>
      <c r="D228" s="19"/>
      <c r="E228" s="1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9"/>
      <c r="C229" s="19"/>
      <c r="D229" s="19"/>
      <c r="E229" s="1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9"/>
      <c r="C230" s="19"/>
      <c r="D230" s="19"/>
      <c r="E230" s="1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9"/>
      <c r="C231" s="19"/>
      <c r="D231" s="19"/>
      <c r="E231" s="1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9"/>
      <c r="C232" s="19"/>
      <c r="D232" s="19"/>
      <c r="E232" s="1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9"/>
      <c r="C233" s="19"/>
      <c r="D233" s="19"/>
      <c r="E233" s="1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9"/>
      <c r="C234" s="19"/>
      <c r="D234" s="19"/>
      <c r="E234" s="1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9"/>
      <c r="C235" s="19"/>
      <c r="D235" s="19"/>
      <c r="E235" s="1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9"/>
      <c r="C236" s="19"/>
      <c r="D236" s="19"/>
      <c r="E236" s="1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9"/>
      <c r="C237" s="19"/>
      <c r="D237" s="19"/>
      <c r="E237" s="1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9"/>
      <c r="C238" s="19"/>
      <c r="D238" s="19"/>
      <c r="E238" s="1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9"/>
      <c r="C239" s="19"/>
      <c r="D239" s="19"/>
      <c r="E239" s="1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9"/>
      <c r="C240" s="19"/>
      <c r="D240" s="19"/>
      <c r="E240" s="1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9"/>
      <c r="C241" s="19"/>
      <c r="D241" s="19"/>
      <c r="E241" s="1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9"/>
      <c r="C242" s="19"/>
      <c r="D242" s="19"/>
      <c r="E242" s="1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9"/>
      <c r="C243" s="19"/>
      <c r="D243" s="19"/>
      <c r="E243" s="1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9"/>
      <c r="C244" s="19"/>
      <c r="D244" s="19"/>
      <c r="E244" s="1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9"/>
      <c r="C245" s="19"/>
      <c r="D245" s="19"/>
      <c r="E245" s="1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9"/>
      <c r="C246" s="19"/>
      <c r="D246" s="19"/>
      <c r="E246" s="1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9"/>
      <c r="C247" s="19"/>
      <c r="D247" s="19"/>
      <c r="E247" s="1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9"/>
      <c r="C248" s="19"/>
      <c r="D248" s="19"/>
      <c r="E248" s="1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9"/>
      <c r="C249" s="19"/>
      <c r="D249" s="19"/>
      <c r="E249" s="1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9"/>
      <c r="C250" s="19"/>
      <c r="D250" s="19"/>
      <c r="E250" s="1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9"/>
      <c r="C251" s="19"/>
      <c r="D251" s="19"/>
      <c r="E251" s="1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9"/>
      <c r="C252" s="19"/>
      <c r="D252" s="19"/>
      <c r="E252" s="1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9"/>
      <c r="C253" s="19"/>
      <c r="D253" s="19"/>
      <c r="E253" s="1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9"/>
      <c r="C254" s="19"/>
      <c r="D254" s="19"/>
      <c r="E254" s="1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9"/>
      <c r="C255" s="19"/>
      <c r="D255" s="19"/>
      <c r="E255" s="1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9"/>
      <c r="C256" s="19"/>
      <c r="D256" s="19"/>
      <c r="E256" s="1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9"/>
      <c r="C257" s="19"/>
      <c r="D257" s="19"/>
      <c r="E257" s="1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9"/>
      <c r="C258" s="19"/>
      <c r="D258" s="19"/>
      <c r="E258" s="1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9"/>
      <c r="C259" s="19"/>
      <c r="D259" s="19"/>
      <c r="E259" s="1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9"/>
      <c r="C260" s="19"/>
      <c r="D260" s="19"/>
      <c r="E260" s="1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9"/>
      <c r="C261" s="19"/>
      <c r="D261" s="19"/>
      <c r="E261" s="1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9"/>
      <c r="C262" s="19"/>
      <c r="D262" s="19"/>
      <c r="E262" s="1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9"/>
      <c r="C263" s="19"/>
      <c r="D263" s="19"/>
      <c r="E263" s="1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9"/>
      <c r="C264" s="19"/>
      <c r="D264" s="19"/>
      <c r="E264" s="1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9"/>
      <c r="C265" s="19"/>
      <c r="D265" s="19"/>
      <c r="E265" s="1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9"/>
      <c r="C266" s="19"/>
      <c r="D266" s="19"/>
      <c r="E266" s="1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9"/>
      <c r="C267" s="19"/>
      <c r="D267" s="19"/>
      <c r="E267" s="1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9"/>
      <c r="C268" s="19"/>
      <c r="D268" s="19"/>
      <c r="E268" s="1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9"/>
      <c r="C269" s="19"/>
      <c r="D269" s="19"/>
      <c r="E269" s="1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9"/>
      <c r="C270" s="19"/>
      <c r="D270" s="19"/>
      <c r="E270" s="1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9"/>
      <c r="C271" s="19"/>
      <c r="D271" s="19"/>
      <c r="E271" s="1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9"/>
      <c r="C272" s="19"/>
      <c r="D272" s="19"/>
      <c r="E272" s="1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9"/>
      <c r="C273" s="19"/>
      <c r="D273" s="19"/>
      <c r="E273" s="1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9"/>
      <c r="C274" s="19"/>
      <c r="D274" s="19"/>
      <c r="E274" s="1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9"/>
      <c r="C275" s="19"/>
      <c r="D275" s="19"/>
      <c r="E275" s="1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9"/>
      <c r="C276" s="19"/>
      <c r="D276" s="19"/>
      <c r="E276" s="1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9"/>
      <c r="C277" s="19"/>
      <c r="D277" s="19"/>
      <c r="E277" s="1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9"/>
      <c r="C278" s="19"/>
      <c r="D278" s="19"/>
      <c r="E278" s="1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9"/>
      <c r="C279" s="19"/>
      <c r="D279" s="19"/>
      <c r="E279" s="1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9"/>
      <c r="C280" s="19"/>
      <c r="D280" s="19"/>
      <c r="E280" s="1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9"/>
      <c r="C281" s="19"/>
      <c r="D281" s="19"/>
      <c r="E281" s="1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9"/>
      <c r="C282" s="19"/>
      <c r="D282" s="19"/>
      <c r="E282" s="1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9"/>
      <c r="C283" s="19"/>
      <c r="D283" s="19"/>
      <c r="E283" s="1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9"/>
      <c r="C284" s="19"/>
      <c r="D284" s="19"/>
      <c r="E284" s="1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9"/>
      <c r="C285" s="19"/>
      <c r="D285" s="19"/>
      <c r="E285" s="1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9"/>
      <c r="C286" s="19"/>
      <c r="D286" s="19"/>
      <c r="E286" s="1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9"/>
      <c r="C287" s="19"/>
      <c r="D287" s="19"/>
      <c r="E287" s="1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9"/>
      <c r="C288" s="19"/>
      <c r="D288" s="19"/>
      <c r="E288" s="1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9"/>
      <c r="C289" s="19"/>
      <c r="D289" s="19"/>
      <c r="E289" s="1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9"/>
      <c r="C290" s="19"/>
      <c r="D290" s="19"/>
      <c r="E290" s="1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9"/>
      <c r="C291" s="19"/>
      <c r="D291" s="19"/>
      <c r="E291" s="1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9"/>
      <c r="C292" s="19"/>
      <c r="D292" s="19"/>
      <c r="E292" s="1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9"/>
      <c r="C293" s="19"/>
      <c r="D293" s="19"/>
      <c r="E293" s="1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9"/>
      <c r="C294" s="19"/>
      <c r="D294" s="19"/>
      <c r="E294" s="1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9"/>
      <c r="C295" s="19"/>
      <c r="D295" s="19"/>
      <c r="E295" s="1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9"/>
      <c r="C296" s="19"/>
      <c r="D296" s="19"/>
      <c r="E296" s="1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9"/>
      <c r="C297" s="19"/>
      <c r="D297" s="19"/>
      <c r="E297" s="1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9"/>
      <c r="C298" s="19"/>
      <c r="D298" s="19"/>
      <c r="E298" s="1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9"/>
      <c r="C299" s="19"/>
      <c r="D299" s="19"/>
      <c r="E299" s="1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9"/>
      <c r="C300" s="19"/>
      <c r="D300" s="19"/>
      <c r="E300" s="1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9"/>
      <c r="C301" s="19"/>
      <c r="D301" s="19"/>
      <c r="E301" s="1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9"/>
      <c r="C302" s="19"/>
      <c r="D302" s="19"/>
      <c r="E302" s="1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9"/>
      <c r="C303" s="19"/>
      <c r="D303" s="19"/>
      <c r="E303" s="1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9"/>
      <c r="C304" s="19"/>
      <c r="D304" s="19"/>
      <c r="E304" s="1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9"/>
      <c r="C305" s="19"/>
      <c r="D305" s="19"/>
      <c r="E305" s="1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9"/>
      <c r="C306" s="19"/>
      <c r="D306" s="19"/>
      <c r="E306" s="1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9"/>
      <c r="C307" s="19"/>
      <c r="D307" s="19"/>
      <c r="E307" s="1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9"/>
      <c r="C308" s="19"/>
      <c r="D308" s="19"/>
      <c r="E308" s="1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9"/>
      <c r="C309" s="19"/>
      <c r="D309" s="19"/>
      <c r="E309" s="1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9"/>
      <c r="C310" s="19"/>
      <c r="D310" s="19"/>
      <c r="E310" s="1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9"/>
      <c r="C311" s="19"/>
      <c r="D311" s="19"/>
      <c r="E311" s="1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9"/>
      <c r="C312" s="19"/>
      <c r="D312" s="19"/>
      <c r="E312" s="1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9"/>
      <c r="C313" s="19"/>
      <c r="D313" s="19"/>
      <c r="E313" s="1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9"/>
      <c r="C314" s="19"/>
      <c r="D314" s="19"/>
      <c r="E314" s="1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9"/>
      <c r="C315" s="19"/>
      <c r="D315" s="19"/>
      <c r="E315" s="1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9"/>
      <c r="C316" s="19"/>
      <c r="D316" s="19"/>
      <c r="E316" s="1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9"/>
      <c r="C317" s="19"/>
      <c r="D317" s="19"/>
      <c r="E317" s="1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9"/>
      <c r="C318" s="19"/>
      <c r="D318" s="19"/>
      <c r="E318" s="1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9"/>
      <c r="C319" s="19"/>
      <c r="D319" s="19"/>
      <c r="E319" s="1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9"/>
      <c r="C320" s="19"/>
      <c r="D320" s="19"/>
      <c r="E320" s="1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9"/>
      <c r="C321" s="19"/>
      <c r="D321" s="19"/>
      <c r="E321" s="1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9"/>
      <c r="C322" s="19"/>
      <c r="D322" s="19"/>
      <c r="E322" s="1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9"/>
      <c r="C323" s="19"/>
      <c r="D323" s="19"/>
      <c r="E323" s="1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9"/>
      <c r="C324" s="19"/>
      <c r="D324" s="19"/>
      <c r="E324" s="1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9"/>
      <c r="C325" s="19"/>
      <c r="D325" s="19"/>
      <c r="E325" s="1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9"/>
      <c r="C326" s="19"/>
      <c r="D326" s="19"/>
      <c r="E326" s="1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9"/>
      <c r="C327" s="19"/>
      <c r="D327" s="19"/>
      <c r="E327" s="1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9"/>
      <c r="C328" s="19"/>
      <c r="D328" s="19"/>
      <c r="E328" s="1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9"/>
      <c r="C329" s="19"/>
      <c r="D329" s="19"/>
      <c r="E329" s="1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9"/>
      <c r="C330" s="19"/>
      <c r="D330" s="19"/>
      <c r="E330" s="1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9"/>
      <c r="C331" s="19"/>
      <c r="D331" s="19"/>
      <c r="E331" s="1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9"/>
      <c r="C332" s="19"/>
      <c r="D332" s="19"/>
      <c r="E332" s="1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9"/>
      <c r="C333" s="19"/>
      <c r="D333" s="19"/>
      <c r="E333" s="1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9"/>
      <c r="C334" s="19"/>
      <c r="D334" s="19"/>
      <c r="E334" s="1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9"/>
      <c r="C335" s="19"/>
      <c r="D335" s="19"/>
      <c r="E335" s="1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9"/>
      <c r="C336" s="19"/>
      <c r="D336" s="19"/>
      <c r="E336" s="1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9"/>
      <c r="C337" s="19"/>
      <c r="D337" s="19"/>
      <c r="E337" s="1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9"/>
      <c r="C338" s="19"/>
      <c r="D338" s="19"/>
      <c r="E338" s="1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9"/>
      <c r="C339" s="19"/>
      <c r="D339" s="19"/>
      <c r="E339" s="1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9"/>
      <c r="C340" s="19"/>
      <c r="D340" s="19"/>
      <c r="E340" s="1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9"/>
      <c r="C341" s="19"/>
      <c r="D341" s="19"/>
      <c r="E341" s="1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9"/>
      <c r="C342" s="19"/>
      <c r="D342" s="19"/>
      <c r="E342" s="1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9"/>
      <c r="C343" s="19"/>
      <c r="D343" s="19"/>
      <c r="E343" s="1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9"/>
      <c r="C344" s="19"/>
      <c r="D344" s="19"/>
      <c r="E344" s="1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9"/>
      <c r="C345" s="19"/>
      <c r="D345" s="19"/>
      <c r="E345" s="1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9"/>
      <c r="C346" s="19"/>
      <c r="D346" s="19"/>
      <c r="E346" s="1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9"/>
      <c r="C347" s="19"/>
      <c r="D347" s="19"/>
      <c r="E347" s="1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9"/>
      <c r="C348" s="19"/>
      <c r="D348" s="19"/>
      <c r="E348" s="1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9"/>
      <c r="C349" s="19"/>
      <c r="D349" s="19"/>
      <c r="E349" s="1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9"/>
      <c r="C350" s="19"/>
      <c r="D350" s="19"/>
      <c r="E350" s="1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9"/>
      <c r="C351" s="19"/>
      <c r="D351" s="19"/>
      <c r="E351" s="1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9"/>
      <c r="C352" s="19"/>
      <c r="D352" s="19"/>
      <c r="E352" s="1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9"/>
      <c r="C353" s="19"/>
      <c r="D353" s="19"/>
      <c r="E353" s="1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9"/>
      <c r="C354" s="19"/>
      <c r="D354" s="19"/>
      <c r="E354" s="1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9"/>
      <c r="C355" s="19"/>
      <c r="D355" s="19"/>
      <c r="E355" s="1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9"/>
      <c r="C356" s="19"/>
      <c r="D356" s="19"/>
      <c r="E356" s="1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9"/>
      <c r="C357" s="19"/>
      <c r="D357" s="19"/>
      <c r="E357" s="1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9"/>
      <c r="C358" s="19"/>
      <c r="D358" s="19"/>
      <c r="E358" s="1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9"/>
      <c r="C359" s="19"/>
      <c r="D359" s="19"/>
      <c r="E359" s="1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9"/>
      <c r="C360" s="19"/>
      <c r="D360" s="19"/>
      <c r="E360" s="1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9"/>
      <c r="C361" s="19"/>
      <c r="D361" s="19"/>
      <c r="E361" s="1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9"/>
      <c r="C362" s="19"/>
      <c r="D362" s="19"/>
      <c r="E362" s="1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9"/>
      <c r="C363" s="19"/>
      <c r="D363" s="19"/>
      <c r="E363" s="1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9"/>
      <c r="C364" s="19"/>
      <c r="D364" s="19"/>
      <c r="E364" s="1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9"/>
      <c r="C365" s="19"/>
      <c r="D365" s="19"/>
      <c r="E365" s="1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9"/>
      <c r="C366" s="19"/>
      <c r="D366" s="19"/>
      <c r="E366" s="1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9"/>
      <c r="C367" s="19"/>
      <c r="D367" s="19"/>
      <c r="E367" s="1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9"/>
      <c r="C368" s="19"/>
      <c r="D368" s="19"/>
      <c r="E368" s="1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9"/>
      <c r="C369" s="19"/>
      <c r="D369" s="19"/>
      <c r="E369" s="1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9"/>
      <c r="C370" s="19"/>
      <c r="D370" s="19"/>
      <c r="E370" s="1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9"/>
      <c r="C371" s="19"/>
      <c r="D371" s="19"/>
      <c r="E371" s="1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9"/>
      <c r="C372" s="19"/>
      <c r="D372" s="19"/>
      <c r="E372" s="1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9"/>
      <c r="C373" s="19"/>
      <c r="D373" s="19"/>
      <c r="E373" s="1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9"/>
      <c r="C374" s="19"/>
      <c r="D374" s="19"/>
      <c r="E374" s="1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9"/>
      <c r="C375" s="19"/>
      <c r="D375" s="19"/>
      <c r="E375" s="1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9"/>
      <c r="C376" s="19"/>
      <c r="D376" s="19"/>
      <c r="E376" s="1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9"/>
      <c r="C377" s="19"/>
      <c r="D377" s="19"/>
      <c r="E377" s="1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9"/>
      <c r="C378" s="19"/>
      <c r="D378" s="19"/>
      <c r="E378" s="1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9"/>
      <c r="C379" s="19"/>
      <c r="D379" s="19"/>
      <c r="E379" s="1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9"/>
      <c r="C380" s="19"/>
      <c r="D380" s="19"/>
      <c r="E380" s="1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9"/>
      <c r="C381" s="19"/>
      <c r="D381" s="19"/>
      <c r="E381" s="1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9"/>
      <c r="C382" s="19"/>
      <c r="D382" s="19"/>
      <c r="E382" s="1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9"/>
      <c r="C383" s="19"/>
      <c r="D383" s="19"/>
      <c r="E383" s="1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9"/>
      <c r="C384" s="19"/>
      <c r="D384" s="19"/>
      <c r="E384" s="1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9"/>
      <c r="C385" s="19"/>
      <c r="D385" s="19"/>
      <c r="E385" s="1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9"/>
      <c r="C386" s="19"/>
      <c r="D386" s="19"/>
      <c r="E386" s="1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9"/>
      <c r="C387" s="19"/>
      <c r="D387" s="19"/>
      <c r="E387" s="1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9"/>
      <c r="C388" s="19"/>
      <c r="D388" s="19"/>
      <c r="E388" s="1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9"/>
      <c r="C389" s="19"/>
      <c r="D389" s="19"/>
      <c r="E389" s="1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9"/>
      <c r="C390" s="19"/>
      <c r="D390" s="19"/>
      <c r="E390" s="1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9"/>
      <c r="C391" s="19"/>
      <c r="D391" s="19"/>
      <c r="E391" s="1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9"/>
      <c r="C392" s="19"/>
      <c r="D392" s="19"/>
      <c r="E392" s="1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9"/>
      <c r="C393" s="19"/>
      <c r="D393" s="19"/>
      <c r="E393" s="1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9"/>
      <c r="C394" s="19"/>
      <c r="D394" s="19"/>
      <c r="E394" s="1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9"/>
      <c r="C395" s="19"/>
      <c r="D395" s="19"/>
      <c r="E395" s="1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9"/>
      <c r="C396" s="19"/>
      <c r="D396" s="19"/>
      <c r="E396" s="1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9"/>
      <c r="C397" s="19"/>
      <c r="D397" s="19"/>
      <c r="E397" s="1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9"/>
      <c r="C398" s="19"/>
      <c r="D398" s="19"/>
      <c r="E398" s="1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9"/>
      <c r="C399" s="19"/>
      <c r="D399" s="19"/>
      <c r="E399" s="1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9"/>
      <c r="C400" s="19"/>
      <c r="D400" s="19"/>
      <c r="E400" s="1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9"/>
      <c r="C401" s="19"/>
      <c r="D401" s="19"/>
      <c r="E401" s="1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9"/>
      <c r="C402" s="19"/>
      <c r="D402" s="19"/>
      <c r="E402" s="1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9"/>
      <c r="C403" s="19"/>
      <c r="D403" s="19"/>
      <c r="E403" s="1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9"/>
      <c r="C404" s="19"/>
      <c r="D404" s="19"/>
      <c r="E404" s="1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9"/>
      <c r="C405" s="19"/>
      <c r="D405" s="19"/>
      <c r="E405" s="1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9"/>
      <c r="C406" s="19"/>
      <c r="D406" s="19"/>
      <c r="E406" s="1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9"/>
      <c r="C407" s="19"/>
      <c r="D407" s="19"/>
      <c r="E407" s="1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9"/>
      <c r="C408" s="19"/>
      <c r="D408" s="19"/>
      <c r="E408" s="1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9"/>
      <c r="C409" s="19"/>
      <c r="D409" s="19"/>
      <c r="E409" s="1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9"/>
      <c r="C410" s="19"/>
      <c r="D410" s="19"/>
      <c r="E410" s="1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9"/>
      <c r="C411" s="19"/>
      <c r="D411" s="19"/>
      <c r="E411" s="1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9"/>
      <c r="C412" s="19"/>
      <c r="D412" s="19"/>
      <c r="E412" s="1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9"/>
      <c r="C413" s="19"/>
      <c r="D413" s="19"/>
      <c r="E413" s="1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9"/>
      <c r="C414" s="19"/>
      <c r="D414" s="19"/>
      <c r="E414" s="1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9"/>
      <c r="C415" s="19"/>
      <c r="D415" s="19"/>
      <c r="E415" s="1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9"/>
      <c r="C416" s="19"/>
      <c r="D416" s="19"/>
      <c r="E416" s="1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9"/>
      <c r="C417" s="19"/>
      <c r="D417" s="19"/>
      <c r="E417" s="1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9"/>
      <c r="C418" s="19"/>
      <c r="D418" s="19"/>
      <c r="E418" s="1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9"/>
      <c r="C419" s="19"/>
      <c r="D419" s="19"/>
      <c r="E419" s="1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9"/>
      <c r="C420" s="19"/>
      <c r="D420" s="19"/>
      <c r="E420" s="1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9"/>
      <c r="C421" s="19"/>
      <c r="D421" s="19"/>
      <c r="E421" s="1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9"/>
      <c r="C422" s="19"/>
      <c r="D422" s="19"/>
      <c r="E422" s="1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9"/>
      <c r="C423" s="19"/>
      <c r="D423" s="19"/>
      <c r="E423" s="1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9"/>
      <c r="C424" s="19"/>
      <c r="D424" s="19"/>
      <c r="E424" s="1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9"/>
      <c r="C425" s="19"/>
      <c r="D425" s="19"/>
      <c r="E425" s="1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9"/>
      <c r="C426" s="19"/>
      <c r="D426" s="19"/>
      <c r="E426" s="1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9"/>
      <c r="C427" s="19"/>
      <c r="D427" s="19"/>
      <c r="E427" s="1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9"/>
      <c r="C428" s="19"/>
      <c r="D428" s="19"/>
      <c r="E428" s="1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9"/>
      <c r="C429" s="19"/>
      <c r="D429" s="19"/>
      <c r="E429" s="1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9"/>
      <c r="C430" s="19"/>
      <c r="D430" s="19"/>
      <c r="E430" s="1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9"/>
      <c r="C431" s="19"/>
      <c r="D431" s="19"/>
      <c r="E431" s="1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9"/>
      <c r="C432" s="19"/>
      <c r="D432" s="19"/>
      <c r="E432" s="1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9"/>
      <c r="C433" s="19"/>
      <c r="D433" s="19"/>
      <c r="E433" s="1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9"/>
      <c r="C434" s="19"/>
      <c r="D434" s="19"/>
      <c r="E434" s="1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9"/>
      <c r="C435" s="19"/>
      <c r="D435" s="19"/>
      <c r="E435" s="1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9"/>
      <c r="C436" s="19"/>
      <c r="D436" s="19"/>
      <c r="E436" s="1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9"/>
      <c r="C437" s="19"/>
      <c r="D437" s="19"/>
      <c r="E437" s="1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9"/>
      <c r="C438" s="19"/>
      <c r="D438" s="19"/>
      <c r="E438" s="1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9"/>
      <c r="C439" s="19"/>
      <c r="D439" s="19"/>
      <c r="E439" s="1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9"/>
      <c r="C440" s="19"/>
      <c r="D440" s="19"/>
      <c r="E440" s="1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9"/>
      <c r="C441" s="19"/>
      <c r="D441" s="19"/>
      <c r="E441" s="1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9"/>
      <c r="C442" s="19"/>
      <c r="D442" s="19"/>
      <c r="E442" s="1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9"/>
      <c r="C443" s="19"/>
      <c r="D443" s="19"/>
      <c r="E443" s="1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9"/>
      <c r="C444" s="19"/>
      <c r="D444" s="19"/>
      <c r="E444" s="1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9"/>
      <c r="C445" s="19"/>
      <c r="D445" s="19"/>
      <c r="E445" s="1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9"/>
      <c r="C446" s="19"/>
      <c r="D446" s="19"/>
      <c r="E446" s="1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9"/>
      <c r="C447" s="19"/>
      <c r="D447" s="19"/>
      <c r="E447" s="1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9"/>
      <c r="C448" s="19"/>
      <c r="D448" s="19"/>
      <c r="E448" s="1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9"/>
      <c r="C449" s="19"/>
      <c r="D449" s="19"/>
      <c r="E449" s="1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9"/>
      <c r="C450" s="19"/>
      <c r="D450" s="19"/>
      <c r="E450" s="1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9"/>
      <c r="C451" s="19"/>
      <c r="D451" s="19"/>
      <c r="E451" s="1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9"/>
      <c r="C452" s="19"/>
      <c r="D452" s="19"/>
      <c r="E452" s="1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9"/>
      <c r="C453" s="19"/>
      <c r="D453" s="19"/>
      <c r="E453" s="1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9"/>
      <c r="C454" s="19"/>
      <c r="D454" s="19"/>
      <c r="E454" s="1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9"/>
      <c r="C455" s="19"/>
      <c r="D455" s="19"/>
      <c r="E455" s="1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9"/>
      <c r="C456" s="19"/>
      <c r="D456" s="19"/>
      <c r="E456" s="1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9"/>
      <c r="C457" s="19"/>
      <c r="D457" s="19"/>
      <c r="E457" s="1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9"/>
      <c r="C458" s="19"/>
      <c r="D458" s="19"/>
      <c r="E458" s="1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9"/>
      <c r="C459" s="19"/>
      <c r="D459" s="19"/>
      <c r="E459" s="1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9"/>
      <c r="C460" s="19"/>
      <c r="D460" s="19"/>
      <c r="E460" s="1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9"/>
      <c r="C461" s="19"/>
      <c r="D461" s="19"/>
      <c r="E461" s="1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9"/>
      <c r="C462" s="19"/>
      <c r="D462" s="19"/>
      <c r="E462" s="1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9"/>
      <c r="C463" s="19"/>
      <c r="D463" s="19"/>
      <c r="E463" s="1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9"/>
      <c r="C464" s="19"/>
      <c r="D464" s="19"/>
      <c r="E464" s="1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9"/>
      <c r="C465" s="19"/>
      <c r="D465" s="19"/>
      <c r="E465" s="1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9"/>
      <c r="C466" s="19"/>
      <c r="D466" s="19"/>
      <c r="E466" s="1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9"/>
      <c r="C467" s="19"/>
      <c r="D467" s="19"/>
      <c r="E467" s="1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9"/>
      <c r="C468" s="19"/>
      <c r="D468" s="19"/>
      <c r="E468" s="1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9"/>
      <c r="C469" s="19"/>
      <c r="D469" s="19"/>
      <c r="E469" s="1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9"/>
      <c r="C470" s="19"/>
      <c r="D470" s="19"/>
      <c r="E470" s="1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9"/>
      <c r="C471" s="19"/>
      <c r="D471" s="19"/>
      <c r="E471" s="1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9"/>
      <c r="C472" s="19"/>
      <c r="D472" s="19"/>
      <c r="E472" s="1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9"/>
      <c r="C473" s="19"/>
      <c r="D473" s="19"/>
      <c r="E473" s="1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9"/>
      <c r="C474" s="19"/>
      <c r="D474" s="19"/>
      <c r="E474" s="1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9"/>
      <c r="C475" s="19"/>
      <c r="D475" s="19"/>
      <c r="E475" s="1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9"/>
      <c r="C476" s="19"/>
      <c r="D476" s="19"/>
      <c r="E476" s="1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9"/>
      <c r="C477" s="19"/>
      <c r="D477" s="19"/>
      <c r="E477" s="1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9"/>
      <c r="C478" s="19"/>
      <c r="D478" s="19"/>
      <c r="E478" s="1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9"/>
      <c r="C479" s="19"/>
      <c r="D479" s="19"/>
      <c r="E479" s="1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9"/>
      <c r="C480" s="19"/>
      <c r="D480" s="19"/>
      <c r="E480" s="1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9"/>
      <c r="C481" s="19"/>
      <c r="D481" s="19"/>
      <c r="E481" s="1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9"/>
      <c r="C482" s="19"/>
      <c r="D482" s="19"/>
      <c r="E482" s="1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9"/>
      <c r="C483" s="19"/>
      <c r="D483" s="19"/>
      <c r="E483" s="1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9"/>
      <c r="C484" s="19"/>
      <c r="D484" s="19"/>
      <c r="E484" s="1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9"/>
      <c r="C485" s="19"/>
      <c r="D485" s="19"/>
      <c r="E485" s="1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9"/>
      <c r="C486" s="19"/>
      <c r="D486" s="19"/>
      <c r="E486" s="1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9"/>
      <c r="C487" s="19"/>
      <c r="D487" s="19"/>
      <c r="E487" s="1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9"/>
      <c r="C488" s="19"/>
      <c r="D488" s="19"/>
      <c r="E488" s="1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9"/>
      <c r="C489" s="19"/>
      <c r="D489" s="19"/>
      <c r="E489" s="1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9"/>
      <c r="C490" s="19"/>
      <c r="D490" s="19"/>
      <c r="E490" s="1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9"/>
      <c r="C491" s="19"/>
      <c r="D491" s="19"/>
      <c r="E491" s="1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9"/>
      <c r="C492" s="19"/>
      <c r="D492" s="19"/>
      <c r="E492" s="1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9"/>
      <c r="C493" s="19"/>
      <c r="D493" s="19"/>
      <c r="E493" s="1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9"/>
      <c r="C494" s="19"/>
      <c r="D494" s="19"/>
      <c r="E494" s="1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9"/>
      <c r="C495" s="19"/>
      <c r="D495" s="19"/>
      <c r="E495" s="1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9"/>
      <c r="C496" s="19"/>
      <c r="D496" s="19"/>
      <c r="E496" s="1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9"/>
      <c r="C497" s="19"/>
      <c r="D497" s="19"/>
      <c r="E497" s="1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9"/>
      <c r="C498" s="19"/>
      <c r="D498" s="19"/>
      <c r="E498" s="1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9"/>
      <c r="C499" s="19"/>
      <c r="D499" s="19"/>
      <c r="E499" s="1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9"/>
      <c r="C500" s="19"/>
      <c r="D500" s="19"/>
      <c r="E500" s="1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9"/>
      <c r="C501" s="19"/>
      <c r="D501" s="19"/>
      <c r="E501" s="1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9"/>
      <c r="C502" s="19"/>
      <c r="D502" s="19"/>
      <c r="E502" s="1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9"/>
      <c r="C503" s="19"/>
      <c r="D503" s="19"/>
      <c r="E503" s="1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9"/>
      <c r="C504" s="19"/>
      <c r="D504" s="19"/>
      <c r="E504" s="1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9"/>
      <c r="C505" s="19"/>
      <c r="D505" s="19"/>
      <c r="E505" s="1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9"/>
      <c r="C506" s="19"/>
      <c r="D506" s="19"/>
      <c r="E506" s="1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9"/>
      <c r="C507" s="19"/>
      <c r="D507" s="19"/>
      <c r="E507" s="1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9"/>
      <c r="C508" s="19"/>
      <c r="D508" s="19"/>
      <c r="E508" s="1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9"/>
      <c r="C509" s="19"/>
      <c r="D509" s="19"/>
      <c r="E509" s="1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9"/>
      <c r="C510" s="19"/>
      <c r="D510" s="19"/>
      <c r="E510" s="1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9"/>
      <c r="C511" s="19"/>
      <c r="D511" s="19"/>
      <c r="E511" s="1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9"/>
      <c r="C512" s="19"/>
      <c r="D512" s="19"/>
      <c r="E512" s="1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9"/>
      <c r="C513" s="19"/>
      <c r="D513" s="19"/>
      <c r="E513" s="1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9"/>
      <c r="C514" s="19"/>
      <c r="D514" s="19"/>
      <c r="E514" s="1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9"/>
      <c r="C515" s="19"/>
      <c r="D515" s="19"/>
      <c r="E515" s="1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9"/>
      <c r="C516" s="19"/>
      <c r="D516" s="19"/>
      <c r="E516" s="1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9"/>
      <c r="C517" s="19"/>
      <c r="D517" s="19"/>
      <c r="E517" s="1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9"/>
      <c r="C518" s="19"/>
      <c r="D518" s="19"/>
      <c r="E518" s="1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9"/>
      <c r="C519" s="19"/>
      <c r="D519" s="19"/>
      <c r="E519" s="1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9"/>
      <c r="C520" s="19"/>
      <c r="D520" s="19"/>
      <c r="E520" s="1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9"/>
      <c r="C521" s="19"/>
      <c r="D521" s="19"/>
      <c r="E521" s="1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9"/>
      <c r="C522" s="19"/>
      <c r="D522" s="19"/>
      <c r="E522" s="1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9"/>
      <c r="C523" s="19"/>
      <c r="D523" s="19"/>
      <c r="E523" s="1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9"/>
      <c r="C524" s="19"/>
      <c r="D524" s="19"/>
      <c r="E524" s="1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9"/>
      <c r="C525" s="19"/>
      <c r="D525" s="19"/>
      <c r="E525" s="1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9"/>
      <c r="C526" s="19"/>
      <c r="D526" s="19"/>
      <c r="E526" s="1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9"/>
      <c r="C527" s="19"/>
      <c r="D527" s="19"/>
      <c r="E527" s="1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9"/>
      <c r="C528" s="19"/>
      <c r="D528" s="19"/>
      <c r="E528" s="1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9"/>
      <c r="C529" s="19"/>
      <c r="D529" s="19"/>
      <c r="E529" s="1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9"/>
      <c r="C530" s="19"/>
      <c r="D530" s="19"/>
      <c r="E530" s="1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9"/>
      <c r="C531" s="19"/>
      <c r="D531" s="19"/>
      <c r="E531" s="1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9"/>
      <c r="C532" s="19"/>
      <c r="D532" s="19"/>
      <c r="E532" s="1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9"/>
      <c r="C533" s="19"/>
      <c r="D533" s="19"/>
      <c r="E533" s="1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9"/>
      <c r="C534" s="19"/>
      <c r="D534" s="19"/>
      <c r="E534" s="1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9"/>
      <c r="C535" s="19"/>
      <c r="D535" s="19"/>
      <c r="E535" s="1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9"/>
      <c r="C536" s="19"/>
      <c r="D536" s="19"/>
      <c r="E536" s="1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9"/>
      <c r="C537" s="19"/>
      <c r="D537" s="19"/>
      <c r="E537" s="1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9"/>
      <c r="C538" s="19"/>
      <c r="D538" s="19"/>
      <c r="E538" s="1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9"/>
      <c r="C539" s="19"/>
      <c r="D539" s="19"/>
      <c r="E539" s="1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9"/>
      <c r="C540" s="19"/>
      <c r="D540" s="19"/>
      <c r="E540" s="1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9"/>
      <c r="C541" s="19"/>
      <c r="D541" s="19"/>
      <c r="E541" s="1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9"/>
      <c r="C542" s="19"/>
      <c r="D542" s="19"/>
      <c r="E542" s="1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9"/>
      <c r="C543" s="19"/>
      <c r="D543" s="19"/>
      <c r="E543" s="1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9"/>
      <c r="C544" s="19"/>
      <c r="D544" s="19"/>
      <c r="E544" s="1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9"/>
      <c r="C545" s="19"/>
      <c r="D545" s="19"/>
      <c r="E545" s="1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9"/>
      <c r="C546" s="19"/>
      <c r="D546" s="19"/>
      <c r="E546" s="1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9"/>
      <c r="C547" s="19"/>
      <c r="D547" s="19"/>
      <c r="E547" s="1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9"/>
      <c r="C548" s="19"/>
      <c r="D548" s="19"/>
      <c r="E548" s="1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9"/>
      <c r="C549" s="19"/>
      <c r="D549" s="19"/>
      <c r="E549" s="1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9"/>
      <c r="C550" s="19"/>
      <c r="D550" s="19"/>
      <c r="E550" s="1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9"/>
      <c r="C551" s="19"/>
      <c r="D551" s="19"/>
      <c r="E551" s="1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9"/>
      <c r="C552" s="19"/>
      <c r="D552" s="19"/>
      <c r="E552" s="1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9"/>
      <c r="C553" s="19"/>
      <c r="D553" s="19"/>
      <c r="E553" s="1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9"/>
      <c r="C554" s="19"/>
      <c r="D554" s="19"/>
      <c r="E554" s="1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9"/>
      <c r="C555" s="19"/>
      <c r="D555" s="19"/>
      <c r="E555" s="1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9"/>
      <c r="C556" s="19"/>
      <c r="D556" s="19"/>
      <c r="E556" s="1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9"/>
      <c r="C557" s="19"/>
      <c r="D557" s="19"/>
      <c r="E557" s="1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9"/>
      <c r="C558" s="19"/>
      <c r="D558" s="19"/>
      <c r="E558" s="1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9"/>
      <c r="C559" s="19"/>
      <c r="D559" s="19"/>
      <c r="E559" s="1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9"/>
      <c r="C560" s="19"/>
      <c r="D560" s="19"/>
      <c r="E560" s="1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9"/>
      <c r="C561" s="19"/>
      <c r="D561" s="19"/>
      <c r="E561" s="1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9"/>
      <c r="C562" s="19"/>
      <c r="D562" s="19"/>
      <c r="E562" s="1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9"/>
      <c r="C563" s="19"/>
      <c r="D563" s="19"/>
      <c r="E563" s="1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9"/>
      <c r="C564" s="19"/>
      <c r="D564" s="19"/>
      <c r="E564" s="1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9"/>
      <c r="C565" s="19"/>
      <c r="D565" s="19"/>
      <c r="E565" s="1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9"/>
      <c r="C566" s="19"/>
      <c r="D566" s="19"/>
      <c r="E566" s="1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9"/>
      <c r="C567" s="19"/>
      <c r="D567" s="19"/>
      <c r="E567" s="1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9"/>
      <c r="C568" s="19"/>
      <c r="D568" s="19"/>
      <c r="E568" s="1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9"/>
      <c r="C569" s="19"/>
      <c r="D569" s="19"/>
      <c r="E569" s="1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9"/>
      <c r="C570" s="19"/>
      <c r="D570" s="19"/>
      <c r="E570" s="1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9"/>
      <c r="C571" s="19"/>
      <c r="D571" s="19"/>
      <c r="E571" s="1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9"/>
      <c r="C572" s="19"/>
      <c r="D572" s="19"/>
      <c r="E572" s="1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9"/>
      <c r="C573" s="19"/>
      <c r="D573" s="19"/>
      <c r="E573" s="1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9"/>
      <c r="C574" s="19"/>
      <c r="D574" s="19"/>
      <c r="E574" s="1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9"/>
      <c r="C575" s="19"/>
      <c r="D575" s="19"/>
      <c r="E575" s="1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9"/>
      <c r="C576" s="19"/>
      <c r="D576" s="19"/>
      <c r="E576" s="1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9"/>
      <c r="C577" s="19"/>
      <c r="D577" s="19"/>
      <c r="E577" s="1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9"/>
      <c r="C578" s="19"/>
      <c r="D578" s="19"/>
      <c r="E578" s="1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9"/>
      <c r="C579" s="19"/>
      <c r="D579" s="19"/>
      <c r="E579" s="1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9"/>
      <c r="C580" s="19"/>
      <c r="D580" s="19"/>
      <c r="E580" s="1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9"/>
      <c r="C581" s="19"/>
      <c r="D581" s="19"/>
      <c r="E581" s="1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9"/>
      <c r="C582" s="19"/>
      <c r="D582" s="19"/>
      <c r="E582" s="1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9"/>
      <c r="C583" s="19"/>
      <c r="D583" s="19"/>
      <c r="E583" s="1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9"/>
      <c r="C584" s="19"/>
      <c r="D584" s="19"/>
      <c r="E584" s="1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9"/>
      <c r="C585" s="19"/>
      <c r="D585" s="19"/>
      <c r="E585" s="1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9"/>
      <c r="C586" s="19"/>
      <c r="D586" s="19"/>
      <c r="E586" s="1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9"/>
      <c r="C587" s="19"/>
      <c r="D587" s="19"/>
      <c r="E587" s="1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9"/>
      <c r="C588" s="19"/>
      <c r="D588" s="19"/>
      <c r="E588" s="1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9"/>
      <c r="C589" s="19"/>
      <c r="D589" s="19"/>
      <c r="E589" s="1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9"/>
      <c r="C590" s="19"/>
      <c r="D590" s="19"/>
      <c r="E590" s="1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9"/>
      <c r="C591" s="19"/>
      <c r="D591" s="19"/>
      <c r="E591" s="1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9"/>
      <c r="C592" s="19"/>
      <c r="D592" s="19"/>
      <c r="E592" s="1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9"/>
      <c r="C593" s="19"/>
      <c r="D593" s="19"/>
      <c r="E593" s="1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9"/>
      <c r="C594" s="19"/>
      <c r="D594" s="19"/>
      <c r="E594" s="1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9"/>
      <c r="C595" s="19"/>
      <c r="D595" s="19"/>
      <c r="E595" s="1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9"/>
      <c r="C596" s="19"/>
      <c r="D596" s="19"/>
      <c r="E596" s="1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9"/>
      <c r="C597" s="19"/>
      <c r="D597" s="19"/>
      <c r="E597" s="1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9"/>
      <c r="C598" s="19"/>
      <c r="D598" s="19"/>
      <c r="E598" s="1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9"/>
      <c r="C599" s="19"/>
      <c r="D599" s="19"/>
      <c r="E599" s="1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9"/>
      <c r="C600" s="19"/>
      <c r="D600" s="19"/>
      <c r="E600" s="1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9"/>
      <c r="C601" s="19"/>
      <c r="D601" s="19"/>
      <c r="E601" s="1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9"/>
      <c r="C602" s="19"/>
      <c r="D602" s="19"/>
      <c r="E602" s="1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9"/>
      <c r="C603" s="19"/>
      <c r="D603" s="19"/>
      <c r="E603" s="1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9"/>
      <c r="C604" s="19"/>
      <c r="D604" s="19"/>
      <c r="E604" s="1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9"/>
      <c r="C605" s="19"/>
      <c r="D605" s="19"/>
      <c r="E605" s="1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9"/>
      <c r="C606" s="19"/>
      <c r="D606" s="19"/>
      <c r="E606" s="1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9"/>
      <c r="C607" s="19"/>
      <c r="D607" s="19"/>
      <c r="E607" s="1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9"/>
      <c r="C608" s="19"/>
      <c r="D608" s="19"/>
      <c r="E608" s="1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9"/>
      <c r="C609" s="19"/>
      <c r="D609" s="19"/>
      <c r="E609" s="1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9"/>
      <c r="C610" s="19"/>
      <c r="D610" s="19"/>
      <c r="E610" s="1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9"/>
      <c r="C611" s="19"/>
      <c r="D611" s="19"/>
      <c r="E611" s="1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9"/>
      <c r="C612" s="19"/>
      <c r="D612" s="19"/>
      <c r="E612" s="1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9"/>
      <c r="C613" s="19"/>
      <c r="D613" s="19"/>
      <c r="E613" s="1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9"/>
      <c r="C614" s="19"/>
      <c r="D614" s="19"/>
      <c r="E614" s="1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9"/>
      <c r="C615" s="19"/>
      <c r="D615" s="19"/>
      <c r="E615" s="1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9"/>
      <c r="C616" s="19"/>
      <c r="D616" s="19"/>
      <c r="E616" s="1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9"/>
      <c r="C617" s="19"/>
      <c r="D617" s="19"/>
      <c r="E617" s="1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9"/>
      <c r="C618" s="19"/>
      <c r="D618" s="19"/>
      <c r="E618" s="1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9"/>
      <c r="C619" s="19"/>
      <c r="D619" s="19"/>
      <c r="E619" s="1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9"/>
      <c r="C620" s="19"/>
      <c r="D620" s="19"/>
      <c r="E620" s="1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9"/>
      <c r="C621" s="19"/>
      <c r="D621" s="19"/>
      <c r="E621" s="1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9"/>
      <c r="C622" s="19"/>
      <c r="D622" s="19"/>
      <c r="E622" s="1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9"/>
      <c r="C623" s="19"/>
      <c r="D623" s="19"/>
      <c r="E623" s="1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9"/>
      <c r="C624" s="19"/>
      <c r="D624" s="19"/>
      <c r="E624" s="1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9"/>
      <c r="C625" s="19"/>
      <c r="D625" s="19"/>
      <c r="E625" s="1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9"/>
      <c r="C626" s="19"/>
      <c r="D626" s="19"/>
      <c r="E626" s="1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9"/>
      <c r="C627" s="19"/>
      <c r="D627" s="19"/>
      <c r="E627" s="1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9"/>
      <c r="C628" s="19"/>
      <c r="D628" s="19"/>
      <c r="E628" s="1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9"/>
      <c r="C629" s="19"/>
      <c r="D629" s="19"/>
      <c r="E629" s="1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9"/>
      <c r="C630" s="19"/>
      <c r="D630" s="19"/>
      <c r="E630" s="1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9"/>
      <c r="C631" s="19"/>
      <c r="D631" s="19"/>
      <c r="E631" s="1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9"/>
      <c r="C632" s="19"/>
      <c r="D632" s="19"/>
      <c r="E632" s="1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9"/>
      <c r="C633" s="19"/>
      <c r="D633" s="19"/>
      <c r="E633" s="1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9"/>
      <c r="C634" s="19"/>
      <c r="D634" s="19"/>
      <c r="E634" s="1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9"/>
      <c r="C635" s="19"/>
      <c r="D635" s="19"/>
      <c r="E635" s="1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9"/>
      <c r="C636" s="19"/>
      <c r="D636" s="19"/>
      <c r="E636" s="1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9"/>
      <c r="C637" s="19"/>
      <c r="D637" s="19"/>
      <c r="E637" s="1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9"/>
      <c r="C638" s="19"/>
      <c r="D638" s="19"/>
      <c r="E638" s="1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9"/>
      <c r="C639" s="19"/>
      <c r="D639" s="19"/>
      <c r="E639" s="1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9"/>
      <c r="C640" s="19"/>
      <c r="D640" s="19"/>
      <c r="E640" s="1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9"/>
      <c r="C641" s="19"/>
      <c r="D641" s="19"/>
      <c r="E641" s="1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9"/>
      <c r="C642" s="19"/>
      <c r="D642" s="19"/>
      <c r="E642" s="1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9"/>
      <c r="C643" s="19"/>
      <c r="D643" s="19"/>
      <c r="E643" s="1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9"/>
      <c r="C644" s="19"/>
      <c r="D644" s="19"/>
      <c r="E644" s="1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9"/>
      <c r="C645" s="19"/>
      <c r="D645" s="19"/>
      <c r="E645" s="1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9"/>
      <c r="C646" s="19"/>
      <c r="D646" s="19"/>
      <c r="E646" s="1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9"/>
      <c r="C647" s="19"/>
      <c r="D647" s="19"/>
      <c r="E647" s="1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9"/>
      <c r="C648" s="19"/>
      <c r="D648" s="19"/>
      <c r="E648" s="1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9"/>
      <c r="C649" s="19"/>
      <c r="D649" s="19"/>
      <c r="E649" s="1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9"/>
      <c r="C650" s="19"/>
      <c r="D650" s="19"/>
      <c r="E650" s="1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9"/>
      <c r="C651" s="19"/>
      <c r="D651" s="19"/>
      <c r="E651" s="1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9"/>
      <c r="C652" s="19"/>
      <c r="D652" s="19"/>
      <c r="E652" s="1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9"/>
      <c r="C653" s="19"/>
      <c r="D653" s="19"/>
      <c r="E653" s="1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9"/>
      <c r="C654" s="19"/>
      <c r="D654" s="19"/>
      <c r="E654" s="1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9"/>
      <c r="C655" s="19"/>
      <c r="D655" s="19"/>
      <c r="E655" s="1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9"/>
      <c r="C656" s="19"/>
      <c r="D656" s="19"/>
      <c r="E656" s="1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9"/>
      <c r="C657" s="19"/>
      <c r="D657" s="19"/>
      <c r="E657" s="1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9"/>
      <c r="C658" s="19"/>
      <c r="D658" s="19"/>
      <c r="E658" s="1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9"/>
      <c r="C659" s="19"/>
      <c r="D659" s="19"/>
      <c r="E659" s="1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9"/>
      <c r="C660" s="19"/>
      <c r="D660" s="19"/>
      <c r="E660" s="1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9"/>
      <c r="C661" s="19"/>
      <c r="D661" s="19"/>
      <c r="E661" s="1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9"/>
      <c r="C662" s="19"/>
      <c r="D662" s="19"/>
      <c r="E662" s="1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9"/>
      <c r="C663" s="19"/>
      <c r="D663" s="19"/>
      <c r="E663" s="1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9"/>
      <c r="C664" s="19"/>
      <c r="D664" s="19"/>
      <c r="E664" s="1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9"/>
      <c r="C665" s="19"/>
      <c r="D665" s="19"/>
      <c r="E665" s="1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9"/>
      <c r="C666" s="19"/>
      <c r="D666" s="19"/>
      <c r="E666" s="1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9"/>
      <c r="C667" s="19"/>
      <c r="D667" s="19"/>
      <c r="E667" s="1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9"/>
      <c r="C668" s="19"/>
      <c r="D668" s="19"/>
      <c r="E668" s="1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9"/>
      <c r="C669" s="19"/>
      <c r="D669" s="19"/>
      <c r="E669" s="1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9"/>
      <c r="C670" s="19"/>
      <c r="D670" s="19"/>
      <c r="E670" s="1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9"/>
      <c r="C671" s="19"/>
      <c r="D671" s="19"/>
      <c r="E671" s="1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9"/>
      <c r="C672" s="19"/>
      <c r="D672" s="19"/>
      <c r="E672" s="1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9"/>
      <c r="C673" s="19"/>
      <c r="D673" s="19"/>
      <c r="E673" s="1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9"/>
      <c r="C674" s="19"/>
      <c r="D674" s="19"/>
      <c r="E674" s="1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9"/>
      <c r="C675" s="19"/>
      <c r="D675" s="19"/>
      <c r="E675" s="1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9"/>
      <c r="C676" s="19"/>
      <c r="D676" s="19"/>
      <c r="E676" s="1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9"/>
      <c r="C677" s="19"/>
      <c r="D677" s="19"/>
      <c r="E677" s="1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9"/>
      <c r="C678" s="19"/>
      <c r="D678" s="19"/>
      <c r="E678" s="1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9"/>
      <c r="C679" s="19"/>
      <c r="D679" s="19"/>
      <c r="E679" s="1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9"/>
      <c r="C680" s="19"/>
      <c r="D680" s="19"/>
      <c r="E680" s="1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9"/>
      <c r="C681" s="19"/>
      <c r="D681" s="19"/>
      <c r="E681" s="1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9"/>
      <c r="C682" s="19"/>
      <c r="D682" s="19"/>
      <c r="E682" s="1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9"/>
      <c r="C683" s="19"/>
      <c r="D683" s="19"/>
      <c r="E683" s="1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9"/>
      <c r="C684" s="19"/>
      <c r="D684" s="19"/>
      <c r="E684" s="1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9"/>
      <c r="C685" s="19"/>
      <c r="D685" s="19"/>
      <c r="E685" s="1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9"/>
      <c r="C686" s="19"/>
      <c r="D686" s="19"/>
      <c r="E686" s="1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9"/>
      <c r="C687" s="19"/>
      <c r="D687" s="19"/>
      <c r="E687" s="1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9"/>
      <c r="C688" s="19"/>
      <c r="D688" s="19"/>
      <c r="E688" s="1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9"/>
      <c r="C689" s="19"/>
      <c r="D689" s="19"/>
      <c r="E689" s="1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9"/>
      <c r="C690" s="19"/>
      <c r="D690" s="19"/>
      <c r="E690" s="1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9"/>
      <c r="C691" s="19"/>
      <c r="D691" s="19"/>
      <c r="E691" s="1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9"/>
      <c r="C692" s="19"/>
      <c r="D692" s="19"/>
      <c r="E692" s="1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9"/>
      <c r="C693" s="19"/>
      <c r="D693" s="19"/>
      <c r="E693" s="1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9"/>
      <c r="C694" s="19"/>
      <c r="D694" s="19"/>
      <c r="E694" s="1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9"/>
      <c r="C695" s="19"/>
      <c r="D695" s="19"/>
      <c r="E695" s="1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9"/>
      <c r="C696" s="19"/>
      <c r="D696" s="19"/>
      <c r="E696" s="1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9"/>
      <c r="C697" s="19"/>
      <c r="D697" s="19"/>
      <c r="E697" s="1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9"/>
      <c r="C698" s="19"/>
      <c r="D698" s="19"/>
      <c r="E698" s="1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9"/>
      <c r="C699" s="19"/>
      <c r="D699" s="19"/>
      <c r="E699" s="1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9"/>
      <c r="C700" s="19"/>
      <c r="D700" s="19"/>
      <c r="E700" s="1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9"/>
      <c r="C701" s="19"/>
      <c r="D701" s="19"/>
      <c r="E701" s="1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9"/>
      <c r="C702" s="19"/>
      <c r="D702" s="19"/>
      <c r="E702" s="1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9"/>
      <c r="C703" s="19"/>
      <c r="D703" s="19"/>
      <c r="E703" s="1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9"/>
      <c r="C704" s="19"/>
      <c r="D704" s="19"/>
      <c r="E704" s="1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9"/>
      <c r="C705" s="19"/>
      <c r="D705" s="19"/>
      <c r="E705" s="1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9"/>
      <c r="C706" s="19"/>
      <c r="D706" s="19"/>
      <c r="E706" s="1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9"/>
      <c r="C707" s="19"/>
      <c r="D707" s="19"/>
      <c r="E707" s="1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9"/>
      <c r="C708" s="19"/>
      <c r="D708" s="19"/>
      <c r="E708" s="1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9"/>
      <c r="C709" s="19"/>
      <c r="D709" s="19"/>
      <c r="E709" s="1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9"/>
      <c r="C710" s="19"/>
      <c r="D710" s="19"/>
      <c r="E710" s="1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9"/>
      <c r="C711" s="19"/>
      <c r="D711" s="19"/>
      <c r="E711" s="1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9"/>
      <c r="C712" s="19"/>
      <c r="D712" s="19"/>
      <c r="E712" s="1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9"/>
      <c r="C713" s="19"/>
      <c r="D713" s="19"/>
      <c r="E713" s="1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9"/>
      <c r="C714" s="19"/>
      <c r="D714" s="19"/>
      <c r="E714" s="1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9"/>
      <c r="C715" s="19"/>
      <c r="D715" s="19"/>
      <c r="E715" s="1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9"/>
      <c r="C716" s="19"/>
      <c r="D716" s="19"/>
      <c r="E716" s="1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9"/>
      <c r="C717" s="19"/>
      <c r="D717" s="19"/>
      <c r="E717" s="1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9"/>
      <c r="C718" s="19"/>
      <c r="D718" s="19"/>
      <c r="E718" s="1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9"/>
      <c r="C719" s="19"/>
      <c r="D719" s="19"/>
      <c r="E719" s="1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9"/>
      <c r="C720" s="19"/>
      <c r="D720" s="19"/>
      <c r="E720" s="1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9"/>
      <c r="C721" s="19"/>
      <c r="D721" s="19"/>
      <c r="E721" s="1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9"/>
      <c r="C722" s="19"/>
      <c r="D722" s="19"/>
      <c r="E722" s="1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9"/>
      <c r="C723" s="19"/>
      <c r="D723" s="19"/>
      <c r="E723" s="1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9"/>
      <c r="C724" s="19"/>
      <c r="D724" s="19"/>
      <c r="E724" s="1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9"/>
      <c r="C725" s="19"/>
      <c r="D725" s="19"/>
      <c r="E725" s="1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9"/>
      <c r="C726" s="19"/>
      <c r="D726" s="19"/>
      <c r="E726" s="1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9"/>
      <c r="C727" s="19"/>
      <c r="D727" s="19"/>
      <c r="E727" s="1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9"/>
      <c r="C728" s="19"/>
      <c r="D728" s="19"/>
      <c r="E728" s="1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9"/>
      <c r="C729" s="19"/>
      <c r="D729" s="19"/>
      <c r="E729" s="1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9"/>
      <c r="C730" s="19"/>
      <c r="D730" s="19"/>
      <c r="E730" s="1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9"/>
      <c r="C731" s="19"/>
      <c r="D731" s="19"/>
      <c r="E731" s="1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9"/>
      <c r="C732" s="19"/>
      <c r="D732" s="19"/>
      <c r="E732" s="1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9"/>
      <c r="C733" s="19"/>
      <c r="D733" s="19"/>
      <c r="E733" s="1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9"/>
      <c r="C734" s="19"/>
      <c r="D734" s="19"/>
      <c r="E734" s="1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9"/>
      <c r="C735" s="19"/>
      <c r="D735" s="19"/>
      <c r="E735" s="1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9"/>
      <c r="C736" s="19"/>
      <c r="D736" s="19"/>
      <c r="E736" s="1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9"/>
      <c r="C737" s="19"/>
      <c r="D737" s="19"/>
      <c r="E737" s="1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9"/>
      <c r="C738" s="19"/>
      <c r="D738" s="19"/>
      <c r="E738" s="1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9"/>
      <c r="C739" s="19"/>
      <c r="D739" s="19"/>
      <c r="E739" s="1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9"/>
      <c r="C740" s="19"/>
      <c r="D740" s="19"/>
      <c r="E740" s="1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9"/>
      <c r="C741" s="19"/>
      <c r="D741" s="19"/>
      <c r="E741" s="1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9"/>
      <c r="C742" s="19"/>
      <c r="D742" s="19"/>
      <c r="E742" s="1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9"/>
      <c r="C743" s="19"/>
      <c r="D743" s="19"/>
      <c r="E743" s="1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9"/>
      <c r="C744" s="19"/>
      <c r="D744" s="19"/>
      <c r="E744" s="1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9"/>
      <c r="C745" s="19"/>
      <c r="D745" s="19"/>
      <c r="E745" s="1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9"/>
      <c r="C746" s="19"/>
      <c r="D746" s="19"/>
      <c r="E746" s="1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9"/>
      <c r="C747" s="19"/>
      <c r="D747" s="19"/>
      <c r="E747" s="1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9"/>
      <c r="C748" s="19"/>
      <c r="D748" s="19"/>
      <c r="E748" s="1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9"/>
      <c r="C749" s="19"/>
      <c r="D749" s="19"/>
      <c r="E749" s="1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9"/>
      <c r="C750" s="19"/>
      <c r="D750" s="19"/>
      <c r="E750" s="1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9"/>
      <c r="C751" s="19"/>
      <c r="D751" s="19"/>
      <c r="E751" s="1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9"/>
      <c r="C752" s="19"/>
      <c r="D752" s="19"/>
      <c r="E752" s="1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9"/>
      <c r="C753" s="19"/>
      <c r="D753" s="19"/>
      <c r="E753" s="1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9"/>
      <c r="C754" s="19"/>
      <c r="D754" s="19"/>
      <c r="E754" s="1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9"/>
      <c r="C755" s="19"/>
      <c r="D755" s="19"/>
      <c r="E755" s="1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9"/>
      <c r="C756" s="19"/>
      <c r="D756" s="19"/>
      <c r="E756" s="1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9"/>
      <c r="C757" s="19"/>
      <c r="D757" s="19"/>
      <c r="E757" s="1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9"/>
      <c r="C758" s="19"/>
      <c r="D758" s="19"/>
      <c r="E758" s="1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9"/>
      <c r="C759" s="19"/>
      <c r="D759" s="19"/>
      <c r="E759" s="1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9"/>
      <c r="C760" s="19"/>
      <c r="D760" s="19"/>
      <c r="E760" s="1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9"/>
      <c r="C761" s="19"/>
      <c r="D761" s="19"/>
      <c r="E761" s="1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9"/>
      <c r="C762" s="19"/>
      <c r="D762" s="19"/>
      <c r="E762" s="1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9"/>
      <c r="C763" s="19"/>
      <c r="D763" s="19"/>
      <c r="E763" s="1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9"/>
      <c r="C764" s="19"/>
      <c r="D764" s="19"/>
      <c r="E764" s="1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9"/>
      <c r="C765" s="19"/>
      <c r="D765" s="19"/>
      <c r="E765" s="1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9"/>
      <c r="C766" s="19"/>
      <c r="D766" s="19"/>
      <c r="E766" s="1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9"/>
      <c r="C767" s="19"/>
      <c r="D767" s="19"/>
      <c r="E767" s="1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9"/>
      <c r="C768" s="19"/>
      <c r="D768" s="19"/>
      <c r="E768" s="1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9"/>
      <c r="C769" s="19"/>
      <c r="D769" s="19"/>
      <c r="E769" s="1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9"/>
      <c r="C770" s="19"/>
      <c r="D770" s="19"/>
      <c r="E770" s="1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9"/>
      <c r="C771" s="19"/>
      <c r="D771" s="19"/>
      <c r="E771" s="1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9"/>
      <c r="C772" s="19"/>
      <c r="D772" s="19"/>
      <c r="E772" s="1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9"/>
      <c r="C773" s="19"/>
      <c r="D773" s="19"/>
      <c r="E773" s="1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9"/>
      <c r="C774" s="19"/>
      <c r="D774" s="19"/>
      <c r="E774" s="1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9"/>
      <c r="C775" s="19"/>
      <c r="D775" s="19"/>
      <c r="E775" s="1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9"/>
      <c r="C776" s="19"/>
      <c r="D776" s="19"/>
      <c r="E776" s="1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9"/>
      <c r="C777" s="19"/>
      <c r="D777" s="19"/>
      <c r="E777" s="1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9"/>
      <c r="C778" s="19"/>
      <c r="D778" s="19"/>
      <c r="E778" s="1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9"/>
      <c r="C779" s="19"/>
      <c r="D779" s="19"/>
      <c r="E779" s="1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9"/>
      <c r="C780" s="19"/>
      <c r="D780" s="19"/>
      <c r="E780" s="1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9"/>
      <c r="C781" s="19"/>
      <c r="D781" s="19"/>
      <c r="E781" s="1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9"/>
      <c r="C782" s="19"/>
      <c r="D782" s="19"/>
      <c r="E782" s="1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9"/>
      <c r="C783" s="19"/>
      <c r="D783" s="19"/>
      <c r="E783" s="1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9"/>
      <c r="C784" s="19"/>
      <c r="D784" s="19"/>
      <c r="E784" s="1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9"/>
      <c r="C785" s="19"/>
      <c r="D785" s="19"/>
      <c r="E785" s="1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9"/>
      <c r="C786" s="19"/>
      <c r="D786" s="19"/>
      <c r="E786" s="1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9"/>
      <c r="C787" s="19"/>
      <c r="D787" s="19"/>
      <c r="E787" s="1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9"/>
      <c r="C788" s="19"/>
      <c r="D788" s="19"/>
      <c r="E788" s="1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9"/>
      <c r="C789" s="19"/>
      <c r="D789" s="19"/>
      <c r="E789" s="1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9"/>
      <c r="C790" s="19"/>
      <c r="D790" s="19"/>
      <c r="E790" s="1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9"/>
      <c r="C791" s="19"/>
      <c r="D791" s="19"/>
      <c r="E791" s="1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9"/>
      <c r="C792" s="19"/>
      <c r="D792" s="19"/>
      <c r="E792" s="1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9"/>
      <c r="C793" s="19"/>
      <c r="D793" s="19"/>
      <c r="E793" s="1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9"/>
      <c r="C794" s="19"/>
      <c r="D794" s="19"/>
      <c r="E794" s="1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9"/>
      <c r="C795" s="19"/>
      <c r="D795" s="19"/>
      <c r="E795" s="1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9"/>
      <c r="C796" s="19"/>
      <c r="D796" s="19"/>
      <c r="E796" s="1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9"/>
      <c r="C797" s="19"/>
      <c r="D797" s="19"/>
      <c r="E797" s="1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9"/>
      <c r="C798" s="19"/>
      <c r="D798" s="19"/>
      <c r="E798" s="1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9"/>
      <c r="C799" s="19"/>
      <c r="D799" s="19"/>
      <c r="E799" s="1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9"/>
      <c r="C800" s="19"/>
      <c r="D800" s="19"/>
      <c r="E800" s="1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9"/>
      <c r="C801" s="19"/>
      <c r="D801" s="19"/>
      <c r="E801" s="1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9"/>
      <c r="C802" s="19"/>
      <c r="D802" s="19"/>
      <c r="E802" s="1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9"/>
      <c r="C803" s="19"/>
      <c r="D803" s="19"/>
      <c r="E803" s="1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9"/>
      <c r="C804" s="19"/>
      <c r="D804" s="19"/>
      <c r="E804" s="1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9"/>
      <c r="C805" s="19"/>
      <c r="D805" s="19"/>
      <c r="E805" s="1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9"/>
      <c r="C806" s="19"/>
      <c r="D806" s="19"/>
      <c r="E806" s="1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9"/>
      <c r="C807" s="19"/>
      <c r="D807" s="19"/>
      <c r="E807" s="1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9"/>
      <c r="C808" s="19"/>
      <c r="D808" s="19"/>
      <c r="E808" s="1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9"/>
      <c r="C809" s="19"/>
      <c r="D809" s="19"/>
      <c r="E809" s="1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9"/>
      <c r="C810" s="19"/>
      <c r="D810" s="19"/>
      <c r="E810" s="1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9"/>
      <c r="C811" s="19"/>
      <c r="D811" s="19"/>
      <c r="E811" s="1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9"/>
      <c r="C812" s="19"/>
      <c r="D812" s="19"/>
      <c r="E812" s="1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9"/>
      <c r="C813" s="19"/>
      <c r="D813" s="19"/>
      <c r="E813" s="1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9"/>
      <c r="C814" s="19"/>
      <c r="D814" s="19"/>
      <c r="E814" s="1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9"/>
      <c r="C815" s="19"/>
      <c r="D815" s="19"/>
      <c r="E815" s="1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9"/>
      <c r="C816" s="19"/>
      <c r="D816" s="19"/>
      <c r="E816" s="1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9"/>
      <c r="C817" s="19"/>
      <c r="D817" s="19"/>
      <c r="E817" s="1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9"/>
      <c r="C818" s="19"/>
      <c r="D818" s="19"/>
      <c r="E818" s="1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9"/>
      <c r="C819" s="19"/>
      <c r="D819" s="19"/>
      <c r="E819" s="1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9"/>
      <c r="C820" s="19"/>
      <c r="D820" s="19"/>
      <c r="E820" s="1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9"/>
      <c r="C821" s="19"/>
      <c r="D821" s="19"/>
      <c r="E821" s="1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9"/>
      <c r="C822" s="19"/>
      <c r="D822" s="19"/>
      <c r="E822" s="1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9"/>
      <c r="C823" s="19"/>
      <c r="D823" s="19"/>
      <c r="E823" s="1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9"/>
      <c r="C824" s="19"/>
      <c r="D824" s="19"/>
      <c r="E824" s="1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9"/>
      <c r="C825" s="19"/>
      <c r="D825" s="19"/>
      <c r="E825" s="1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9"/>
      <c r="C826" s="19"/>
      <c r="D826" s="19"/>
      <c r="E826" s="1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9"/>
      <c r="C827" s="19"/>
      <c r="D827" s="19"/>
      <c r="E827" s="1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9"/>
      <c r="C828" s="19"/>
      <c r="D828" s="19"/>
      <c r="E828" s="1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9"/>
      <c r="C829" s="19"/>
      <c r="D829" s="19"/>
      <c r="E829" s="1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9"/>
      <c r="C830" s="19"/>
      <c r="D830" s="19"/>
      <c r="E830" s="1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9"/>
      <c r="C831" s="19"/>
      <c r="D831" s="19"/>
      <c r="E831" s="1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9"/>
      <c r="C832" s="19"/>
      <c r="D832" s="19"/>
      <c r="E832" s="1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9"/>
      <c r="C833" s="19"/>
      <c r="D833" s="19"/>
      <c r="E833" s="1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9"/>
      <c r="C834" s="19"/>
      <c r="D834" s="19"/>
      <c r="E834" s="1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9"/>
      <c r="C835" s="19"/>
      <c r="D835" s="19"/>
      <c r="E835" s="1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9"/>
      <c r="C836" s="19"/>
      <c r="D836" s="19"/>
      <c r="E836" s="1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9"/>
      <c r="C837" s="19"/>
      <c r="D837" s="19"/>
      <c r="E837" s="1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9"/>
      <c r="C838" s="19"/>
      <c r="D838" s="19"/>
      <c r="E838" s="1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9"/>
      <c r="C839" s="19"/>
      <c r="D839" s="19"/>
      <c r="E839" s="1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9"/>
      <c r="C840" s="19"/>
      <c r="D840" s="19"/>
      <c r="E840" s="1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9"/>
      <c r="C841" s="19"/>
      <c r="D841" s="19"/>
      <c r="E841" s="1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9"/>
      <c r="C842" s="19"/>
      <c r="D842" s="19"/>
      <c r="E842" s="1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9"/>
      <c r="C843" s="19"/>
      <c r="D843" s="19"/>
      <c r="E843" s="1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9"/>
      <c r="C844" s="19"/>
      <c r="D844" s="19"/>
      <c r="E844" s="1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9"/>
      <c r="C845" s="19"/>
      <c r="D845" s="19"/>
      <c r="E845" s="1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9"/>
      <c r="C846" s="19"/>
      <c r="D846" s="19"/>
      <c r="E846" s="1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9"/>
      <c r="C847" s="19"/>
      <c r="D847" s="19"/>
      <c r="E847" s="1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9"/>
      <c r="C848" s="19"/>
      <c r="D848" s="19"/>
      <c r="E848" s="1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9"/>
      <c r="C849" s="19"/>
      <c r="D849" s="19"/>
      <c r="E849" s="1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9"/>
      <c r="C850" s="19"/>
      <c r="D850" s="19"/>
      <c r="E850" s="1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9"/>
      <c r="C851" s="19"/>
      <c r="D851" s="19"/>
      <c r="E851" s="1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9"/>
      <c r="C852" s="19"/>
      <c r="D852" s="19"/>
      <c r="E852" s="1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9"/>
      <c r="C853" s="19"/>
      <c r="D853" s="19"/>
      <c r="E853" s="1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9"/>
      <c r="C854" s="19"/>
      <c r="D854" s="19"/>
      <c r="E854" s="1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9"/>
      <c r="C855" s="19"/>
      <c r="D855" s="19"/>
      <c r="E855" s="1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9"/>
      <c r="C856" s="19"/>
      <c r="D856" s="19"/>
      <c r="E856" s="1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9"/>
      <c r="C857" s="19"/>
      <c r="D857" s="19"/>
      <c r="E857" s="1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9"/>
      <c r="C858" s="19"/>
      <c r="D858" s="19"/>
      <c r="E858" s="1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9"/>
      <c r="C859" s="19"/>
      <c r="D859" s="19"/>
      <c r="E859" s="1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9"/>
      <c r="C860" s="19"/>
      <c r="D860" s="19"/>
      <c r="E860" s="1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9"/>
      <c r="C861" s="19"/>
      <c r="D861" s="19"/>
      <c r="E861" s="1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9"/>
      <c r="C862" s="19"/>
      <c r="D862" s="19"/>
      <c r="E862" s="1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9"/>
      <c r="C863" s="19"/>
      <c r="D863" s="19"/>
      <c r="E863" s="1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9"/>
      <c r="C864" s="19"/>
      <c r="D864" s="19"/>
      <c r="E864" s="1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9"/>
      <c r="C865" s="19"/>
      <c r="D865" s="19"/>
      <c r="E865" s="1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9"/>
      <c r="C866" s="19"/>
      <c r="D866" s="19"/>
      <c r="E866" s="1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9"/>
      <c r="C867" s="19"/>
      <c r="D867" s="19"/>
      <c r="E867" s="1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9"/>
      <c r="C868" s="19"/>
      <c r="D868" s="19"/>
      <c r="E868" s="1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9"/>
      <c r="C869" s="19"/>
      <c r="D869" s="19"/>
      <c r="E869" s="1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9"/>
      <c r="C870" s="19"/>
      <c r="D870" s="19"/>
      <c r="E870" s="1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9"/>
      <c r="C871" s="19"/>
      <c r="D871" s="19"/>
      <c r="E871" s="1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9"/>
      <c r="C872" s="19"/>
      <c r="D872" s="19"/>
      <c r="E872" s="1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9"/>
      <c r="C873" s="19"/>
      <c r="D873" s="19"/>
      <c r="E873" s="1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9"/>
      <c r="C874" s="19"/>
      <c r="D874" s="19"/>
      <c r="E874" s="1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9"/>
      <c r="C875" s="19"/>
      <c r="D875" s="19"/>
      <c r="E875" s="1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9"/>
      <c r="C876" s="19"/>
      <c r="D876" s="19"/>
      <c r="E876" s="1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9"/>
      <c r="C877" s="19"/>
      <c r="D877" s="19"/>
      <c r="E877" s="1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9"/>
      <c r="C878" s="19"/>
      <c r="D878" s="19"/>
      <c r="E878" s="1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9"/>
      <c r="C879" s="19"/>
      <c r="D879" s="19"/>
      <c r="E879" s="1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9"/>
      <c r="C880" s="19"/>
      <c r="D880" s="19"/>
      <c r="E880" s="1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9"/>
      <c r="C881" s="19"/>
      <c r="D881" s="19"/>
      <c r="E881" s="1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9"/>
      <c r="C882" s="19"/>
      <c r="D882" s="19"/>
      <c r="E882" s="1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9"/>
      <c r="C883" s="19"/>
      <c r="D883" s="19"/>
      <c r="E883" s="1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9"/>
      <c r="C884" s="19"/>
      <c r="D884" s="19"/>
      <c r="E884" s="1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9"/>
      <c r="C885" s="19"/>
      <c r="D885" s="19"/>
      <c r="E885" s="1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9"/>
      <c r="C886" s="19"/>
      <c r="D886" s="19"/>
      <c r="E886" s="1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9"/>
      <c r="C887" s="19"/>
      <c r="D887" s="19"/>
      <c r="E887" s="1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9"/>
      <c r="C888" s="19"/>
      <c r="D888" s="19"/>
      <c r="E888" s="1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9"/>
      <c r="C889" s="19"/>
      <c r="D889" s="19"/>
      <c r="E889" s="1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9"/>
      <c r="C890" s="19"/>
      <c r="D890" s="19"/>
      <c r="E890" s="1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9"/>
      <c r="C891" s="19"/>
      <c r="D891" s="19"/>
      <c r="E891" s="1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9"/>
      <c r="C892" s="19"/>
      <c r="D892" s="19"/>
      <c r="E892" s="1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9"/>
      <c r="C893" s="19"/>
      <c r="D893" s="19"/>
      <c r="E893" s="1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9"/>
      <c r="C894" s="19"/>
      <c r="D894" s="19"/>
      <c r="E894" s="1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9"/>
      <c r="C895" s="19"/>
      <c r="D895" s="19"/>
      <c r="E895" s="1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9"/>
      <c r="C896" s="19"/>
      <c r="D896" s="19"/>
      <c r="E896" s="1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9"/>
      <c r="C897" s="19"/>
      <c r="D897" s="19"/>
      <c r="E897" s="1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9"/>
      <c r="C898" s="19"/>
      <c r="D898" s="19"/>
      <c r="E898" s="1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9"/>
      <c r="C899" s="19"/>
      <c r="D899" s="19"/>
      <c r="E899" s="1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9"/>
      <c r="C900" s="19"/>
      <c r="D900" s="19"/>
      <c r="E900" s="1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9"/>
      <c r="C901" s="19"/>
      <c r="D901" s="19"/>
      <c r="E901" s="1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9"/>
      <c r="C902" s="19"/>
      <c r="D902" s="19"/>
      <c r="E902" s="1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9"/>
      <c r="C903" s="19"/>
      <c r="D903" s="19"/>
      <c r="E903" s="1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9"/>
      <c r="C904" s="19"/>
      <c r="D904" s="19"/>
      <c r="E904" s="1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9"/>
      <c r="C905" s="19"/>
      <c r="D905" s="19"/>
      <c r="E905" s="1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9"/>
      <c r="C906" s="19"/>
      <c r="D906" s="19"/>
      <c r="E906" s="1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9"/>
      <c r="C907" s="19"/>
      <c r="D907" s="19"/>
      <c r="E907" s="1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9"/>
      <c r="C908" s="19"/>
      <c r="D908" s="19"/>
      <c r="E908" s="1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9"/>
      <c r="C909" s="19"/>
      <c r="D909" s="19"/>
      <c r="E909" s="1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9"/>
      <c r="C910" s="19"/>
      <c r="D910" s="19"/>
      <c r="E910" s="1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9"/>
      <c r="C911" s="19"/>
      <c r="D911" s="19"/>
      <c r="E911" s="1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9"/>
      <c r="C912" s="19"/>
      <c r="D912" s="19"/>
      <c r="E912" s="1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9"/>
      <c r="C913" s="19"/>
      <c r="D913" s="19"/>
      <c r="E913" s="1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9"/>
      <c r="C914" s="19"/>
      <c r="D914" s="19"/>
      <c r="E914" s="1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9"/>
      <c r="C915" s="19"/>
      <c r="D915" s="19"/>
      <c r="E915" s="1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9"/>
      <c r="C916" s="19"/>
      <c r="D916" s="19"/>
      <c r="E916" s="1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9"/>
      <c r="C917" s="19"/>
      <c r="D917" s="19"/>
      <c r="E917" s="1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9"/>
      <c r="C918" s="19"/>
      <c r="D918" s="19"/>
      <c r="E918" s="1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9"/>
      <c r="C919" s="19"/>
      <c r="D919" s="19"/>
      <c r="E919" s="1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9"/>
      <c r="C920" s="19"/>
      <c r="D920" s="19"/>
      <c r="E920" s="1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9"/>
      <c r="C921" s="19"/>
      <c r="D921" s="19"/>
      <c r="E921" s="1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9"/>
      <c r="C922" s="19"/>
      <c r="D922" s="19"/>
      <c r="E922" s="1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9"/>
      <c r="C923" s="19"/>
      <c r="D923" s="19"/>
      <c r="E923" s="1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9"/>
      <c r="C924" s="19"/>
      <c r="D924" s="19"/>
      <c r="E924" s="1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9"/>
      <c r="C925" s="19"/>
      <c r="D925" s="19"/>
      <c r="E925" s="1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9"/>
      <c r="C926" s="19"/>
      <c r="D926" s="19"/>
      <c r="E926" s="1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9"/>
      <c r="C927" s="19"/>
      <c r="D927" s="19"/>
      <c r="E927" s="1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9"/>
      <c r="C928" s="19"/>
      <c r="D928" s="19"/>
      <c r="E928" s="1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9"/>
      <c r="C929" s="19"/>
      <c r="D929" s="19"/>
      <c r="E929" s="1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9"/>
      <c r="C930" s="19"/>
      <c r="D930" s="19"/>
      <c r="E930" s="1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9"/>
      <c r="C931" s="19"/>
      <c r="D931" s="19"/>
      <c r="E931" s="1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9"/>
      <c r="C932" s="19"/>
      <c r="D932" s="19"/>
      <c r="E932" s="1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9"/>
      <c r="C933" s="19"/>
      <c r="D933" s="19"/>
      <c r="E933" s="1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9"/>
      <c r="C934" s="19"/>
      <c r="D934" s="19"/>
      <c r="E934" s="1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9"/>
      <c r="C935" s="19"/>
      <c r="D935" s="19"/>
      <c r="E935" s="1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9"/>
      <c r="C936" s="19"/>
      <c r="D936" s="19"/>
      <c r="E936" s="1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9"/>
      <c r="C937" s="19"/>
      <c r="D937" s="19"/>
      <c r="E937" s="1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9"/>
      <c r="C938" s="19"/>
      <c r="D938" s="19"/>
      <c r="E938" s="1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9"/>
      <c r="C939" s="19"/>
      <c r="D939" s="19"/>
      <c r="E939" s="1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9"/>
      <c r="C940" s="19"/>
      <c r="D940" s="19"/>
      <c r="E940" s="1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9"/>
      <c r="C941" s="19"/>
      <c r="D941" s="19"/>
      <c r="E941" s="1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9"/>
      <c r="C942" s="19"/>
      <c r="D942" s="19"/>
      <c r="E942" s="1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9"/>
      <c r="C943" s="19"/>
      <c r="D943" s="19"/>
      <c r="E943" s="1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9"/>
      <c r="C944" s="19"/>
      <c r="D944" s="19"/>
      <c r="E944" s="1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9"/>
      <c r="C945" s="19"/>
      <c r="D945" s="19"/>
      <c r="E945" s="1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9"/>
      <c r="C946" s="19"/>
      <c r="D946" s="19"/>
      <c r="E946" s="1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9"/>
      <c r="C947" s="19"/>
      <c r="D947" s="19"/>
      <c r="E947" s="1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9"/>
      <c r="C948" s="19"/>
      <c r="D948" s="19"/>
      <c r="E948" s="1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9"/>
      <c r="C949" s="19"/>
      <c r="D949" s="19"/>
      <c r="E949" s="1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9"/>
      <c r="C950" s="19"/>
      <c r="D950" s="19"/>
      <c r="E950" s="1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9"/>
      <c r="C951" s="19"/>
      <c r="D951" s="19"/>
      <c r="E951" s="1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9"/>
      <c r="C952" s="19"/>
      <c r="D952" s="19"/>
      <c r="E952" s="1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9"/>
      <c r="C953" s="19"/>
      <c r="D953" s="19"/>
      <c r="E953" s="1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9"/>
      <c r="C954" s="19"/>
      <c r="D954" s="19"/>
      <c r="E954" s="1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9"/>
      <c r="C955" s="19"/>
      <c r="D955" s="19"/>
      <c r="E955" s="1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9"/>
      <c r="C956" s="19"/>
      <c r="D956" s="19"/>
      <c r="E956" s="1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9"/>
      <c r="C957" s="19"/>
      <c r="D957" s="19"/>
      <c r="E957" s="1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9"/>
      <c r="C958" s="19"/>
      <c r="D958" s="19"/>
      <c r="E958" s="1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9"/>
      <c r="C959" s="19"/>
      <c r="D959" s="19"/>
      <c r="E959" s="1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9"/>
      <c r="C960" s="19"/>
      <c r="D960" s="19"/>
      <c r="E960" s="1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9"/>
      <c r="C961" s="19"/>
      <c r="D961" s="19"/>
      <c r="E961" s="1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9"/>
      <c r="C962" s="19"/>
      <c r="D962" s="19"/>
      <c r="E962" s="1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9"/>
      <c r="C963" s="19"/>
      <c r="D963" s="19"/>
      <c r="E963" s="1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9"/>
      <c r="C964" s="19"/>
      <c r="D964" s="19"/>
      <c r="E964" s="1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9"/>
      <c r="C965" s="19"/>
      <c r="D965" s="19"/>
      <c r="E965" s="1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9"/>
      <c r="C966" s="19"/>
      <c r="D966" s="19"/>
      <c r="E966" s="1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9"/>
      <c r="C967" s="19"/>
      <c r="D967" s="19"/>
      <c r="E967" s="1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9"/>
      <c r="C968" s="19"/>
      <c r="D968" s="19"/>
      <c r="E968" s="1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9"/>
      <c r="C969" s="19"/>
      <c r="D969" s="19"/>
      <c r="E969" s="1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9"/>
      <c r="C970" s="19"/>
      <c r="D970" s="19"/>
      <c r="E970" s="1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9"/>
      <c r="C971" s="19"/>
      <c r="D971" s="19"/>
      <c r="E971" s="1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9"/>
      <c r="C972" s="19"/>
      <c r="D972" s="19"/>
      <c r="E972" s="1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9"/>
      <c r="C973" s="19"/>
      <c r="D973" s="19"/>
      <c r="E973" s="1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9"/>
      <c r="C974" s="19"/>
      <c r="D974" s="19"/>
      <c r="E974" s="1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9"/>
      <c r="C975" s="19"/>
      <c r="D975" s="19"/>
      <c r="E975" s="1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9"/>
      <c r="C976" s="19"/>
      <c r="D976" s="19"/>
      <c r="E976" s="1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9"/>
      <c r="C977" s="19"/>
      <c r="D977" s="19"/>
      <c r="E977" s="1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9"/>
      <c r="C978" s="19"/>
      <c r="D978" s="19"/>
      <c r="E978" s="1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9"/>
      <c r="C979" s="19"/>
      <c r="D979" s="19"/>
      <c r="E979" s="1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9"/>
      <c r="C980" s="19"/>
      <c r="D980" s="19"/>
      <c r="E980" s="1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9"/>
      <c r="C981" s="19"/>
      <c r="D981" s="19"/>
      <c r="E981" s="1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9"/>
      <c r="C982" s="19"/>
      <c r="D982" s="19"/>
      <c r="E982" s="1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9"/>
      <c r="C983" s="19"/>
      <c r="D983" s="19"/>
      <c r="E983" s="1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9"/>
      <c r="C984" s="19"/>
      <c r="D984" s="19"/>
      <c r="E984" s="1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9"/>
      <c r="C985" s="19"/>
      <c r="D985" s="19"/>
      <c r="E985" s="1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9"/>
      <c r="C986" s="19"/>
      <c r="D986" s="19"/>
      <c r="E986" s="1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9"/>
      <c r="C987" s="19"/>
      <c r="D987" s="19"/>
      <c r="E987" s="1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9"/>
      <c r="C988" s="19"/>
      <c r="D988" s="19"/>
      <c r="E988" s="1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9"/>
      <c r="C989" s="19"/>
      <c r="D989" s="19"/>
      <c r="E989" s="1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9"/>
      <c r="C990" s="19"/>
      <c r="D990" s="19"/>
      <c r="E990" s="1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9"/>
      <c r="C991" s="19"/>
      <c r="D991" s="19"/>
      <c r="E991" s="1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9"/>
      <c r="C992" s="19"/>
      <c r="D992" s="19"/>
      <c r="E992" s="1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9"/>
      <c r="C993" s="19"/>
      <c r="D993" s="19"/>
      <c r="E993" s="1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9"/>
      <c r="C994" s="19"/>
      <c r="D994" s="19"/>
      <c r="E994" s="1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9"/>
      <c r="C995" s="19"/>
      <c r="D995" s="19"/>
      <c r="E995" s="1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9"/>
      <c r="C996" s="19"/>
      <c r="D996" s="19"/>
      <c r="E996" s="1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9"/>
      <c r="C997" s="19"/>
      <c r="D997" s="19"/>
      <c r="E997" s="1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9"/>
      <c r="C998" s="19"/>
      <c r="D998" s="19"/>
      <c r="E998" s="1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9"/>
      <c r="C999" s="19"/>
      <c r="D999" s="19"/>
      <c r="E999" s="1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ustomSheetViews>
    <customSheetView guid="{A25CE42D-8A62-4250-A32B-79CA8FD73B48}" filter="1" showAutoFilter="1">
      <autoFilter ref="$A$2:$E$22"/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6" max="6" width="4.0"/>
  </cols>
  <sheetData>
    <row r="1">
      <c r="A1" s="14" t="s">
        <v>33</v>
      </c>
      <c r="B1" s="15"/>
      <c r="C1" s="15"/>
      <c r="D1" s="15"/>
      <c r="E1" s="15"/>
    </row>
    <row r="2">
      <c r="A2" s="16" t="s">
        <v>34</v>
      </c>
      <c r="B2" s="16" t="s">
        <v>35</v>
      </c>
      <c r="C2" s="16" t="s">
        <v>36</v>
      </c>
      <c r="D2" s="16" t="s">
        <v>37</v>
      </c>
      <c r="E2" s="16" t="s">
        <v>38</v>
      </c>
      <c r="G2" s="16" t="s">
        <v>34</v>
      </c>
      <c r="H2" s="16" t="s">
        <v>35</v>
      </c>
      <c r="I2" s="16" t="s">
        <v>36</v>
      </c>
      <c r="J2" s="16" t="s">
        <v>37</v>
      </c>
      <c r="K2" s="16" t="s">
        <v>38</v>
      </c>
    </row>
    <row r="3">
      <c r="A3" s="17">
        <v>1.0</v>
      </c>
      <c r="B3" s="18">
        <v>44348.0</v>
      </c>
      <c r="C3" s="17" t="s">
        <v>39</v>
      </c>
      <c r="D3" s="17" t="s">
        <v>40</v>
      </c>
      <c r="E3" s="17">
        <v>200.0</v>
      </c>
      <c r="G3" s="20">
        <f t="array" ref="G3:K22">sort(A3:E22,3,true,5,false)</f>
        <v>4</v>
      </c>
      <c r="H3" s="22">
        <v>44348.0</v>
      </c>
      <c r="I3" s="20" t="s">
        <v>43</v>
      </c>
      <c r="J3" s="20" t="s">
        <v>44</v>
      </c>
      <c r="K3" s="20">
        <v>1000.0</v>
      </c>
    </row>
    <row r="4">
      <c r="A4" s="17">
        <v>2.0</v>
      </c>
      <c r="B4" s="18">
        <v>44348.0</v>
      </c>
      <c r="C4" s="17" t="s">
        <v>39</v>
      </c>
      <c r="D4" s="17" t="s">
        <v>41</v>
      </c>
      <c r="E4" s="17">
        <v>250.0</v>
      </c>
      <c r="G4" s="20">
        <v>16.0</v>
      </c>
      <c r="H4" s="22">
        <v>44353.0</v>
      </c>
      <c r="I4" s="20" t="s">
        <v>43</v>
      </c>
      <c r="J4" s="20" t="s">
        <v>45</v>
      </c>
      <c r="K4" s="20">
        <v>1000.0</v>
      </c>
    </row>
    <row r="5">
      <c r="A5" s="17">
        <v>3.0</v>
      </c>
      <c r="B5" s="18">
        <v>44348.0</v>
      </c>
      <c r="C5" s="17" t="s">
        <v>39</v>
      </c>
      <c r="D5" s="17" t="s">
        <v>42</v>
      </c>
      <c r="E5" s="17">
        <v>150.0</v>
      </c>
      <c r="G5" s="20">
        <v>5.0</v>
      </c>
      <c r="H5" s="22">
        <v>44349.0</v>
      </c>
      <c r="I5" s="20" t="s">
        <v>43</v>
      </c>
      <c r="J5" s="20" t="s">
        <v>44</v>
      </c>
      <c r="K5" s="20">
        <v>500.0</v>
      </c>
    </row>
    <row r="6">
      <c r="A6" s="17">
        <v>4.0</v>
      </c>
      <c r="B6" s="18">
        <v>44348.0</v>
      </c>
      <c r="C6" s="17" t="s">
        <v>43</v>
      </c>
      <c r="D6" s="17" t="s">
        <v>44</v>
      </c>
      <c r="E6" s="17">
        <v>1000.0</v>
      </c>
      <c r="G6" s="20">
        <v>14.0</v>
      </c>
      <c r="H6" s="22">
        <v>44352.0</v>
      </c>
      <c r="I6" s="20" t="s">
        <v>43</v>
      </c>
      <c r="J6" s="20" t="s">
        <v>45</v>
      </c>
      <c r="K6" s="20">
        <v>500.0</v>
      </c>
    </row>
    <row r="7">
      <c r="A7" s="17">
        <v>5.0</v>
      </c>
      <c r="B7" s="18">
        <v>44349.0</v>
      </c>
      <c r="C7" s="17" t="s">
        <v>43</v>
      </c>
      <c r="D7" s="17" t="s">
        <v>44</v>
      </c>
      <c r="E7" s="17">
        <v>500.0</v>
      </c>
      <c r="G7" s="20">
        <v>15.0</v>
      </c>
      <c r="H7" s="22">
        <v>44352.0</v>
      </c>
      <c r="I7" s="20" t="s">
        <v>43</v>
      </c>
      <c r="J7" s="20" t="s">
        <v>45</v>
      </c>
      <c r="K7" s="20">
        <v>400.0</v>
      </c>
    </row>
    <row r="8">
      <c r="A8" s="17">
        <v>6.0</v>
      </c>
      <c r="B8" s="18">
        <v>44350.0</v>
      </c>
      <c r="C8" s="17" t="s">
        <v>43</v>
      </c>
      <c r="D8" s="17" t="s">
        <v>45</v>
      </c>
      <c r="E8" s="17">
        <v>200.0</v>
      </c>
      <c r="G8" s="20">
        <v>7.0</v>
      </c>
      <c r="H8" s="22">
        <v>44350.0</v>
      </c>
      <c r="I8" s="20" t="s">
        <v>43</v>
      </c>
      <c r="J8" s="20" t="s">
        <v>45</v>
      </c>
      <c r="K8" s="20">
        <v>300.0</v>
      </c>
    </row>
    <row r="9">
      <c r="A9" s="17">
        <v>7.0</v>
      </c>
      <c r="B9" s="18">
        <v>44350.0</v>
      </c>
      <c r="C9" s="17" t="s">
        <v>43</v>
      </c>
      <c r="D9" s="17" t="s">
        <v>45</v>
      </c>
      <c r="E9" s="17">
        <v>300.0</v>
      </c>
      <c r="G9" s="20">
        <v>19.0</v>
      </c>
      <c r="H9" s="22">
        <v>44354.0</v>
      </c>
      <c r="I9" s="20" t="s">
        <v>43</v>
      </c>
      <c r="J9" s="20" t="s">
        <v>46</v>
      </c>
      <c r="K9" s="20">
        <v>300.0</v>
      </c>
    </row>
    <row r="10">
      <c r="A10" s="17">
        <v>8.0</v>
      </c>
      <c r="B10" s="18">
        <v>44351.0</v>
      </c>
      <c r="C10" s="17" t="s">
        <v>43</v>
      </c>
      <c r="D10" s="17" t="s">
        <v>45</v>
      </c>
      <c r="E10" s="17">
        <v>250.0</v>
      </c>
      <c r="G10" s="20">
        <v>8.0</v>
      </c>
      <c r="H10" s="22">
        <v>44351.0</v>
      </c>
      <c r="I10" s="20" t="s">
        <v>43</v>
      </c>
      <c r="J10" s="20" t="s">
        <v>45</v>
      </c>
      <c r="K10" s="20">
        <v>250.0</v>
      </c>
    </row>
    <row r="11">
      <c r="A11" s="17">
        <v>9.0</v>
      </c>
      <c r="B11" s="18">
        <v>44351.0</v>
      </c>
      <c r="C11" s="17" t="s">
        <v>43</v>
      </c>
      <c r="D11" s="17" t="s">
        <v>46</v>
      </c>
      <c r="E11" s="17">
        <v>200.0</v>
      </c>
      <c r="G11" s="20">
        <v>18.0</v>
      </c>
      <c r="H11" s="22">
        <v>44353.0</v>
      </c>
      <c r="I11" s="20" t="s">
        <v>43</v>
      </c>
      <c r="J11" s="20" t="s">
        <v>46</v>
      </c>
      <c r="K11" s="20">
        <v>250.0</v>
      </c>
    </row>
    <row r="12">
      <c r="A12" s="17">
        <v>10.0</v>
      </c>
      <c r="B12" s="18">
        <v>44351.0</v>
      </c>
      <c r="C12" s="17" t="s">
        <v>39</v>
      </c>
      <c r="D12" s="17" t="s">
        <v>41</v>
      </c>
      <c r="E12" s="17">
        <v>800.0</v>
      </c>
      <c r="G12" s="20">
        <v>6.0</v>
      </c>
      <c r="H12" s="22">
        <v>44350.0</v>
      </c>
      <c r="I12" s="20" t="s">
        <v>43</v>
      </c>
      <c r="J12" s="20" t="s">
        <v>45</v>
      </c>
      <c r="K12" s="20">
        <v>200.0</v>
      </c>
    </row>
    <row r="13">
      <c r="A13" s="17">
        <v>11.0</v>
      </c>
      <c r="B13" s="18">
        <v>44352.0</v>
      </c>
      <c r="C13" s="17" t="s">
        <v>39</v>
      </c>
      <c r="D13" s="17" t="s">
        <v>41</v>
      </c>
      <c r="E13" s="17">
        <v>150.0</v>
      </c>
      <c r="G13" s="20">
        <v>9.0</v>
      </c>
      <c r="H13" s="22">
        <v>44351.0</v>
      </c>
      <c r="I13" s="20" t="s">
        <v>43</v>
      </c>
      <c r="J13" s="20" t="s">
        <v>46</v>
      </c>
      <c r="K13" s="20">
        <v>200.0</v>
      </c>
    </row>
    <row r="14">
      <c r="A14" s="17">
        <v>12.0</v>
      </c>
      <c r="B14" s="18">
        <v>44352.0</v>
      </c>
      <c r="C14" s="17" t="s">
        <v>39</v>
      </c>
      <c r="D14" s="17" t="s">
        <v>41</v>
      </c>
      <c r="E14" s="17">
        <v>200.0</v>
      </c>
      <c r="G14" s="20">
        <v>17.0</v>
      </c>
      <c r="H14" s="22">
        <v>44353.0</v>
      </c>
      <c r="I14" s="20" t="s">
        <v>43</v>
      </c>
      <c r="J14" s="20" t="s">
        <v>45</v>
      </c>
      <c r="K14" s="20">
        <v>200.0</v>
      </c>
    </row>
    <row r="15">
      <c r="A15" s="17">
        <v>13.0</v>
      </c>
      <c r="B15" s="18">
        <v>44352.0</v>
      </c>
      <c r="C15" s="17" t="s">
        <v>39</v>
      </c>
      <c r="D15" s="17" t="s">
        <v>41</v>
      </c>
      <c r="E15" s="17">
        <v>300.0</v>
      </c>
      <c r="G15" s="20">
        <v>20.0</v>
      </c>
      <c r="H15" s="22">
        <v>44354.0</v>
      </c>
      <c r="I15" s="20" t="s">
        <v>39</v>
      </c>
      <c r="J15" s="20" t="s">
        <v>40</v>
      </c>
      <c r="K15" s="20">
        <v>1500.0</v>
      </c>
    </row>
    <row r="16">
      <c r="A16" s="17">
        <v>14.0</v>
      </c>
      <c r="B16" s="18">
        <v>44352.0</v>
      </c>
      <c r="C16" s="17" t="s">
        <v>43</v>
      </c>
      <c r="D16" s="17" t="s">
        <v>45</v>
      </c>
      <c r="E16" s="17">
        <v>500.0</v>
      </c>
      <c r="G16" s="20">
        <v>10.0</v>
      </c>
      <c r="H16" s="22">
        <v>44351.0</v>
      </c>
      <c r="I16" s="20" t="s">
        <v>39</v>
      </c>
      <c r="J16" s="20" t="s">
        <v>41</v>
      </c>
      <c r="K16" s="20">
        <v>800.0</v>
      </c>
    </row>
    <row r="17">
      <c r="A17" s="17">
        <v>15.0</v>
      </c>
      <c r="B17" s="18">
        <v>44352.0</v>
      </c>
      <c r="C17" s="17" t="s">
        <v>43</v>
      </c>
      <c r="D17" s="17" t="s">
        <v>45</v>
      </c>
      <c r="E17" s="17">
        <v>400.0</v>
      </c>
      <c r="G17" s="20">
        <v>13.0</v>
      </c>
      <c r="H17" s="22">
        <v>44352.0</v>
      </c>
      <c r="I17" s="20" t="s">
        <v>39</v>
      </c>
      <c r="J17" s="20" t="s">
        <v>41</v>
      </c>
      <c r="K17" s="20">
        <v>300.0</v>
      </c>
    </row>
    <row r="18">
      <c r="A18" s="17">
        <v>16.0</v>
      </c>
      <c r="B18" s="18">
        <v>44353.0</v>
      </c>
      <c r="C18" s="17" t="s">
        <v>43</v>
      </c>
      <c r="D18" s="17" t="s">
        <v>45</v>
      </c>
      <c r="E18" s="17">
        <v>1000.0</v>
      </c>
      <c r="G18" s="20">
        <v>2.0</v>
      </c>
      <c r="H18" s="22">
        <v>44348.0</v>
      </c>
      <c r="I18" s="20" t="s">
        <v>39</v>
      </c>
      <c r="J18" s="20" t="s">
        <v>41</v>
      </c>
      <c r="K18" s="20">
        <v>250.0</v>
      </c>
    </row>
    <row r="19">
      <c r="A19" s="17">
        <v>17.0</v>
      </c>
      <c r="B19" s="18">
        <v>44353.0</v>
      </c>
      <c r="C19" s="17" t="s">
        <v>43</v>
      </c>
      <c r="D19" s="17" t="s">
        <v>45</v>
      </c>
      <c r="E19" s="17">
        <v>200.0</v>
      </c>
      <c r="G19" s="20">
        <v>1.0</v>
      </c>
      <c r="H19" s="22">
        <v>44348.0</v>
      </c>
      <c r="I19" s="20" t="s">
        <v>39</v>
      </c>
      <c r="J19" s="20" t="s">
        <v>40</v>
      </c>
      <c r="K19" s="20">
        <v>200.0</v>
      </c>
    </row>
    <row r="20">
      <c r="A20" s="17">
        <v>18.0</v>
      </c>
      <c r="B20" s="18">
        <v>44353.0</v>
      </c>
      <c r="C20" s="17" t="s">
        <v>43</v>
      </c>
      <c r="D20" s="17" t="s">
        <v>46</v>
      </c>
      <c r="E20" s="17">
        <v>250.0</v>
      </c>
      <c r="G20" s="20">
        <v>12.0</v>
      </c>
      <c r="H20" s="22">
        <v>44352.0</v>
      </c>
      <c r="I20" s="20" t="s">
        <v>39</v>
      </c>
      <c r="J20" s="20" t="s">
        <v>41</v>
      </c>
      <c r="K20" s="20">
        <v>200.0</v>
      </c>
    </row>
    <row r="21">
      <c r="A21" s="17">
        <v>19.0</v>
      </c>
      <c r="B21" s="18">
        <v>44354.0</v>
      </c>
      <c r="C21" s="17" t="s">
        <v>43</v>
      </c>
      <c r="D21" s="17" t="s">
        <v>46</v>
      </c>
      <c r="E21" s="17">
        <v>300.0</v>
      </c>
      <c r="G21" s="20">
        <v>3.0</v>
      </c>
      <c r="H21" s="22">
        <v>44348.0</v>
      </c>
      <c r="I21" s="20" t="s">
        <v>39</v>
      </c>
      <c r="J21" s="20" t="s">
        <v>42</v>
      </c>
      <c r="K21" s="20">
        <v>150.0</v>
      </c>
    </row>
    <row r="22">
      <c r="A22" s="17">
        <v>20.0</v>
      </c>
      <c r="B22" s="18">
        <v>44354.0</v>
      </c>
      <c r="C22" s="17" t="s">
        <v>39</v>
      </c>
      <c r="D22" s="17" t="s">
        <v>40</v>
      </c>
      <c r="E22" s="17">
        <v>1500.0</v>
      </c>
      <c r="G22" s="20">
        <v>11.0</v>
      </c>
      <c r="H22" s="22">
        <v>44352.0</v>
      </c>
      <c r="I22" s="20" t="s">
        <v>39</v>
      </c>
      <c r="J22" s="20" t="s">
        <v>41</v>
      </c>
      <c r="K22" s="20">
        <v>150.0</v>
      </c>
    </row>
    <row r="23">
      <c r="A23" s="3"/>
      <c r="B23" s="19"/>
      <c r="C23" s="19"/>
      <c r="D23" s="19"/>
      <c r="E23" s="19"/>
    </row>
    <row r="24">
      <c r="A24" s="3"/>
      <c r="B24" s="19"/>
      <c r="C24" s="19"/>
      <c r="D24" s="19"/>
      <c r="E24" s="19"/>
    </row>
    <row r="25">
      <c r="A25" s="3"/>
      <c r="B25" s="19"/>
      <c r="C25" s="19"/>
      <c r="D25" s="19"/>
      <c r="E25" s="19"/>
    </row>
    <row r="26">
      <c r="A26" s="3"/>
      <c r="B26" s="19"/>
      <c r="C26" s="19"/>
      <c r="D26" s="19"/>
      <c r="E26" s="19"/>
    </row>
    <row r="27">
      <c r="A27" s="3"/>
      <c r="B27" s="19"/>
      <c r="C27" s="19"/>
      <c r="D27" s="19"/>
      <c r="E27" s="19"/>
    </row>
    <row r="28">
      <c r="A28" s="3"/>
      <c r="B28" s="19"/>
      <c r="C28" s="19"/>
      <c r="D28" s="19"/>
      <c r="E28" s="19"/>
    </row>
    <row r="29">
      <c r="A29" s="3"/>
      <c r="B29" s="19"/>
      <c r="C29" s="19"/>
      <c r="D29" s="19"/>
      <c r="E29" s="19"/>
    </row>
    <row r="30">
      <c r="A30" s="3"/>
      <c r="B30" s="19"/>
      <c r="C30" s="19"/>
      <c r="D30" s="19"/>
      <c r="E30" s="19"/>
    </row>
    <row r="31">
      <c r="A31" s="3"/>
      <c r="B31" s="19"/>
      <c r="C31" s="19"/>
      <c r="D31" s="19"/>
      <c r="E31" s="19"/>
    </row>
    <row r="32">
      <c r="A32" s="3"/>
      <c r="B32" s="19"/>
      <c r="C32" s="19"/>
      <c r="D32" s="19"/>
      <c r="E32" s="19"/>
    </row>
    <row r="33">
      <c r="A33" s="3"/>
      <c r="B33" s="19"/>
      <c r="C33" s="19"/>
      <c r="D33" s="19"/>
      <c r="E33" s="19"/>
    </row>
    <row r="34">
      <c r="A34" s="3"/>
      <c r="B34" s="19"/>
      <c r="C34" s="19"/>
      <c r="D34" s="19"/>
      <c r="E34" s="19"/>
    </row>
    <row r="35">
      <c r="A35" s="3"/>
      <c r="B35" s="19"/>
      <c r="C35" s="19"/>
      <c r="D35" s="19"/>
      <c r="E35" s="19"/>
    </row>
    <row r="36">
      <c r="A36" s="3"/>
      <c r="B36" s="19"/>
      <c r="C36" s="19"/>
      <c r="D36" s="19"/>
      <c r="E36" s="19"/>
    </row>
    <row r="37">
      <c r="A37" s="3"/>
      <c r="B37" s="19"/>
      <c r="C37" s="19"/>
      <c r="D37" s="19"/>
      <c r="E37" s="19"/>
    </row>
    <row r="38">
      <c r="A38" s="3"/>
      <c r="B38" s="19"/>
      <c r="C38" s="19"/>
      <c r="D38" s="19"/>
      <c r="E38" s="19"/>
    </row>
    <row r="39">
      <c r="A39" s="3"/>
      <c r="B39" s="19"/>
      <c r="C39" s="19"/>
      <c r="D39" s="19"/>
      <c r="E39" s="19"/>
    </row>
    <row r="40">
      <c r="A40" s="3"/>
      <c r="B40" s="19"/>
      <c r="C40" s="19"/>
      <c r="D40" s="19"/>
      <c r="E40" s="19"/>
    </row>
    <row r="41">
      <c r="A41" s="3"/>
      <c r="B41" s="19"/>
      <c r="C41" s="19"/>
      <c r="D41" s="19"/>
      <c r="E41" s="19"/>
    </row>
    <row r="42">
      <c r="A42" s="3"/>
      <c r="B42" s="19"/>
      <c r="C42" s="19"/>
      <c r="D42" s="19"/>
      <c r="E42" s="19"/>
    </row>
    <row r="43">
      <c r="A43" s="3"/>
      <c r="B43" s="19"/>
      <c r="C43" s="19"/>
      <c r="D43" s="19"/>
      <c r="E43" s="19"/>
    </row>
    <row r="44">
      <c r="A44" s="3"/>
      <c r="B44" s="19"/>
      <c r="C44" s="19"/>
      <c r="D44" s="19"/>
      <c r="E44" s="19"/>
    </row>
    <row r="45">
      <c r="A45" s="3"/>
      <c r="B45" s="19"/>
      <c r="C45" s="19"/>
      <c r="D45" s="19"/>
      <c r="E45" s="19"/>
    </row>
    <row r="46">
      <c r="A46" s="3"/>
      <c r="B46" s="19"/>
      <c r="C46" s="19"/>
      <c r="D46" s="19"/>
      <c r="E46" s="19"/>
    </row>
    <row r="47">
      <c r="A47" s="3"/>
      <c r="B47" s="19"/>
      <c r="C47" s="19"/>
      <c r="D47" s="19"/>
      <c r="E47" s="19"/>
    </row>
    <row r="48">
      <c r="A48" s="3"/>
      <c r="B48" s="19"/>
      <c r="C48" s="19"/>
      <c r="D48" s="19"/>
      <c r="E48" s="19"/>
    </row>
    <row r="49">
      <c r="A49" s="3"/>
      <c r="B49" s="19"/>
      <c r="C49" s="19"/>
      <c r="D49" s="19"/>
      <c r="E49" s="19"/>
    </row>
    <row r="50">
      <c r="A50" s="3"/>
      <c r="B50" s="19"/>
      <c r="C50" s="19"/>
      <c r="D50" s="19"/>
      <c r="E50" s="19"/>
    </row>
    <row r="51">
      <c r="A51" s="3"/>
      <c r="B51" s="19"/>
      <c r="C51" s="19"/>
      <c r="D51" s="19"/>
      <c r="E51" s="19"/>
    </row>
    <row r="52">
      <c r="A52" s="3"/>
      <c r="B52" s="19"/>
      <c r="C52" s="19"/>
      <c r="D52" s="19"/>
      <c r="E52" s="19"/>
    </row>
    <row r="53">
      <c r="A53" s="3"/>
      <c r="B53" s="19"/>
      <c r="C53" s="19"/>
      <c r="D53" s="19"/>
      <c r="E53" s="19"/>
    </row>
    <row r="54">
      <c r="A54" s="3"/>
      <c r="B54" s="19"/>
      <c r="C54" s="19"/>
      <c r="D54" s="19"/>
      <c r="E54" s="19"/>
    </row>
    <row r="55">
      <c r="A55" s="3"/>
      <c r="B55" s="19"/>
      <c r="C55" s="19"/>
      <c r="D55" s="19"/>
      <c r="E55" s="19"/>
    </row>
    <row r="56">
      <c r="A56" s="3"/>
      <c r="B56" s="19"/>
      <c r="C56" s="19"/>
      <c r="D56" s="19"/>
      <c r="E56" s="19"/>
    </row>
    <row r="57">
      <c r="A57" s="3"/>
      <c r="B57" s="19"/>
      <c r="C57" s="19"/>
      <c r="D57" s="19"/>
      <c r="E57" s="19"/>
    </row>
    <row r="58">
      <c r="A58" s="3"/>
      <c r="B58" s="19"/>
      <c r="C58" s="19"/>
      <c r="D58" s="19"/>
      <c r="E58" s="19"/>
    </row>
    <row r="59">
      <c r="A59" s="3"/>
      <c r="B59" s="19"/>
      <c r="C59" s="19"/>
      <c r="D59" s="19"/>
      <c r="E59" s="19"/>
    </row>
    <row r="60">
      <c r="A60" s="3"/>
      <c r="B60" s="19"/>
      <c r="C60" s="19"/>
      <c r="D60" s="19"/>
      <c r="E60" s="19"/>
    </row>
    <row r="61">
      <c r="A61" s="3"/>
      <c r="B61" s="19"/>
      <c r="C61" s="19"/>
      <c r="D61" s="19"/>
      <c r="E61" s="19"/>
    </row>
    <row r="62">
      <c r="A62" s="3"/>
      <c r="B62" s="19"/>
      <c r="C62" s="19"/>
      <c r="D62" s="19"/>
      <c r="E62" s="19"/>
    </row>
    <row r="63">
      <c r="A63" s="3"/>
      <c r="B63" s="19"/>
      <c r="C63" s="19"/>
      <c r="D63" s="19"/>
      <c r="E63" s="19"/>
    </row>
    <row r="64">
      <c r="A64" s="3"/>
      <c r="B64" s="19"/>
      <c r="C64" s="19"/>
      <c r="D64" s="19"/>
      <c r="E64" s="19"/>
    </row>
    <row r="65">
      <c r="A65" s="3"/>
      <c r="B65" s="19"/>
      <c r="C65" s="19"/>
      <c r="D65" s="19"/>
      <c r="E65" s="19"/>
    </row>
    <row r="66">
      <c r="A66" s="3"/>
      <c r="B66" s="19"/>
      <c r="C66" s="19"/>
      <c r="D66" s="19"/>
      <c r="E66" s="19"/>
    </row>
    <row r="67">
      <c r="A67" s="3"/>
      <c r="B67" s="19"/>
      <c r="C67" s="19"/>
      <c r="D67" s="19"/>
      <c r="E67" s="19"/>
    </row>
    <row r="68">
      <c r="A68" s="3"/>
      <c r="B68" s="19"/>
      <c r="C68" s="19"/>
      <c r="D68" s="19"/>
      <c r="E68" s="19"/>
    </row>
    <row r="69">
      <c r="A69" s="3"/>
      <c r="B69" s="19"/>
      <c r="C69" s="19"/>
      <c r="D69" s="19"/>
      <c r="E69" s="19"/>
    </row>
    <row r="70">
      <c r="A70" s="3"/>
      <c r="B70" s="19"/>
      <c r="C70" s="19"/>
      <c r="D70" s="19"/>
      <c r="E70" s="19"/>
    </row>
    <row r="71">
      <c r="A71" s="3"/>
      <c r="B71" s="19"/>
      <c r="C71" s="19"/>
      <c r="D71" s="19"/>
      <c r="E71" s="19"/>
    </row>
    <row r="72">
      <c r="A72" s="3"/>
      <c r="B72" s="19"/>
      <c r="C72" s="19"/>
      <c r="D72" s="19"/>
      <c r="E72" s="19"/>
    </row>
    <row r="73">
      <c r="A73" s="3"/>
      <c r="B73" s="19"/>
      <c r="C73" s="19"/>
      <c r="D73" s="19"/>
      <c r="E73" s="19"/>
    </row>
    <row r="74">
      <c r="A74" s="3"/>
      <c r="B74" s="19"/>
      <c r="C74" s="19"/>
      <c r="D74" s="19"/>
      <c r="E74" s="19"/>
    </row>
    <row r="75">
      <c r="A75" s="3"/>
      <c r="B75" s="19"/>
      <c r="C75" s="19"/>
      <c r="D75" s="19"/>
      <c r="E75" s="19"/>
    </row>
    <row r="76">
      <c r="A76" s="3"/>
      <c r="B76" s="19"/>
      <c r="C76" s="19"/>
      <c r="D76" s="19"/>
      <c r="E76" s="19"/>
    </row>
    <row r="77">
      <c r="A77" s="3"/>
      <c r="B77" s="19"/>
      <c r="C77" s="19"/>
      <c r="D77" s="19"/>
      <c r="E77" s="19"/>
    </row>
    <row r="78">
      <c r="A78" s="3"/>
      <c r="B78" s="19"/>
      <c r="C78" s="19"/>
      <c r="D78" s="19"/>
      <c r="E78" s="19"/>
    </row>
    <row r="79">
      <c r="A79" s="3"/>
      <c r="B79" s="19"/>
      <c r="C79" s="19"/>
      <c r="D79" s="19"/>
      <c r="E79" s="19"/>
    </row>
    <row r="80">
      <c r="A80" s="3"/>
      <c r="B80" s="19"/>
      <c r="C80" s="19"/>
      <c r="D80" s="19"/>
      <c r="E80" s="19"/>
    </row>
    <row r="81">
      <c r="A81" s="3"/>
      <c r="B81" s="19"/>
      <c r="C81" s="19"/>
      <c r="D81" s="19"/>
      <c r="E81" s="19"/>
    </row>
    <row r="82">
      <c r="A82" s="3"/>
      <c r="B82" s="19"/>
      <c r="C82" s="19"/>
      <c r="D82" s="19"/>
      <c r="E82" s="19"/>
    </row>
    <row r="83">
      <c r="A83" s="3"/>
      <c r="B83" s="19"/>
      <c r="C83" s="19"/>
      <c r="D83" s="19"/>
      <c r="E83" s="19"/>
    </row>
    <row r="84">
      <c r="A84" s="3"/>
      <c r="B84" s="19"/>
      <c r="C84" s="19"/>
      <c r="D84" s="19"/>
      <c r="E84" s="19"/>
    </row>
    <row r="85">
      <c r="A85" s="3"/>
      <c r="B85" s="19"/>
      <c r="C85" s="19"/>
      <c r="D85" s="19"/>
      <c r="E85" s="19"/>
    </row>
    <row r="86">
      <c r="A86" s="3"/>
      <c r="B86" s="19"/>
      <c r="C86" s="19"/>
      <c r="D86" s="19"/>
      <c r="E86" s="19"/>
    </row>
    <row r="87">
      <c r="A87" s="3"/>
      <c r="B87" s="19"/>
      <c r="C87" s="19"/>
      <c r="D87" s="19"/>
      <c r="E87" s="19"/>
    </row>
    <row r="88">
      <c r="A88" s="3"/>
      <c r="B88" s="19"/>
      <c r="C88" s="19"/>
      <c r="D88" s="19"/>
      <c r="E88" s="19"/>
    </row>
    <row r="89">
      <c r="A89" s="3"/>
      <c r="B89" s="19"/>
      <c r="C89" s="19"/>
      <c r="D89" s="19"/>
      <c r="E89" s="19"/>
    </row>
    <row r="90">
      <c r="A90" s="3"/>
      <c r="B90" s="19"/>
      <c r="C90" s="19"/>
      <c r="D90" s="19"/>
      <c r="E90" s="19"/>
    </row>
    <row r="91">
      <c r="A91" s="3"/>
      <c r="B91" s="19"/>
      <c r="C91" s="19"/>
      <c r="D91" s="19"/>
      <c r="E91" s="19"/>
    </row>
    <row r="92">
      <c r="A92" s="3"/>
      <c r="B92" s="19"/>
      <c r="C92" s="19"/>
      <c r="D92" s="19"/>
      <c r="E92" s="19"/>
    </row>
    <row r="93">
      <c r="A93" s="3"/>
      <c r="B93" s="19"/>
      <c r="C93" s="19"/>
      <c r="D93" s="19"/>
      <c r="E93" s="19"/>
    </row>
    <row r="94">
      <c r="A94" s="3"/>
      <c r="B94" s="19"/>
      <c r="C94" s="19"/>
      <c r="D94" s="19"/>
      <c r="E94" s="19"/>
    </row>
    <row r="95">
      <c r="A95" s="3"/>
      <c r="B95" s="19"/>
      <c r="C95" s="19"/>
      <c r="D95" s="19"/>
      <c r="E95" s="19"/>
    </row>
    <row r="96">
      <c r="A96" s="3"/>
      <c r="B96" s="19"/>
      <c r="C96" s="19"/>
      <c r="D96" s="19"/>
      <c r="E96" s="19"/>
    </row>
    <row r="97">
      <c r="A97" s="3"/>
      <c r="B97" s="19"/>
      <c r="C97" s="19"/>
      <c r="D97" s="19"/>
      <c r="E97" s="19"/>
    </row>
    <row r="98">
      <c r="A98" s="3"/>
      <c r="B98" s="19"/>
      <c r="C98" s="19"/>
      <c r="D98" s="19"/>
      <c r="E98" s="19"/>
    </row>
    <row r="99">
      <c r="A99" s="3"/>
      <c r="B99" s="19"/>
      <c r="C99" s="19"/>
      <c r="D99" s="19"/>
      <c r="E99" s="19"/>
    </row>
    <row r="100">
      <c r="A100" s="3"/>
      <c r="B100" s="19"/>
      <c r="C100" s="19"/>
      <c r="D100" s="19"/>
      <c r="E100" s="19"/>
    </row>
    <row r="101">
      <c r="A101" s="3"/>
      <c r="B101" s="19"/>
      <c r="C101" s="19"/>
      <c r="D101" s="19"/>
      <c r="E101" s="19"/>
    </row>
    <row r="102">
      <c r="A102" s="3"/>
      <c r="B102" s="19"/>
      <c r="C102" s="19"/>
      <c r="D102" s="19"/>
      <c r="E102" s="19"/>
    </row>
    <row r="103">
      <c r="A103" s="3"/>
      <c r="B103" s="19"/>
      <c r="C103" s="19"/>
      <c r="D103" s="19"/>
      <c r="E103" s="19"/>
    </row>
    <row r="104">
      <c r="A104" s="3"/>
      <c r="B104" s="19"/>
      <c r="C104" s="19"/>
      <c r="D104" s="19"/>
      <c r="E104" s="19"/>
    </row>
    <row r="105">
      <c r="A105" s="3"/>
      <c r="B105" s="19"/>
      <c r="C105" s="19"/>
      <c r="D105" s="19"/>
      <c r="E105" s="19"/>
    </row>
    <row r="106">
      <c r="A106" s="3"/>
      <c r="B106" s="19"/>
      <c r="C106" s="19"/>
      <c r="D106" s="19"/>
      <c r="E106" s="19"/>
    </row>
    <row r="107">
      <c r="A107" s="3"/>
      <c r="B107" s="19"/>
      <c r="C107" s="19"/>
      <c r="D107" s="19"/>
      <c r="E107" s="19"/>
    </row>
    <row r="108">
      <c r="A108" s="3"/>
      <c r="B108" s="19"/>
      <c r="C108" s="19"/>
      <c r="D108" s="19"/>
      <c r="E108" s="19"/>
    </row>
    <row r="109">
      <c r="A109" s="3"/>
      <c r="B109" s="19"/>
      <c r="C109" s="19"/>
      <c r="D109" s="19"/>
      <c r="E109" s="19"/>
    </row>
    <row r="110">
      <c r="A110" s="3"/>
      <c r="B110" s="19"/>
      <c r="C110" s="19"/>
      <c r="D110" s="19"/>
      <c r="E110" s="19"/>
    </row>
    <row r="111">
      <c r="A111" s="3"/>
      <c r="B111" s="19"/>
      <c r="C111" s="19"/>
      <c r="D111" s="19"/>
      <c r="E111" s="19"/>
    </row>
    <row r="112">
      <c r="A112" s="3"/>
      <c r="B112" s="19"/>
      <c r="C112" s="19"/>
      <c r="D112" s="19"/>
      <c r="E112" s="19"/>
    </row>
    <row r="113">
      <c r="A113" s="3"/>
      <c r="B113" s="19"/>
      <c r="C113" s="19"/>
      <c r="D113" s="19"/>
      <c r="E113" s="19"/>
    </row>
    <row r="114">
      <c r="A114" s="3"/>
      <c r="B114" s="19"/>
      <c r="C114" s="19"/>
      <c r="D114" s="19"/>
      <c r="E114" s="19"/>
    </row>
    <row r="115">
      <c r="A115" s="3"/>
      <c r="B115" s="19"/>
      <c r="C115" s="19"/>
      <c r="D115" s="19"/>
      <c r="E115" s="19"/>
    </row>
    <row r="116">
      <c r="A116" s="3"/>
      <c r="B116" s="19"/>
      <c r="C116" s="19"/>
      <c r="D116" s="19"/>
      <c r="E116" s="19"/>
    </row>
    <row r="117">
      <c r="A117" s="3"/>
      <c r="B117" s="19"/>
      <c r="C117" s="19"/>
      <c r="D117" s="19"/>
      <c r="E117" s="19"/>
    </row>
    <row r="118">
      <c r="A118" s="3"/>
      <c r="B118" s="19"/>
      <c r="C118" s="19"/>
      <c r="D118" s="19"/>
      <c r="E118" s="19"/>
    </row>
    <row r="119">
      <c r="A119" s="3"/>
      <c r="B119" s="19"/>
      <c r="C119" s="19"/>
      <c r="D119" s="19"/>
      <c r="E119" s="19"/>
    </row>
    <row r="120">
      <c r="A120" s="3"/>
      <c r="B120" s="19"/>
      <c r="C120" s="19"/>
      <c r="D120" s="19"/>
      <c r="E120" s="19"/>
    </row>
    <row r="121">
      <c r="A121" s="3"/>
      <c r="B121" s="19"/>
      <c r="C121" s="19"/>
      <c r="D121" s="19"/>
      <c r="E121" s="19"/>
    </row>
    <row r="122">
      <c r="A122" s="3"/>
      <c r="B122" s="19"/>
      <c r="C122" s="19"/>
      <c r="D122" s="19"/>
      <c r="E122" s="19"/>
    </row>
    <row r="123">
      <c r="A123" s="3"/>
      <c r="B123" s="19"/>
      <c r="C123" s="19"/>
      <c r="D123" s="19"/>
      <c r="E123" s="19"/>
    </row>
    <row r="124">
      <c r="A124" s="3"/>
      <c r="B124" s="19"/>
      <c r="C124" s="19"/>
      <c r="D124" s="19"/>
      <c r="E124" s="19"/>
    </row>
    <row r="125">
      <c r="A125" s="3"/>
      <c r="B125" s="19"/>
      <c r="C125" s="19"/>
      <c r="D125" s="19"/>
      <c r="E125" s="19"/>
    </row>
    <row r="126">
      <c r="A126" s="3"/>
      <c r="B126" s="19"/>
      <c r="C126" s="19"/>
      <c r="D126" s="19"/>
      <c r="E126" s="19"/>
    </row>
    <row r="127">
      <c r="A127" s="3"/>
      <c r="B127" s="19"/>
      <c r="C127" s="19"/>
      <c r="D127" s="19"/>
      <c r="E127" s="19"/>
    </row>
    <row r="128">
      <c r="A128" s="3"/>
      <c r="B128" s="19"/>
      <c r="C128" s="19"/>
      <c r="D128" s="19"/>
      <c r="E128" s="19"/>
    </row>
    <row r="129">
      <c r="A129" s="3"/>
      <c r="B129" s="19"/>
      <c r="C129" s="19"/>
      <c r="D129" s="19"/>
      <c r="E129" s="19"/>
    </row>
    <row r="130">
      <c r="A130" s="3"/>
      <c r="B130" s="19"/>
      <c r="C130" s="19"/>
      <c r="D130" s="19"/>
      <c r="E130" s="19"/>
    </row>
    <row r="131">
      <c r="A131" s="3"/>
      <c r="B131" s="19"/>
      <c r="C131" s="19"/>
      <c r="D131" s="19"/>
      <c r="E131" s="19"/>
    </row>
    <row r="132">
      <c r="A132" s="3"/>
      <c r="B132" s="19"/>
      <c r="C132" s="19"/>
      <c r="D132" s="19"/>
      <c r="E132" s="19"/>
    </row>
    <row r="133">
      <c r="A133" s="3"/>
      <c r="B133" s="19"/>
      <c r="C133" s="19"/>
      <c r="D133" s="19"/>
      <c r="E133" s="19"/>
    </row>
    <row r="134">
      <c r="A134" s="3"/>
      <c r="B134" s="19"/>
      <c r="C134" s="19"/>
      <c r="D134" s="19"/>
      <c r="E134" s="19"/>
    </row>
    <row r="135">
      <c r="A135" s="3"/>
      <c r="B135" s="19"/>
      <c r="C135" s="19"/>
      <c r="D135" s="19"/>
      <c r="E135" s="19"/>
    </row>
    <row r="136">
      <c r="A136" s="3"/>
      <c r="B136" s="19"/>
      <c r="C136" s="19"/>
      <c r="D136" s="19"/>
      <c r="E136" s="19"/>
    </row>
    <row r="137">
      <c r="A137" s="3"/>
      <c r="B137" s="19"/>
      <c r="C137" s="19"/>
      <c r="D137" s="19"/>
      <c r="E137" s="19"/>
    </row>
    <row r="138">
      <c r="A138" s="3"/>
      <c r="B138" s="19"/>
      <c r="C138" s="19"/>
      <c r="D138" s="19"/>
      <c r="E138" s="19"/>
    </row>
    <row r="139">
      <c r="A139" s="3"/>
      <c r="B139" s="19"/>
      <c r="C139" s="19"/>
      <c r="D139" s="19"/>
      <c r="E139" s="19"/>
    </row>
    <row r="140">
      <c r="A140" s="3"/>
      <c r="B140" s="19"/>
      <c r="C140" s="19"/>
      <c r="D140" s="19"/>
      <c r="E140" s="19"/>
    </row>
    <row r="141">
      <c r="A141" s="3"/>
      <c r="B141" s="19"/>
      <c r="C141" s="19"/>
      <c r="D141" s="19"/>
      <c r="E141" s="19"/>
    </row>
    <row r="142">
      <c r="A142" s="3"/>
      <c r="B142" s="19"/>
      <c r="C142" s="19"/>
      <c r="D142" s="19"/>
      <c r="E142" s="19"/>
    </row>
    <row r="143">
      <c r="A143" s="3"/>
      <c r="B143" s="19"/>
      <c r="C143" s="19"/>
      <c r="D143" s="19"/>
      <c r="E143" s="19"/>
    </row>
    <row r="144">
      <c r="A144" s="3"/>
      <c r="B144" s="19"/>
      <c r="C144" s="19"/>
      <c r="D144" s="19"/>
      <c r="E144" s="19"/>
    </row>
    <row r="145">
      <c r="A145" s="3"/>
      <c r="B145" s="19"/>
      <c r="C145" s="19"/>
      <c r="D145" s="19"/>
      <c r="E145" s="19"/>
    </row>
    <row r="146">
      <c r="A146" s="3"/>
      <c r="B146" s="19"/>
      <c r="C146" s="19"/>
      <c r="D146" s="19"/>
      <c r="E146" s="19"/>
    </row>
    <row r="147">
      <c r="A147" s="3"/>
      <c r="B147" s="19"/>
      <c r="C147" s="19"/>
      <c r="D147" s="19"/>
      <c r="E147" s="19"/>
    </row>
    <row r="148">
      <c r="A148" s="3"/>
      <c r="B148" s="19"/>
      <c r="C148" s="19"/>
      <c r="D148" s="19"/>
      <c r="E148" s="19"/>
    </row>
    <row r="149">
      <c r="A149" s="3"/>
      <c r="B149" s="19"/>
      <c r="C149" s="19"/>
      <c r="D149" s="19"/>
      <c r="E149" s="19"/>
    </row>
    <row r="150">
      <c r="A150" s="3"/>
      <c r="B150" s="19"/>
      <c r="C150" s="19"/>
      <c r="D150" s="19"/>
      <c r="E150" s="19"/>
    </row>
    <row r="151">
      <c r="A151" s="3"/>
      <c r="B151" s="19"/>
      <c r="C151" s="19"/>
      <c r="D151" s="19"/>
      <c r="E151" s="19"/>
    </row>
    <row r="152">
      <c r="A152" s="3"/>
      <c r="B152" s="19"/>
      <c r="C152" s="19"/>
      <c r="D152" s="19"/>
      <c r="E152" s="19"/>
    </row>
    <row r="153">
      <c r="A153" s="3"/>
      <c r="B153" s="19"/>
      <c r="C153" s="19"/>
      <c r="D153" s="19"/>
      <c r="E153" s="19"/>
    </row>
    <row r="154">
      <c r="A154" s="3"/>
      <c r="B154" s="19"/>
      <c r="C154" s="19"/>
      <c r="D154" s="19"/>
      <c r="E154" s="19"/>
    </row>
    <row r="155">
      <c r="A155" s="3"/>
      <c r="B155" s="19"/>
      <c r="C155" s="19"/>
      <c r="D155" s="19"/>
      <c r="E155" s="19"/>
    </row>
    <row r="156">
      <c r="A156" s="3"/>
      <c r="B156" s="19"/>
      <c r="C156" s="19"/>
      <c r="D156" s="19"/>
      <c r="E156" s="19"/>
    </row>
    <row r="157">
      <c r="A157" s="3"/>
      <c r="B157" s="19"/>
      <c r="C157" s="19"/>
      <c r="D157" s="19"/>
      <c r="E157" s="19"/>
    </row>
    <row r="158">
      <c r="A158" s="3"/>
      <c r="B158" s="19"/>
      <c r="C158" s="19"/>
      <c r="D158" s="19"/>
      <c r="E158" s="19"/>
    </row>
    <row r="159">
      <c r="A159" s="3"/>
      <c r="B159" s="19"/>
      <c r="C159" s="19"/>
      <c r="D159" s="19"/>
      <c r="E159" s="19"/>
    </row>
    <row r="160">
      <c r="A160" s="3"/>
      <c r="B160" s="19"/>
      <c r="C160" s="19"/>
      <c r="D160" s="19"/>
      <c r="E160" s="19"/>
    </row>
    <row r="161">
      <c r="A161" s="3"/>
      <c r="B161" s="19"/>
      <c r="C161" s="19"/>
      <c r="D161" s="19"/>
      <c r="E161" s="19"/>
    </row>
    <row r="162">
      <c r="A162" s="3"/>
      <c r="B162" s="19"/>
      <c r="C162" s="19"/>
      <c r="D162" s="19"/>
      <c r="E162" s="19"/>
    </row>
    <row r="163">
      <c r="A163" s="3"/>
      <c r="B163" s="19"/>
      <c r="C163" s="19"/>
      <c r="D163" s="19"/>
      <c r="E163" s="19"/>
    </row>
    <row r="164">
      <c r="A164" s="3"/>
      <c r="B164" s="19"/>
      <c r="C164" s="19"/>
      <c r="D164" s="19"/>
      <c r="E164" s="19"/>
    </row>
    <row r="165">
      <c r="A165" s="3"/>
      <c r="B165" s="19"/>
      <c r="C165" s="19"/>
      <c r="D165" s="19"/>
      <c r="E165" s="19"/>
    </row>
    <row r="166">
      <c r="A166" s="3"/>
      <c r="B166" s="19"/>
      <c r="C166" s="19"/>
      <c r="D166" s="19"/>
      <c r="E166" s="19"/>
    </row>
    <row r="167">
      <c r="A167" s="3"/>
      <c r="B167" s="19"/>
      <c r="C167" s="19"/>
      <c r="D167" s="19"/>
      <c r="E167" s="19"/>
    </row>
    <row r="168">
      <c r="A168" s="3"/>
      <c r="B168" s="19"/>
      <c r="C168" s="19"/>
      <c r="D168" s="19"/>
      <c r="E168" s="19"/>
    </row>
    <row r="169">
      <c r="A169" s="3"/>
      <c r="B169" s="19"/>
      <c r="C169" s="19"/>
      <c r="D169" s="19"/>
      <c r="E169" s="19"/>
    </row>
    <row r="170">
      <c r="A170" s="3"/>
      <c r="B170" s="19"/>
      <c r="C170" s="19"/>
      <c r="D170" s="19"/>
      <c r="E170" s="19"/>
    </row>
    <row r="171">
      <c r="A171" s="3"/>
      <c r="B171" s="19"/>
      <c r="C171" s="19"/>
      <c r="D171" s="19"/>
      <c r="E171" s="19"/>
    </row>
    <row r="172">
      <c r="A172" s="3"/>
      <c r="B172" s="19"/>
      <c r="C172" s="19"/>
      <c r="D172" s="19"/>
      <c r="E172" s="19"/>
    </row>
    <row r="173">
      <c r="A173" s="3"/>
      <c r="B173" s="19"/>
      <c r="C173" s="19"/>
      <c r="D173" s="19"/>
      <c r="E173" s="19"/>
    </row>
    <row r="174">
      <c r="A174" s="3"/>
      <c r="B174" s="19"/>
      <c r="C174" s="19"/>
      <c r="D174" s="19"/>
      <c r="E174" s="19"/>
    </row>
    <row r="175">
      <c r="A175" s="3"/>
      <c r="B175" s="19"/>
      <c r="C175" s="19"/>
      <c r="D175" s="19"/>
      <c r="E175" s="19"/>
    </row>
    <row r="176">
      <c r="A176" s="3"/>
      <c r="B176" s="19"/>
      <c r="C176" s="19"/>
      <c r="D176" s="19"/>
      <c r="E176" s="19"/>
    </row>
    <row r="177">
      <c r="A177" s="3"/>
      <c r="B177" s="19"/>
      <c r="C177" s="19"/>
      <c r="D177" s="19"/>
      <c r="E177" s="19"/>
    </row>
    <row r="178">
      <c r="A178" s="3"/>
      <c r="B178" s="19"/>
      <c r="C178" s="19"/>
      <c r="D178" s="19"/>
      <c r="E178" s="19"/>
    </row>
    <row r="179">
      <c r="A179" s="3"/>
      <c r="B179" s="19"/>
      <c r="C179" s="19"/>
      <c r="D179" s="19"/>
      <c r="E179" s="19"/>
    </row>
    <row r="180">
      <c r="A180" s="3"/>
      <c r="B180" s="19"/>
      <c r="C180" s="19"/>
      <c r="D180" s="19"/>
      <c r="E180" s="19"/>
    </row>
    <row r="181">
      <c r="A181" s="3"/>
      <c r="B181" s="19"/>
      <c r="C181" s="19"/>
      <c r="D181" s="19"/>
      <c r="E181" s="19"/>
    </row>
    <row r="182">
      <c r="A182" s="3"/>
      <c r="B182" s="19"/>
      <c r="C182" s="19"/>
      <c r="D182" s="19"/>
      <c r="E182" s="19"/>
    </row>
    <row r="183">
      <c r="A183" s="3"/>
      <c r="B183" s="19"/>
      <c r="C183" s="19"/>
      <c r="D183" s="19"/>
      <c r="E183" s="19"/>
    </row>
    <row r="184">
      <c r="A184" s="3"/>
      <c r="B184" s="19"/>
      <c r="C184" s="19"/>
      <c r="D184" s="19"/>
      <c r="E184" s="19"/>
    </row>
    <row r="185">
      <c r="A185" s="3"/>
      <c r="B185" s="19"/>
      <c r="C185" s="19"/>
      <c r="D185" s="19"/>
      <c r="E185" s="19"/>
    </row>
    <row r="186">
      <c r="A186" s="3"/>
      <c r="B186" s="19"/>
      <c r="C186" s="19"/>
      <c r="D186" s="19"/>
      <c r="E186" s="19"/>
    </row>
    <row r="187">
      <c r="A187" s="3"/>
      <c r="B187" s="19"/>
      <c r="C187" s="19"/>
      <c r="D187" s="19"/>
      <c r="E187" s="19"/>
    </row>
    <row r="188">
      <c r="A188" s="3"/>
      <c r="B188" s="19"/>
      <c r="C188" s="19"/>
      <c r="D188" s="19"/>
      <c r="E188" s="19"/>
    </row>
    <row r="189">
      <c r="A189" s="3"/>
      <c r="B189" s="19"/>
      <c r="C189" s="19"/>
      <c r="D189" s="19"/>
      <c r="E189" s="19"/>
    </row>
    <row r="190">
      <c r="A190" s="3"/>
      <c r="B190" s="19"/>
      <c r="C190" s="19"/>
      <c r="D190" s="19"/>
      <c r="E190" s="19"/>
    </row>
    <row r="191">
      <c r="A191" s="3"/>
      <c r="B191" s="19"/>
      <c r="C191" s="19"/>
      <c r="D191" s="19"/>
      <c r="E191" s="19"/>
    </row>
    <row r="192">
      <c r="A192" s="3"/>
      <c r="B192" s="19"/>
      <c r="C192" s="19"/>
      <c r="D192" s="19"/>
      <c r="E192" s="19"/>
    </row>
    <row r="193">
      <c r="A193" s="3"/>
      <c r="B193" s="19"/>
      <c r="C193" s="19"/>
      <c r="D193" s="19"/>
      <c r="E193" s="19"/>
    </row>
    <row r="194">
      <c r="A194" s="3"/>
      <c r="B194" s="19"/>
      <c r="C194" s="19"/>
      <c r="D194" s="19"/>
      <c r="E194" s="19"/>
    </row>
    <row r="195">
      <c r="A195" s="3"/>
      <c r="B195" s="19"/>
      <c r="C195" s="19"/>
      <c r="D195" s="19"/>
      <c r="E195" s="19"/>
    </row>
    <row r="196">
      <c r="A196" s="3"/>
      <c r="B196" s="19"/>
      <c r="C196" s="19"/>
      <c r="D196" s="19"/>
      <c r="E196" s="19"/>
    </row>
    <row r="197">
      <c r="A197" s="3"/>
      <c r="B197" s="19"/>
      <c r="C197" s="19"/>
      <c r="D197" s="19"/>
      <c r="E197" s="19"/>
    </row>
    <row r="198">
      <c r="A198" s="3"/>
      <c r="B198" s="19"/>
      <c r="C198" s="19"/>
      <c r="D198" s="19"/>
      <c r="E198" s="19"/>
    </row>
    <row r="199">
      <c r="A199" s="3"/>
      <c r="B199" s="19"/>
      <c r="C199" s="19"/>
      <c r="D199" s="19"/>
      <c r="E199" s="19"/>
    </row>
    <row r="200">
      <c r="A200" s="3"/>
      <c r="B200" s="19"/>
      <c r="C200" s="19"/>
      <c r="D200" s="19"/>
      <c r="E200" s="19"/>
    </row>
    <row r="201">
      <c r="A201" s="3"/>
      <c r="B201" s="19"/>
      <c r="C201" s="19"/>
      <c r="D201" s="19"/>
      <c r="E201" s="19"/>
    </row>
    <row r="202">
      <c r="A202" s="3"/>
      <c r="B202" s="19"/>
      <c r="C202" s="19"/>
      <c r="D202" s="19"/>
      <c r="E202" s="19"/>
    </row>
    <row r="203">
      <c r="A203" s="3"/>
      <c r="B203" s="19"/>
      <c r="C203" s="19"/>
      <c r="D203" s="19"/>
      <c r="E203" s="19"/>
    </row>
    <row r="204">
      <c r="A204" s="3"/>
      <c r="B204" s="19"/>
      <c r="C204" s="19"/>
      <c r="D204" s="19"/>
      <c r="E204" s="19"/>
    </row>
    <row r="205">
      <c r="A205" s="3"/>
      <c r="B205" s="19"/>
      <c r="C205" s="19"/>
      <c r="D205" s="19"/>
      <c r="E205" s="19"/>
    </row>
    <row r="206">
      <c r="A206" s="3"/>
      <c r="B206" s="19"/>
      <c r="C206" s="19"/>
      <c r="D206" s="19"/>
      <c r="E206" s="19"/>
    </row>
    <row r="207">
      <c r="A207" s="3"/>
      <c r="B207" s="19"/>
      <c r="C207" s="19"/>
      <c r="D207" s="19"/>
      <c r="E207" s="19"/>
    </row>
    <row r="208">
      <c r="A208" s="3"/>
      <c r="B208" s="19"/>
      <c r="C208" s="19"/>
      <c r="D208" s="19"/>
      <c r="E208" s="19"/>
    </row>
    <row r="209">
      <c r="A209" s="3"/>
      <c r="B209" s="19"/>
      <c r="C209" s="19"/>
      <c r="D209" s="19"/>
      <c r="E209" s="19"/>
    </row>
    <row r="210">
      <c r="A210" s="3"/>
      <c r="B210" s="19"/>
      <c r="C210" s="19"/>
      <c r="D210" s="19"/>
      <c r="E210" s="19"/>
    </row>
    <row r="211">
      <c r="A211" s="3"/>
      <c r="B211" s="19"/>
      <c r="C211" s="19"/>
      <c r="D211" s="19"/>
      <c r="E211" s="19"/>
    </row>
    <row r="212">
      <c r="A212" s="3"/>
      <c r="B212" s="19"/>
      <c r="C212" s="19"/>
      <c r="D212" s="19"/>
      <c r="E212" s="19"/>
    </row>
    <row r="213">
      <c r="A213" s="3"/>
      <c r="B213" s="19"/>
      <c r="C213" s="19"/>
      <c r="D213" s="19"/>
      <c r="E213" s="19"/>
    </row>
    <row r="214">
      <c r="A214" s="3"/>
      <c r="B214" s="19"/>
      <c r="C214" s="19"/>
      <c r="D214" s="19"/>
      <c r="E214" s="19"/>
    </row>
    <row r="215">
      <c r="A215" s="3"/>
      <c r="B215" s="19"/>
      <c r="C215" s="19"/>
      <c r="D215" s="19"/>
      <c r="E215" s="19"/>
    </row>
    <row r="216">
      <c r="A216" s="3"/>
      <c r="B216" s="19"/>
      <c r="C216" s="19"/>
      <c r="D216" s="19"/>
      <c r="E216" s="19"/>
    </row>
    <row r="217">
      <c r="A217" s="3"/>
      <c r="B217" s="19"/>
      <c r="C217" s="19"/>
      <c r="D217" s="19"/>
      <c r="E217" s="19"/>
    </row>
    <row r="218">
      <c r="A218" s="3"/>
      <c r="B218" s="19"/>
      <c r="C218" s="19"/>
      <c r="D218" s="19"/>
      <c r="E218" s="19"/>
    </row>
    <row r="219">
      <c r="A219" s="3"/>
      <c r="B219" s="19"/>
      <c r="C219" s="19"/>
      <c r="D219" s="19"/>
      <c r="E219" s="19"/>
    </row>
    <row r="220">
      <c r="A220" s="3"/>
      <c r="B220" s="19"/>
      <c r="C220" s="19"/>
      <c r="D220" s="19"/>
      <c r="E220" s="19"/>
    </row>
    <row r="221">
      <c r="A221" s="3"/>
      <c r="B221" s="19"/>
      <c r="C221" s="19"/>
      <c r="D221" s="19"/>
      <c r="E221" s="19"/>
    </row>
    <row r="222">
      <c r="A222" s="3"/>
      <c r="B222" s="19"/>
      <c r="C222" s="19"/>
      <c r="D222" s="19"/>
      <c r="E222" s="19"/>
    </row>
    <row r="223">
      <c r="A223" s="3"/>
      <c r="B223" s="19"/>
      <c r="C223" s="19"/>
      <c r="D223" s="19"/>
      <c r="E223" s="19"/>
    </row>
    <row r="224">
      <c r="A224" s="3"/>
      <c r="B224" s="19"/>
      <c r="C224" s="19"/>
      <c r="D224" s="19"/>
      <c r="E224" s="19"/>
    </row>
    <row r="225">
      <c r="A225" s="3"/>
      <c r="B225" s="19"/>
      <c r="C225" s="19"/>
      <c r="D225" s="19"/>
      <c r="E225" s="19"/>
    </row>
    <row r="226">
      <c r="A226" s="3"/>
      <c r="B226" s="19"/>
      <c r="C226" s="19"/>
      <c r="D226" s="19"/>
      <c r="E226" s="19"/>
    </row>
    <row r="227">
      <c r="A227" s="3"/>
      <c r="B227" s="19"/>
      <c r="C227" s="19"/>
      <c r="D227" s="19"/>
      <c r="E227" s="19"/>
    </row>
    <row r="228">
      <c r="A228" s="3"/>
      <c r="B228" s="19"/>
      <c r="C228" s="19"/>
      <c r="D228" s="19"/>
      <c r="E228" s="19"/>
    </row>
    <row r="229">
      <c r="A229" s="3"/>
      <c r="B229" s="19"/>
      <c r="C229" s="19"/>
      <c r="D229" s="19"/>
      <c r="E229" s="19"/>
    </row>
    <row r="230">
      <c r="A230" s="3"/>
      <c r="B230" s="19"/>
      <c r="C230" s="19"/>
      <c r="D230" s="19"/>
      <c r="E230" s="19"/>
    </row>
    <row r="231">
      <c r="A231" s="3"/>
      <c r="B231" s="19"/>
      <c r="C231" s="19"/>
      <c r="D231" s="19"/>
      <c r="E231" s="19"/>
    </row>
    <row r="232">
      <c r="A232" s="3"/>
      <c r="B232" s="19"/>
      <c r="C232" s="19"/>
      <c r="D232" s="19"/>
      <c r="E232" s="19"/>
    </row>
    <row r="233">
      <c r="A233" s="3"/>
      <c r="B233" s="19"/>
      <c r="C233" s="19"/>
      <c r="D233" s="19"/>
      <c r="E233" s="19"/>
    </row>
    <row r="234">
      <c r="A234" s="3"/>
      <c r="B234" s="19"/>
      <c r="C234" s="19"/>
      <c r="D234" s="19"/>
      <c r="E234" s="19"/>
    </row>
    <row r="235">
      <c r="A235" s="3"/>
      <c r="B235" s="19"/>
      <c r="C235" s="19"/>
      <c r="D235" s="19"/>
      <c r="E235" s="19"/>
    </row>
    <row r="236">
      <c r="A236" s="3"/>
      <c r="B236" s="19"/>
      <c r="C236" s="19"/>
      <c r="D236" s="19"/>
      <c r="E236" s="19"/>
    </row>
    <row r="237">
      <c r="A237" s="3"/>
      <c r="B237" s="19"/>
      <c r="C237" s="19"/>
      <c r="D237" s="19"/>
      <c r="E237" s="19"/>
    </row>
    <row r="238">
      <c r="A238" s="3"/>
      <c r="B238" s="19"/>
      <c r="C238" s="19"/>
      <c r="D238" s="19"/>
      <c r="E238" s="19"/>
    </row>
    <row r="239">
      <c r="A239" s="3"/>
      <c r="B239" s="19"/>
      <c r="C239" s="19"/>
      <c r="D239" s="19"/>
      <c r="E239" s="19"/>
    </row>
    <row r="240">
      <c r="A240" s="3"/>
      <c r="B240" s="19"/>
      <c r="C240" s="19"/>
      <c r="D240" s="19"/>
      <c r="E240" s="19"/>
    </row>
    <row r="241">
      <c r="A241" s="3"/>
      <c r="B241" s="19"/>
      <c r="C241" s="19"/>
      <c r="D241" s="19"/>
      <c r="E241" s="19"/>
    </row>
    <row r="242">
      <c r="A242" s="3"/>
      <c r="B242" s="19"/>
      <c r="C242" s="19"/>
      <c r="D242" s="19"/>
      <c r="E242" s="19"/>
    </row>
    <row r="243">
      <c r="A243" s="3"/>
      <c r="B243" s="19"/>
      <c r="C243" s="19"/>
      <c r="D243" s="19"/>
      <c r="E243" s="19"/>
    </row>
    <row r="244">
      <c r="A244" s="3"/>
      <c r="B244" s="19"/>
      <c r="C244" s="19"/>
      <c r="D244" s="19"/>
      <c r="E244" s="19"/>
    </row>
    <row r="245">
      <c r="A245" s="3"/>
      <c r="B245" s="19"/>
      <c r="C245" s="19"/>
      <c r="D245" s="19"/>
      <c r="E245" s="19"/>
    </row>
    <row r="246">
      <c r="A246" s="3"/>
      <c r="B246" s="19"/>
      <c r="C246" s="19"/>
      <c r="D246" s="19"/>
      <c r="E246" s="19"/>
    </row>
    <row r="247">
      <c r="A247" s="3"/>
      <c r="B247" s="19"/>
      <c r="C247" s="19"/>
      <c r="D247" s="19"/>
      <c r="E247" s="19"/>
    </row>
    <row r="248">
      <c r="A248" s="3"/>
      <c r="B248" s="19"/>
      <c r="C248" s="19"/>
      <c r="D248" s="19"/>
      <c r="E248" s="19"/>
    </row>
    <row r="249">
      <c r="A249" s="3"/>
      <c r="B249" s="19"/>
      <c r="C249" s="19"/>
      <c r="D249" s="19"/>
      <c r="E249" s="19"/>
    </row>
    <row r="250">
      <c r="A250" s="3"/>
      <c r="B250" s="19"/>
      <c r="C250" s="19"/>
      <c r="D250" s="19"/>
      <c r="E250" s="19"/>
    </row>
    <row r="251">
      <c r="A251" s="3"/>
      <c r="B251" s="19"/>
      <c r="C251" s="19"/>
      <c r="D251" s="19"/>
      <c r="E251" s="19"/>
    </row>
    <row r="252">
      <c r="A252" s="3"/>
      <c r="B252" s="19"/>
      <c r="C252" s="19"/>
      <c r="D252" s="19"/>
      <c r="E252" s="19"/>
    </row>
    <row r="253">
      <c r="A253" s="3"/>
      <c r="B253" s="19"/>
      <c r="C253" s="19"/>
      <c r="D253" s="19"/>
      <c r="E253" s="19"/>
    </row>
    <row r="254">
      <c r="A254" s="3"/>
      <c r="B254" s="19"/>
      <c r="C254" s="19"/>
      <c r="D254" s="19"/>
      <c r="E254" s="19"/>
    </row>
    <row r="255">
      <c r="A255" s="3"/>
      <c r="B255" s="19"/>
      <c r="C255" s="19"/>
      <c r="D255" s="19"/>
      <c r="E255" s="19"/>
    </row>
    <row r="256">
      <c r="A256" s="3"/>
      <c r="B256" s="19"/>
      <c r="C256" s="19"/>
      <c r="D256" s="19"/>
      <c r="E256" s="19"/>
    </row>
    <row r="257">
      <c r="A257" s="3"/>
      <c r="B257" s="19"/>
      <c r="C257" s="19"/>
      <c r="D257" s="19"/>
      <c r="E257" s="19"/>
    </row>
    <row r="258">
      <c r="A258" s="3"/>
      <c r="B258" s="19"/>
      <c r="C258" s="19"/>
      <c r="D258" s="19"/>
      <c r="E258" s="19"/>
    </row>
    <row r="259">
      <c r="A259" s="3"/>
      <c r="B259" s="19"/>
      <c r="C259" s="19"/>
      <c r="D259" s="19"/>
      <c r="E259" s="19"/>
    </row>
    <row r="260">
      <c r="A260" s="3"/>
      <c r="B260" s="19"/>
      <c r="C260" s="19"/>
      <c r="D260" s="19"/>
      <c r="E260" s="19"/>
    </row>
    <row r="261">
      <c r="A261" s="3"/>
      <c r="B261" s="19"/>
      <c r="C261" s="19"/>
      <c r="D261" s="19"/>
      <c r="E261" s="19"/>
    </row>
    <row r="262">
      <c r="A262" s="3"/>
      <c r="B262" s="19"/>
      <c r="C262" s="19"/>
      <c r="D262" s="19"/>
      <c r="E262" s="19"/>
    </row>
    <row r="263">
      <c r="A263" s="3"/>
      <c r="B263" s="19"/>
      <c r="C263" s="19"/>
      <c r="D263" s="19"/>
      <c r="E263" s="19"/>
    </row>
    <row r="264">
      <c r="A264" s="3"/>
      <c r="B264" s="19"/>
      <c r="C264" s="19"/>
      <c r="D264" s="19"/>
      <c r="E264" s="19"/>
    </row>
    <row r="265">
      <c r="A265" s="3"/>
      <c r="B265" s="19"/>
      <c r="C265" s="19"/>
      <c r="D265" s="19"/>
      <c r="E265" s="19"/>
    </row>
    <row r="266">
      <c r="A266" s="3"/>
      <c r="B266" s="19"/>
      <c r="C266" s="19"/>
      <c r="D266" s="19"/>
      <c r="E266" s="19"/>
    </row>
    <row r="267">
      <c r="A267" s="3"/>
      <c r="B267" s="19"/>
      <c r="C267" s="19"/>
      <c r="D267" s="19"/>
      <c r="E267" s="19"/>
    </row>
    <row r="268">
      <c r="A268" s="3"/>
      <c r="B268" s="19"/>
      <c r="C268" s="19"/>
      <c r="D268" s="19"/>
      <c r="E268" s="19"/>
    </row>
    <row r="269">
      <c r="A269" s="3"/>
      <c r="B269" s="19"/>
      <c r="C269" s="19"/>
      <c r="D269" s="19"/>
      <c r="E269" s="19"/>
    </row>
    <row r="270">
      <c r="A270" s="3"/>
      <c r="B270" s="19"/>
      <c r="C270" s="19"/>
      <c r="D270" s="19"/>
      <c r="E270" s="19"/>
    </row>
    <row r="271">
      <c r="A271" s="3"/>
      <c r="B271" s="19"/>
      <c r="C271" s="19"/>
      <c r="D271" s="19"/>
      <c r="E271" s="19"/>
    </row>
    <row r="272">
      <c r="A272" s="3"/>
      <c r="B272" s="19"/>
      <c r="C272" s="19"/>
      <c r="D272" s="19"/>
      <c r="E272" s="19"/>
    </row>
    <row r="273">
      <c r="A273" s="3"/>
      <c r="B273" s="19"/>
      <c r="C273" s="19"/>
      <c r="D273" s="19"/>
      <c r="E273" s="19"/>
    </row>
    <row r="274">
      <c r="A274" s="3"/>
      <c r="B274" s="19"/>
      <c r="C274" s="19"/>
      <c r="D274" s="19"/>
      <c r="E274" s="19"/>
    </row>
    <row r="275">
      <c r="A275" s="3"/>
      <c r="B275" s="19"/>
      <c r="C275" s="19"/>
      <c r="D275" s="19"/>
      <c r="E275" s="19"/>
    </row>
    <row r="276">
      <c r="A276" s="3"/>
      <c r="B276" s="19"/>
      <c r="C276" s="19"/>
      <c r="D276" s="19"/>
      <c r="E276" s="19"/>
    </row>
    <row r="277">
      <c r="A277" s="3"/>
      <c r="B277" s="19"/>
      <c r="C277" s="19"/>
      <c r="D277" s="19"/>
      <c r="E277" s="19"/>
    </row>
    <row r="278">
      <c r="A278" s="3"/>
      <c r="B278" s="19"/>
      <c r="C278" s="19"/>
      <c r="D278" s="19"/>
      <c r="E278" s="19"/>
    </row>
    <row r="279">
      <c r="A279" s="3"/>
      <c r="B279" s="19"/>
      <c r="C279" s="19"/>
      <c r="D279" s="19"/>
      <c r="E279" s="19"/>
    </row>
    <row r="280">
      <c r="A280" s="3"/>
      <c r="B280" s="19"/>
      <c r="C280" s="19"/>
      <c r="D280" s="19"/>
      <c r="E280" s="19"/>
    </row>
    <row r="281">
      <c r="A281" s="3"/>
      <c r="B281" s="19"/>
      <c r="C281" s="19"/>
      <c r="D281" s="19"/>
      <c r="E281" s="19"/>
    </row>
    <row r="282">
      <c r="A282" s="3"/>
      <c r="B282" s="19"/>
      <c r="C282" s="19"/>
      <c r="D282" s="19"/>
      <c r="E282" s="19"/>
    </row>
    <row r="283">
      <c r="A283" s="3"/>
      <c r="B283" s="19"/>
      <c r="C283" s="19"/>
      <c r="D283" s="19"/>
      <c r="E283" s="19"/>
    </row>
    <row r="284">
      <c r="A284" s="3"/>
      <c r="B284" s="19"/>
      <c r="C284" s="19"/>
      <c r="D284" s="19"/>
      <c r="E284" s="19"/>
    </row>
    <row r="285">
      <c r="A285" s="3"/>
      <c r="B285" s="19"/>
      <c r="C285" s="19"/>
      <c r="D285" s="19"/>
      <c r="E285" s="19"/>
    </row>
    <row r="286">
      <c r="A286" s="3"/>
      <c r="B286" s="19"/>
      <c r="C286" s="19"/>
      <c r="D286" s="19"/>
      <c r="E286" s="19"/>
    </row>
    <row r="287">
      <c r="A287" s="3"/>
      <c r="B287" s="19"/>
      <c r="C287" s="19"/>
      <c r="D287" s="19"/>
      <c r="E287" s="19"/>
    </row>
    <row r="288">
      <c r="A288" s="3"/>
      <c r="B288" s="19"/>
      <c r="C288" s="19"/>
      <c r="D288" s="19"/>
      <c r="E288" s="19"/>
    </row>
    <row r="289">
      <c r="A289" s="3"/>
      <c r="B289" s="19"/>
      <c r="C289" s="19"/>
      <c r="D289" s="19"/>
      <c r="E289" s="19"/>
    </row>
    <row r="290">
      <c r="A290" s="3"/>
      <c r="B290" s="19"/>
      <c r="C290" s="19"/>
      <c r="D290" s="19"/>
      <c r="E290" s="19"/>
    </row>
    <row r="291">
      <c r="A291" s="3"/>
      <c r="B291" s="19"/>
      <c r="C291" s="19"/>
      <c r="D291" s="19"/>
      <c r="E291" s="19"/>
    </row>
    <row r="292">
      <c r="A292" s="3"/>
      <c r="B292" s="19"/>
      <c r="C292" s="19"/>
      <c r="D292" s="19"/>
      <c r="E292" s="19"/>
    </row>
    <row r="293">
      <c r="A293" s="3"/>
      <c r="B293" s="19"/>
      <c r="C293" s="19"/>
      <c r="D293" s="19"/>
      <c r="E293" s="19"/>
    </row>
    <row r="294">
      <c r="A294" s="3"/>
      <c r="B294" s="19"/>
      <c r="C294" s="19"/>
      <c r="D294" s="19"/>
      <c r="E294" s="19"/>
    </row>
    <row r="295">
      <c r="A295" s="3"/>
      <c r="B295" s="19"/>
      <c r="C295" s="19"/>
      <c r="D295" s="19"/>
      <c r="E295" s="19"/>
    </row>
    <row r="296">
      <c r="A296" s="3"/>
      <c r="B296" s="19"/>
      <c r="C296" s="19"/>
      <c r="D296" s="19"/>
      <c r="E296" s="19"/>
    </row>
    <row r="297">
      <c r="A297" s="3"/>
      <c r="B297" s="19"/>
      <c r="C297" s="19"/>
      <c r="D297" s="19"/>
      <c r="E297" s="19"/>
    </row>
    <row r="298">
      <c r="A298" s="3"/>
      <c r="B298" s="19"/>
      <c r="C298" s="19"/>
      <c r="D298" s="19"/>
      <c r="E298" s="19"/>
    </row>
    <row r="299">
      <c r="A299" s="3"/>
      <c r="B299" s="19"/>
      <c r="C299" s="19"/>
      <c r="D299" s="19"/>
      <c r="E299" s="19"/>
    </row>
    <row r="300">
      <c r="A300" s="3"/>
      <c r="B300" s="19"/>
      <c r="C300" s="19"/>
      <c r="D300" s="19"/>
      <c r="E300" s="19"/>
    </row>
    <row r="301">
      <c r="A301" s="3"/>
      <c r="B301" s="19"/>
      <c r="C301" s="19"/>
      <c r="D301" s="19"/>
      <c r="E301" s="19"/>
    </row>
    <row r="302">
      <c r="A302" s="3"/>
      <c r="B302" s="19"/>
      <c r="C302" s="19"/>
      <c r="D302" s="19"/>
      <c r="E302" s="19"/>
    </row>
    <row r="303">
      <c r="A303" s="3"/>
      <c r="B303" s="19"/>
      <c r="C303" s="19"/>
      <c r="D303" s="19"/>
      <c r="E303" s="19"/>
    </row>
    <row r="304">
      <c r="A304" s="3"/>
      <c r="B304" s="19"/>
      <c r="C304" s="19"/>
      <c r="D304" s="19"/>
      <c r="E304" s="19"/>
    </row>
    <row r="305">
      <c r="A305" s="3"/>
      <c r="B305" s="19"/>
      <c r="C305" s="19"/>
      <c r="D305" s="19"/>
      <c r="E305" s="19"/>
    </row>
    <row r="306">
      <c r="A306" s="3"/>
      <c r="B306" s="19"/>
      <c r="C306" s="19"/>
      <c r="D306" s="19"/>
      <c r="E306" s="19"/>
    </row>
    <row r="307">
      <c r="A307" s="3"/>
      <c r="B307" s="19"/>
      <c r="C307" s="19"/>
      <c r="D307" s="19"/>
      <c r="E307" s="19"/>
    </row>
    <row r="308">
      <c r="A308" s="3"/>
      <c r="B308" s="19"/>
      <c r="C308" s="19"/>
      <c r="D308" s="19"/>
      <c r="E308" s="19"/>
    </row>
    <row r="309">
      <c r="A309" s="3"/>
      <c r="B309" s="19"/>
      <c r="C309" s="19"/>
      <c r="D309" s="19"/>
      <c r="E309" s="19"/>
    </row>
    <row r="310">
      <c r="A310" s="3"/>
      <c r="B310" s="19"/>
      <c r="C310" s="19"/>
      <c r="D310" s="19"/>
      <c r="E310" s="19"/>
    </row>
    <row r="311">
      <c r="A311" s="3"/>
      <c r="B311" s="19"/>
      <c r="C311" s="19"/>
      <c r="D311" s="19"/>
      <c r="E311" s="19"/>
    </row>
    <row r="312">
      <c r="A312" s="3"/>
      <c r="B312" s="19"/>
      <c r="C312" s="19"/>
      <c r="D312" s="19"/>
      <c r="E312" s="19"/>
    </row>
    <row r="313">
      <c r="A313" s="3"/>
      <c r="B313" s="19"/>
      <c r="C313" s="19"/>
      <c r="D313" s="19"/>
      <c r="E313" s="19"/>
    </row>
    <row r="314">
      <c r="A314" s="3"/>
      <c r="B314" s="19"/>
      <c r="C314" s="19"/>
      <c r="D314" s="19"/>
      <c r="E314" s="19"/>
    </row>
    <row r="315">
      <c r="A315" s="3"/>
      <c r="B315" s="19"/>
      <c r="C315" s="19"/>
      <c r="D315" s="19"/>
      <c r="E315" s="19"/>
    </row>
    <row r="316">
      <c r="A316" s="3"/>
      <c r="B316" s="19"/>
      <c r="C316" s="19"/>
      <c r="D316" s="19"/>
      <c r="E316" s="19"/>
    </row>
    <row r="317">
      <c r="A317" s="3"/>
      <c r="B317" s="19"/>
      <c r="C317" s="19"/>
      <c r="D317" s="19"/>
      <c r="E317" s="19"/>
    </row>
    <row r="318">
      <c r="A318" s="3"/>
      <c r="B318" s="19"/>
      <c r="C318" s="19"/>
      <c r="D318" s="19"/>
      <c r="E318" s="19"/>
    </row>
    <row r="319">
      <c r="A319" s="3"/>
      <c r="B319" s="19"/>
      <c r="C319" s="19"/>
      <c r="D319" s="19"/>
      <c r="E319" s="19"/>
    </row>
    <row r="320">
      <c r="A320" s="3"/>
      <c r="B320" s="19"/>
      <c r="C320" s="19"/>
      <c r="D320" s="19"/>
      <c r="E320" s="19"/>
    </row>
    <row r="321">
      <c r="A321" s="3"/>
      <c r="B321" s="19"/>
      <c r="C321" s="19"/>
      <c r="D321" s="19"/>
      <c r="E321" s="19"/>
    </row>
    <row r="322">
      <c r="A322" s="3"/>
      <c r="B322" s="19"/>
      <c r="C322" s="19"/>
      <c r="D322" s="19"/>
      <c r="E322" s="19"/>
    </row>
    <row r="323">
      <c r="A323" s="3"/>
      <c r="B323" s="19"/>
      <c r="C323" s="19"/>
      <c r="D323" s="19"/>
      <c r="E323" s="19"/>
    </row>
    <row r="324">
      <c r="A324" s="3"/>
      <c r="B324" s="19"/>
      <c r="C324" s="19"/>
      <c r="D324" s="19"/>
      <c r="E324" s="19"/>
    </row>
    <row r="325">
      <c r="A325" s="3"/>
      <c r="B325" s="19"/>
      <c r="C325" s="19"/>
      <c r="D325" s="19"/>
      <c r="E325" s="19"/>
    </row>
    <row r="326">
      <c r="A326" s="3"/>
      <c r="B326" s="19"/>
      <c r="C326" s="19"/>
      <c r="D326" s="19"/>
      <c r="E326" s="19"/>
    </row>
    <row r="327">
      <c r="A327" s="3"/>
      <c r="B327" s="19"/>
      <c r="C327" s="19"/>
      <c r="D327" s="19"/>
      <c r="E327" s="19"/>
    </row>
    <row r="328">
      <c r="A328" s="3"/>
      <c r="B328" s="19"/>
      <c r="C328" s="19"/>
      <c r="D328" s="19"/>
      <c r="E328" s="19"/>
    </row>
    <row r="329">
      <c r="A329" s="3"/>
      <c r="B329" s="19"/>
      <c r="C329" s="19"/>
      <c r="D329" s="19"/>
      <c r="E329" s="19"/>
    </row>
    <row r="330">
      <c r="A330" s="3"/>
      <c r="B330" s="19"/>
      <c r="C330" s="19"/>
      <c r="D330" s="19"/>
      <c r="E330" s="19"/>
    </row>
    <row r="331">
      <c r="A331" s="3"/>
      <c r="B331" s="19"/>
      <c r="C331" s="19"/>
      <c r="D331" s="19"/>
      <c r="E331" s="19"/>
    </row>
    <row r="332">
      <c r="A332" s="3"/>
      <c r="B332" s="19"/>
      <c r="C332" s="19"/>
      <c r="D332" s="19"/>
      <c r="E332" s="19"/>
    </row>
    <row r="333">
      <c r="A333" s="3"/>
      <c r="B333" s="19"/>
      <c r="C333" s="19"/>
      <c r="D333" s="19"/>
      <c r="E333" s="19"/>
    </row>
    <row r="334">
      <c r="A334" s="3"/>
      <c r="B334" s="19"/>
      <c r="C334" s="19"/>
      <c r="D334" s="19"/>
      <c r="E334" s="19"/>
    </row>
    <row r="335">
      <c r="A335" s="3"/>
      <c r="B335" s="19"/>
      <c r="C335" s="19"/>
      <c r="D335" s="19"/>
      <c r="E335" s="19"/>
    </row>
    <row r="336">
      <c r="A336" s="3"/>
      <c r="B336" s="19"/>
      <c r="C336" s="19"/>
      <c r="D336" s="19"/>
      <c r="E336" s="19"/>
    </row>
    <row r="337">
      <c r="A337" s="3"/>
      <c r="B337" s="19"/>
      <c r="C337" s="19"/>
      <c r="D337" s="19"/>
      <c r="E337" s="19"/>
    </row>
    <row r="338">
      <c r="A338" s="3"/>
      <c r="B338" s="19"/>
      <c r="C338" s="19"/>
      <c r="D338" s="19"/>
      <c r="E338" s="19"/>
    </row>
    <row r="339">
      <c r="A339" s="3"/>
      <c r="B339" s="19"/>
      <c r="C339" s="19"/>
      <c r="D339" s="19"/>
      <c r="E339" s="19"/>
    </row>
    <row r="340">
      <c r="A340" s="3"/>
      <c r="B340" s="19"/>
      <c r="C340" s="19"/>
      <c r="D340" s="19"/>
      <c r="E340" s="19"/>
    </row>
    <row r="341">
      <c r="A341" s="3"/>
      <c r="B341" s="19"/>
      <c r="C341" s="19"/>
      <c r="D341" s="19"/>
      <c r="E341" s="19"/>
    </row>
    <row r="342">
      <c r="A342" s="3"/>
      <c r="B342" s="19"/>
      <c r="C342" s="19"/>
      <c r="D342" s="19"/>
      <c r="E342" s="19"/>
    </row>
    <row r="343">
      <c r="A343" s="3"/>
      <c r="B343" s="19"/>
      <c r="C343" s="19"/>
      <c r="D343" s="19"/>
      <c r="E343" s="19"/>
    </row>
    <row r="344">
      <c r="A344" s="3"/>
      <c r="B344" s="19"/>
      <c r="C344" s="19"/>
      <c r="D344" s="19"/>
      <c r="E344" s="19"/>
    </row>
    <row r="345">
      <c r="A345" s="3"/>
      <c r="B345" s="19"/>
      <c r="C345" s="19"/>
      <c r="D345" s="19"/>
      <c r="E345" s="19"/>
    </row>
    <row r="346">
      <c r="A346" s="3"/>
      <c r="B346" s="19"/>
      <c r="C346" s="19"/>
      <c r="D346" s="19"/>
      <c r="E346" s="19"/>
    </row>
    <row r="347">
      <c r="A347" s="3"/>
      <c r="B347" s="19"/>
      <c r="C347" s="19"/>
      <c r="D347" s="19"/>
      <c r="E347" s="19"/>
    </row>
    <row r="348">
      <c r="A348" s="3"/>
      <c r="B348" s="19"/>
      <c r="C348" s="19"/>
      <c r="D348" s="19"/>
      <c r="E348" s="19"/>
    </row>
    <row r="349">
      <c r="A349" s="3"/>
      <c r="B349" s="19"/>
      <c r="C349" s="19"/>
      <c r="D349" s="19"/>
      <c r="E349" s="19"/>
    </row>
    <row r="350">
      <c r="A350" s="3"/>
      <c r="B350" s="19"/>
      <c r="C350" s="19"/>
      <c r="D350" s="19"/>
      <c r="E350" s="19"/>
    </row>
    <row r="351">
      <c r="A351" s="3"/>
      <c r="B351" s="19"/>
      <c r="C351" s="19"/>
      <c r="D351" s="19"/>
      <c r="E351" s="19"/>
    </row>
    <row r="352">
      <c r="A352" s="3"/>
      <c r="B352" s="19"/>
      <c r="C352" s="19"/>
      <c r="D352" s="19"/>
      <c r="E352" s="19"/>
    </row>
    <row r="353">
      <c r="A353" s="3"/>
      <c r="B353" s="19"/>
      <c r="C353" s="19"/>
      <c r="D353" s="19"/>
      <c r="E353" s="19"/>
    </row>
    <row r="354">
      <c r="A354" s="3"/>
      <c r="B354" s="19"/>
      <c r="C354" s="19"/>
      <c r="D354" s="19"/>
      <c r="E354" s="19"/>
    </row>
    <row r="355">
      <c r="A355" s="3"/>
      <c r="B355" s="19"/>
      <c r="C355" s="19"/>
      <c r="D355" s="19"/>
      <c r="E355" s="19"/>
    </row>
    <row r="356">
      <c r="A356" s="3"/>
      <c r="B356" s="19"/>
      <c r="C356" s="19"/>
      <c r="D356" s="19"/>
      <c r="E356" s="19"/>
    </row>
    <row r="357">
      <c r="A357" s="3"/>
      <c r="B357" s="19"/>
      <c r="C357" s="19"/>
      <c r="D357" s="19"/>
      <c r="E357" s="19"/>
    </row>
    <row r="358">
      <c r="A358" s="3"/>
      <c r="B358" s="19"/>
      <c r="C358" s="19"/>
      <c r="D358" s="19"/>
      <c r="E358" s="19"/>
    </row>
    <row r="359">
      <c r="A359" s="3"/>
      <c r="B359" s="19"/>
      <c r="C359" s="19"/>
      <c r="D359" s="19"/>
      <c r="E359" s="19"/>
    </row>
    <row r="360">
      <c r="A360" s="3"/>
      <c r="B360" s="19"/>
      <c r="C360" s="19"/>
      <c r="D360" s="19"/>
      <c r="E360" s="19"/>
    </row>
    <row r="361">
      <c r="A361" s="3"/>
      <c r="B361" s="19"/>
      <c r="C361" s="19"/>
      <c r="D361" s="19"/>
      <c r="E361" s="19"/>
    </row>
    <row r="362">
      <c r="A362" s="3"/>
      <c r="B362" s="19"/>
      <c r="C362" s="19"/>
      <c r="D362" s="19"/>
      <c r="E362" s="19"/>
    </row>
    <row r="363">
      <c r="A363" s="3"/>
      <c r="B363" s="19"/>
      <c r="C363" s="19"/>
      <c r="D363" s="19"/>
      <c r="E363" s="19"/>
    </row>
    <row r="364">
      <c r="A364" s="3"/>
      <c r="B364" s="19"/>
      <c r="C364" s="19"/>
      <c r="D364" s="19"/>
      <c r="E364" s="19"/>
    </row>
    <row r="365">
      <c r="A365" s="3"/>
      <c r="B365" s="19"/>
      <c r="C365" s="19"/>
      <c r="D365" s="19"/>
      <c r="E365" s="19"/>
    </row>
    <row r="366">
      <c r="A366" s="3"/>
      <c r="B366" s="19"/>
      <c r="C366" s="19"/>
      <c r="D366" s="19"/>
      <c r="E366" s="19"/>
    </row>
    <row r="367">
      <c r="A367" s="3"/>
      <c r="B367" s="19"/>
      <c r="C367" s="19"/>
      <c r="D367" s="19"/>
      <c r="E367" s="19"/>
    </row>
    <row r="368">
      <c r="A368" s="3"/>
      <c r="B368" s="19"/>
      <c r="C368" s="19"/>
      <c r="D368" s="19"/>
      <c r="E368" s="19"/>
    </row>
    <row r="369">
      <c r="A369" s="3"/>
      <c r="B369" s="19"/>
      <c r="C369" s="19"/>
      <c r="D369" s="19"/>
      <c r="E369" s="19"/>
    </row>
    <row r="370">
      <c r="A370" s="3"/>
      <c r="B370" s="19"/>
      <c r="C370" s="19"/>
      <c r="D370" s="19"/>
      <c r="E370" s="19"/>
    </row>
    <row r="371">
      <c r="A371" s="3"/>
      <c r="B371" s="19"/>
      <c r="C371" s="19"/>
      <c r="D371" s="19"/>
      <c r="E371" s="19"/>
    </row>
    <row r="372">
      <c r="A372" s="3"/>
      <c r="B372" s="19"/>
      <c r="C372" s="19"/>
      <c r="D372" s="19"/>
      <c r="E372" s="19"/>
    </row>
    <row r="373">
      <c r="A373" s="3"/>
      <c r="B373" s="19"/>
      <c r="C373" s="19"/>
      <c r="D373" s="19"/>
      <c r="E373" s="19"/>
    </row>
    <row r="374">
      <c r="A374" s="3"/>
      <c r="B374" s="19"/>
      <c r="C374" s="19"/>
      <c r="D374" s="19"/>
      <c r="E374" s="19"/>
    </row>
    <row r="375">
      <c r="A375" s="3"/>
      <c r="B375" s="19"/>
      <c r="C375" s="19"/>
      <c r="D375" s="19"/>
      <c r="E375" s="19"/>
    </row>
    <row r="376">
      <c r="A376" s="3"/>
      <c r="B376" s="19"/>
      <c r="C376" s="19"/>
      <c r="D376" s="19"/>
      <c r="E376" s="19"/>
    </row>
    <row r="377">
      <c r="A377" s="3"/>
      <c r="B377" s="19"/>
      <c r="C377" s="19"/>
      <c r="D377" s="19"/>
      <c r="E377" s="19"/>
    </row>
    <row r="378">
      <c r="A378" s="3"/>
      <c r="B378" s="19"/>
      <c r="C378" s="19"/>
      <c r="D378" s="19"/>
      <c r="E378" s="19"/>
    </row>
    <row r="379">
      <c r="A379" s="3"/>
      <c r="B379" s="19"/>
      <c r="C379" s="19"/>
      <c r="D379" s="19"/>
      <c r="E379" s="19"/>
    </row>
    <row r="380">
      <c r="A380" s="3"/>
      <c r="B380" s="19"/>
      <c r="C380" s="19"/>
      <c r="D380" s="19"/>
      <c r="E380" s="19"/>
    </row>
    <row r="381">
      <c r="A381" s="3"/>
      <c r="B381" s="19"/>
      <c r="C381" s="19"/>
      <c r="D381" s="19"/>
      <c r="E381" s="19"/>
    </row>
    <row r="382">
      <c r="A382" s="3"/>
      <c r="B382" s="19"/>
      <c r="C382" s="19"/>
      <c r="D382" s="19"/>
      <c r="E382" s="19"/>
    </row>
    <row r="383">
      <c r="A383" s="3"/>
      <c r="B383" s="19"/>
      <c r="C383" s="19"/>
      <c r="D383" s="19"/>
      <c r="E383" s="19"/>
    </row>
    <row r="384">
      <c r="A384" s="3"/>
      <c r="B384" s="19"/>
      <c r="C384" s="19"/>
      <c r="D384" s="19"/>
      <c r="E384" s="19"/>
    </row>
    <row r="385">
      <c r="A385" s="3"/>
      <c r="B385" s="19"/>
      <c r="C385" s="19"/>
      <c r="D385" s="19"/>
      <c r="E385" s="19"/>
    </row>
    <row r="386">
      <c r="A386" s="3"/>
      <c r="B386" s="19"/>
      <c r="C386" s="19"/>
      <c r="D386" s="19"/>
      <c r="E386" s="19"/>
    </row>
    <row r="387">
      <c r="A387" s="3"/>
      <c r="B387" s="19"/>
      <c r="C387" s="19"/>
      <c r="D387" s="19"/>
      <c r="E387" s="19"/>
    </row>
    <row r="388">
      <c r="A388" s="3"/>
      <c r="B388" s="19"/>
      <c r="C388" s="19"/>
      <c r="D388" s="19"/>
      <c r="E388" s="19"/>
    </row>
    <row r="389">
      <c r="A389" s="3"/>
      <c r="B389" s="19"/>
      <c r="C389" s="19"/>
      <c r="D389" s="19"/>
      <c r="E389" s="19"/>
    </row>
    <row r="390">
      <c r="A390" s="3"/>
      <c r="B390" s="19"/>
      <c r="C390" s="19"/>
      <c r="D390" s="19"/>
      <c r="E390" s="19"/>
    </row>
    <row r="391">
      <c r="A391" s="3"/>
      <c r="B391" s="19"/>
      <c r="C391" s="19"/>
      <c r="D391" s="19"/>
      <c r="E391" s="19"/>
    </row>
    <row r="392">
      <c r="A392" s="3"/>
      <c r="B392" s="19"/>
      <c r="C392" s="19"/>
      <c r="D392" s="19"/>
      <c r="E392" s="19"/>
    </row>
    <row r="393">
      <c r="A393" s="3"/>
      <c r="B393" s="19"/>
      <c r="C393" s="19"/>
      <c r="D393" s="19"/>
      <c r="E393" s="19"/>
    </row>
    <row r="394">
      <c r="A394" s="3"/>
      <c r="B394" s="19"/>
      <c r="C394" s="19"/>
      <c r="D394" s="19"/>
      <c r="E394" s="19"/>
    </row>
    <row r="395">
      <c r="A395" s="3"/>
      <c r="B395" s="19"/>
      <c r="C395" s="19"/>
      <c r="D395" s="19"/>
      <c r="E395" s="19"/>
    </row>
    <row r="396">
      <c r="A396" s="3"/>
      <c r="B396" s="19"/>
      <c r="C396" s="19"/>
      <c r="D396" s="19"/>
      <c r="E396" s="19"/>
    </row>
    <row r="397">
      <c r="A397" s="3"/>
      <c r="B397" s="19"/>
      <c r="C397" s="19"/>
      <c r="D397" s="19"/>
      <c r="E397" s="19"/>
    </row>
    <row r="398">
      <c r="A398" s="3"/>
      <c r="B398" s="19"/>
      <c r="C398" s="19"/>
      <c r="D398" s="19"/>
      <c r="E398" s="19"/>
    </row>
    <row r="399">
      <c r="A399" s="3"/>
      <c r="B399" s="19"/>
      <c r="C399" s="19"/>
      <c r="D399" s="19"/>
      <c r="E399" s="19"/>
    </row>
    <row r="400">
      <c r="A400" s="3"/>
      <c r="B400" s="19"/>
      <c r="C400" s="19"/>
      <c r="D400" s="19"/>
      <c r="E400" s="19"/>
    </row>
    <row r="401">
      <c r="A401" s="3"/>
      <c r="B401" s="19"/>
      <c r="C401" s="19"/>
      <c r="D401" s="19"/>
      <c r="E401" s="19"/>
    </row>
    <row r="402">
      <c r="A402" s="3"/>
      <c r="B402" s="19"/>
      <c r="C402" s="19"/>
      <c r="D402" s="19"/>
      <c r="E402" s="19"/>
    </row>
    <row r="403">
      <c r="A403" s="3"/>
      <c r="B403" s="19"/>
      <c r="C403" s="19"/>
      <c r="D403" s="19"/>
      <c r="E403" s="19"/>
    </row>
    <row r="404">
      <c r="A404" s="3"/>
      <c r="B404" s="19"/>
      <c r="C404" s="19"/>
      <c r="D404" s="19"/>
      <c r="E404" s="19"/>
    </row>
    <row r="405">
      <c r="A405" s="3"/>
      <c r="B405" s="19"/>
      <c r="C405" s="19"/>
      <c r="D405" s="19"/>
      <c r="E405" s="19"/>
    </row>
    <row r="406">
      <c r="A406" s="3"/>
      <c r="B406" s="19"/>
      <c r="C406" s="19"/>
      <c r="D406" s="19"/>
      <c r="E406" s="19"/>
    </row>
    <row r="407">
      <c r="A407" s="3"/>
      <c r="B407" s="19"/>
      <c r="C407" s="19"/>
      <c r="D407" s="19"/>
      <c r="E407" s="19"/>
    </row>
    <row r="408">
      <c r="A408" s="3"/>
      <c r="B408" s="19"/>
      <c r="C408" s="19"/>
      <c r="D408" s="19"/>
      <c r="E408" s="19"/>
    </row>
    <row r="409">
      <c r="A409" s="3"/>
      <c r="B409" s="19"/>
      <c r="C409" s="19"/>
      <c r="D409" s="19"/>
      <c r="E409" s="19"/>
    </row>
    <row r="410">
      <c r="A410" s="3"/>
      <c r="B410" s="19"/>
      <c r="C410" s="19"/>
      <c r="D410" s="19"/>
      <c r="E410" s="19"/>
    </row>
    <row r="411">
      <c r="A411" s="3"/>
      <c r="B411" s="19"/>
      <c r="C411" s="19"/>
      <c r="D411" s="19"/>
      <c r="E411" s="19"/>
    </row>
    <row r="412">
      <c r="A412" s="3"/>
      <c r="B412" s="19"/>
      <c r="C412" s="19"/>
      <c r="D412" s="19"/>
      <c r="E412" s="19"/>
    </row>
    <row r="413">
      <c r="A413" s="3"/>
      <c r="B413" s="19"/>
      <c r="C413" s="19"/>
      <c r="D413" s="19"/>
      <c r="E413" s="19"/>
    </row>
    <row r="414">
      <c r="A414" s="3"/>
      <c r="B414" s="19"/>
      <c r="C414" s="19"/>
      <c r="D414" s="19"/>
      <c r="E414" s="19"/>
    </row>
    <row r="415">
      <c r="A415" s="3"/>
      <c r="B415" s="19"/>
      <c r="C415" s="19"/>
      <c r="D415" s="19"/>
      <c r="E415" s="19"/>
    </row>
    <row r="416">
      <c r="A416" s="3"/>
      <c r="B416" s="19"/>
      <c r="C416" s="19"/>
      <c r="D416" s="19"/>
      <c r="E416" s="19"/>
    </row>
    <row r="417">
      <c r="A417" s="3"/>
      <c r="B417" s="19"/>
      <c r="C417" s="19"/>
      <c r="D417" s="19"/>
      <c r="E417" s="19"/>
    </row>
    <row r="418">
      <c r="A418" s="3"/>
      <c r="B418" s="19"/>
      <c r="C418" s="19"/>
      <c r="D418" s="19"/>
      <c r="E418" s="19"/>
    </row>
    <row r="419">
      <c r="A419" s="3"/>
      <c r="B419" s="19"/>
      <c r="C419" s="19"/>
      <c r="D419" s="19"/>
      <c r="E419" s="19"/>
    </row>
    <row r="420">
      <c r="A420" s="3"/>
      <c r="B420" s="19"/>
      <c r="C420" s="19"/>
      <c r="D420" s="19"/>
      <c r="E420" s="19"/>
    </row>
    <row r="421">
      <c r="A421" s="3"/>
      <c r="B421" s="19"/>
      <c r="C421" s="19"/>
      <c r="D421" s="19"/>
      <c r="E421" s="19"/>
    </row>
    <row r="422">
      <c r="A422" s="3"/>
      <c r="B422" s="19"/>
      <c r="C422" s="19"/>
      <c r="D422" s="19"/>
      <c r="E422" s="19"/>
    </row>
    <row r="423">
      <c r="A423" s="3"/>
      <c r="B423" s="19"/>
      <c r="C423" s="19"/>
      <c r="D423" s="19"/>
      <c r="E423" s="19"/>
    </row>
    <row r="424">
      <c r="A424" s="3"/>
      <c r="B424" s="19"/>
      <c r="C424" s="19"/>
      <c r="D424" s="19"/>
      <c r="E424" s="19"/>
    </row>
    <row r="425">
      <c r="A425" s="3"/>
      <c r="B425" s="19"/>
      <c r="C425" s="19"/>
      <c r="D425" s="19"/>
      <c r="E425" s="19"/>
    </row>
    <row r="426">
      <c r="A426" s="3"/>
      <c r="B426" s="19"/>
      <c r="C426" s="19"/>
      <c r="D426" s="19"/>
      <c r="E426" s="19"/>
    </row>
    <row r="427">
      <c r="A427" s="3"/>
      <c r="B427" s="19"/>
      <c r="C427" s="19"/>
      <c r="D427" s="19"/>
      <c r="E427" s="19"/>
    </row>
    <row r="428">
      <c r="A428" s="3"/>
      <c r="B428" s="19"/>
      <c r="C428" s="19"/>
      <c r="D428" s="19"/>
      <c r="E428" s="19"/>
    </row>
    <row r="429">
      <c r="A429" s="3"/>
      <c r="B429" s="19"/>
      <c r="C429" s="19"/>
      <c r="D429" s="19"/>
      <c r="E429" s="19"/>
    </row>
    <row r="430">
      <c r="A430" s="3"/>
      <c r="B430" s="19"/>
      <c r="C430" s="19"/>
      <c r="D430" s="19"/>
      <c r="E430" s="19"/>
    </row>
    <row r="431">
      <c r="A431" s="3"/>
      <c r="B431" s="19"/>
      <c r="C431" s="19"/>
      <c r="D431" s="19"/>
      <c r="E431" s="19"/>
    </row>
    <row r="432">
      <c r="A432" s="3"/>
      <c r="B432" s="19"/>
      <c r="C432" s="19"/>
      <c r="D432" s="19"/>
      <c r="E432" s="19"/>
    </row>
    <row r="433">
      <c r="A433" s="3"/>
      <c r="B433" s="19"/>
      <c r="C433" s="19"/>
      <c r="D433" s="19"/>
      <c r="E433" s="19"/>
    </row>
    <row r="434">
      <c r="A434" s="3"/>
      <c r="B434" s="19"/>
      <c r="C434" s="19"/>
      <c r="D434" s="19"/>
      <c r="E434" s="19"/>
    </row>
    <row r="435">
      <c r="A435" s="3"/>
      <c r="B435" s="19"/>
      <c r="C435" s="19"/>
      <c r="D435" s="19"/>
      <c r="E435" s="19"/>
    </row>
    <row r="436">
      <c r="A436" s="3"/>
      <c r="B436" s="19"/>
      <c r="C436" s="19"/>
      <c r="D436" s="19"/>
      <c r="E436" s="19"/>
    </row>
    <row r="437">
      <c r="A437" s="3"/>
      <c r="B437" s="19"/>
      <c r="C437" s="19"/>
      <c r="D437" s="19"/>
      <c r="E437" s="19"/>
    </row>
    <row r="438">
      <c r="A438" s="3"/>
      <c r="B438" s="19"/>
      <c r="C438" s="19"/>
      <c r="D438" s="19"/>
      <c r="E438" s="19"/>
    </row>
    <row r="439">
      <c r="A439" s="3"/>
      <c r="B439" s="19"/>
      <c r="C439" s="19"/>
      <c r="D439" s="19"/>
      <c r="E439" s="19"/>
    </row>
    <row r="440">
      <c r="A440" s="3"/>
      <c r="B440" s="19"/>
      <c r="C440" s="19"/>
      <c r="D440" s="19"/>
      <c r="E440" s="19"/>
    </row>
    <row r="441">
      <c r="A441" s="3"/>
      <c r="B441" s="19"/>
      <c r="C441" s="19"/>
      <c r="D441" s="19"/>
      <c r="E441" s="19"/>
    </row>
    <row r="442">
      <c r="A442" s="3"/>
      <c r="B442" s="19"/>
      <c r="C442" s="19"/>
      <c r="D442" s="19"/>
      <c r="E442" s="19"/>
    </row>
    <row r="443">
      <c r="A443" s="3"/>
      <c r="B443" s="19"/>
      <c r="C443" s="19"/>
      <c r="D443" s="19"/>
      <c r="E443" s="19"/>
    </row>
    <row r="444">
      <c r="A444" s="3"/>
      <c r="B444" s="19"/>
      <c r="C444" s="19"/>
      <c r="D444" s="19"/>
      <c r="E444" s="19"/>
    </row>
    <row r="445">
      <c r="A445" s="3"/>
      <c r="B445" s="19"/>
      <c r="C445" s="19"/>
      <c r="D445" s="19"/>
      <c r="E445" s="19"/>
    </row>
    <row r="446">
      <c r="A446" s="3"/>
      <c r="B446" s="19"/>
      <c r="C446" s="19"/>
      <c r="D446" s="19"/>
      <c r="E446" s="19"/>
    </row>
    <row r="447">
      <c r="A447" s="3"/>
      <c r="B447" s="19"/>
      <c r="C447" s="19"/>
      <c r="D447" s="19"/>
      <c r="E447" s="19"/>
    </row>
    <row r="448">
      <c r="A448" s="3"/>
      <c r="B448" s="19"/>
      <c r="C448" s="19"/>
      <c r="D448" s="19"/>
      <c r="E448" s="19"/>
    </row>
    <row r="449">
      <c r="A449" s="3"/>
      <c r="B449" s="19"/>
      <c r="C449" s="19"/>
      <c r="D449" s="19"/>
      <c r="E449" s="19"/>
    </row>
    <row r="450">
      <c r="A450" s="3"/>
      <c r="B450" s="19"/>
      <c r="C450" s="19"/>
      <c r="D450" s="19"/>
      <c r="E450" s="19"/>
    </row>
    <row r="451">
      <c r="A451" s="3"/>
      <c r="B451" s="19"/>
      <c r="C451" s="19"/>
      <c r="D451" s="19"/>
      <c r="E451" s="19"/>
    </row>
    <row r="452">
      <c r="A452" s="3"/>
      <c r="B452" s="19"/>
      <c r="C452" s="19"/>
      <c r="D452" s="19"/>
      <c r="E452" s="19"/>
    </row>
    <row r="453">
      <c r="A453" s="3"/>
      <c r="B453" s="19"/>
      <c r="C453" s="19"/>
      <c r="D453" s="19"/>
      <c r="E453" s="19"/>
    </row>
    <row r="454">
      <c r="A454" s="3"/>
      <c r="B454" s="19"/>
      <c r="C454" s="19"/>
      <c r="D454" s="19"/>
      <c r="E454" s="19"/>
    </row>
    <row r="455">
      <c r="A455" s="3"/>
      <c r="B455" s="19"/>
      <c r="C455" s="19"/>
      <c r="D455" s="19"/>
      <c r="E455" s="19"/>
    </row>
    <row r="456">
      <c r="A456" s="3"/>
      <c r="B456" s="19"/>
      <c r="C456" s="19"/>
      <c r="D456" s="19"/>
      <c r="E456" s="19"/>
    </row>
    <row r="457">
      <c r="A457" s="3"/>
      <c r="B457" s="19"/>
      <c r="C457" s="19"/>
      <c r="D457" s="19"/>
      <c r="E457" s="19"/>
    </row>
    <row r="458">
      <c r="A458" s="3"/>
      <c r="B458" s="19"/>
      <c r="C458" s="19"/>
      <c r="D458" s="19"/>
      <c r="E458" s="19"/>
    </row>
    <row r="459">
      <c r="A459" s="3"/>
      <c r="B459" s="19"/>
      <c r="C459" s="19"/>
      <c r="D459" s="19"/>
      <c r="E459" s="19"/>
    </row>
    <row r="460">
      <c r="A460" s="3"/>
      <c r="B460" s="19"/>
      <c r="C460" s="19"/>
      <c r="D460" s="19"/>
      <c r="E460" s="19"/>
    </row>
    <row r="461">
      <c r="A461" s="3"/>
      <c r="B461" s="19"/>
      <c r="C461" s="19"/>
      <c r="D461" s="19"/>
      <c r="E461" s="19"/>
    </row>
    <row r="462">
      <c r="A462" s="3"/>
      <c r="B462" s="19"/>
      <c r="C462" s="19"/>
      <c r="D462" s="19"/>
      <c r="E462" s="19"/>
    </row>
    <row r="463">
      <c r="A463" s="3"/>
      <c r="B463" s="19"/>
      <c r="C463" s="19"/>
      <c r="D463" s="19"/>
      <c r="E463" s="19"/>
    </row>
    <row r="464">
      <c r="A464" s="3"/>
      <c r="B464" s="19"/>
      <c r="C464" s="19"/>
      <c r="D464" s="19"/>
      <c r="E464" s="19"/>
    </row>
    <row r="465">
      <c r="A465" s="3"/>
      <c r="B465" s="19"/>
      <c r="C465" s="19"/>
      <c r="D465" s="19"/>
      <c r="E465" s="19"/>
    </row>
    <row r="466">
      <c r="A466" s="3"/>
      <c r="B466" s="19"/>
      <c r="C466" s="19"/>
      <c r="D466" s="19"/>
      <c r="E466" s="19"/>
    </row>
    <row r="467">
      <c r="A467" s="3"/>
      <c r="B467" s="19"/>
      <c r="C467" s="19"/>
      <c r="D467" s="19"/>
      <c r="E467" s="19"/>
    </row>
    <row r="468">
      <c r="A468" s="3"/>
      <c r="B468" s="19"/>
      <c r="C468" s="19"/>
      <c r="D468" s="19"/>
      <c r="E468" s="19"/>
    </row>
    <row r="469">
      <c r="A469" s="3"/>
      <c r="B469" s="19"/>
      <c r="C469" s="19"/>
      <c r="D469" s="19"/>
      <c r="E469" s="19"/>
    </row>
    <row r="470">
      <c r="A470" s="3"/>
      <c r="B470" s="19"/>
      <c r="C470" s="19"/>
      <c r="D470" s="19"/>
      <c r="E470" s="19"/>
    </row>
    <row r="471">
      <c r="A471" s="3"/>
      <c r="B471" s="19"/>
      <c r="C471" s="19"/>
      <c r="D471" s="19"/>
      <c r="E471" s="19"/>
    </row>
    <row r="472">
      <c r="A472" s="3"/>
      <c r="B472" s="19"/>
      <c r="C472" s="19"/>
      <c r="D472" s="19"/>
      <c r="E472" s="19"/>
    </row>
    <row r="473">
      <c r="A473" s="3"/>
      <c r="B473" s="19"/>
      <c r="C473" s="19"/>
      <c r="D473" s="19"/>
      <c r="E473" s="19"/>
    </row>
    <row r="474">
      <c r="A474" s="3"/>
      <c r="B474" s="19"/>
      <c r="C474" s="19"/>
      <c r="D474" s="19"/>
      <c r="E474" s="19"/>
    </row>
    <row r="475">
      <c r="A475" s="3"/>
      <c r="B475" s="19"/>
      <c r="C475" s="19"/>
      <c r="D475" s="19"/>
      <c r="E475" s="19"/>
    </row>
    <row r="476">
      <c r="A476" s="3"/>
      <c r="B476" s="19"/>
      <c r="C476" s="19"/>
      <c r="D476" s="19"/>
      <c r="E476" s="19"/>
    </row>
    <row r="477">
      <c r="A477" s="3"/>
      <c r="B477" s="19"/>
      <c r="C477" s="19"/>
      <c r="D477" s="19"/>
      <c r="E477" s="19"/>
    </row>
    <row r="478">
      <c r="A478" s="3"/>
      <c r="B478" s="19"/>
      <c r="C478" s="19"/>
      <c r="D478" s="19"/>
      <c r="E478" s="19"/>
    </row>
    <row r="479">
      <c r="A479" s="3"/>
      <c r="B479" s="19"/>
      <c r="C479" s="19"/>
      <c r="D479" s="19"/>
      <c r="E479" s="19"/>
    </row>
    <row r="480">
      <c r="A480" s="3"/>
      <c r="B480" s="19"/>
      <c r="C480" s="19"/>
      <c r="D480" s="19"/>
      <c r="E480" s="19"/>
    </row>
    <row r="481">
      <c r="A481" s="3"/>
      <c r="B481" s="19"/>
      <c r="C481" s="19"/>
      <c r="D481" s="19"/>
      <c r="E481" s="19"/>
    </row>
    <row r="482">
      <c r="A482" s="3"/>
      <c r="B482" s="19"/>
      <c r="C482" s="19"/>
      <c r="D482" s="19"/>
      <c r="E482" s="19"/>
    </row>
    <row r="483">
      <c r="A483" s="3"/>
      <c r="B483" s="19"/>
      <c r="C483" s="19"/>
      <c r="D483" s="19"/>
      <c r="E483" s="19"/>
    </row>
    <row r="484">
      <c r="A484" s="3"/>
      <c r="B484" s="19"/>
      <c r="C484" s="19"/>
      <c r="D484" s="19"/>
      <c r="E484" s="19"/>
    </row>
    <row r="485">
      <c r="A485" s="3"/>
      <c r="B485" s="19"/>
      <c r="C485" s="19"/>
      <c r="D485" s="19"/>
      <c r="E485" s="19"/>
    </row>
    <row r="486">
      <c r="A486" s="3"/>
      <c r="B486" s="19"/>
      <c r="C486" s="19"/>
      <c r="D486" s="19"/>
      <c r="E486" s="19"/>
    </row>
    <row r="487">
      <c r="A487" s="3"/>
      <c r="B487" s="19"/>
      <c r="C487" s="19"/>
      <c r="D487" s="19"/>
      <c r="E487" s="19"/>
    </row>
    <row r="488">
      <c r="A488" s="3"/>
      <c r="B488" s="19"/>
      <c r="C488" s="19"/>
      <c r="D488" s="19"/>
      <c r="E488" s="19"/>
    </row>
    <row r="489">
      <c r="A489" s="3"/>
      <c r="B489" s="19"/>
      <c r="C489" s="19"/>
      <c r="D489" s="19"/>
      <c r="E489" s="19"/>
    </row>
    <row r="490">
      <c r="A490" s="3"/>
      <c r="B490" s="19"/>
      <c r="C490" s="19"/>
      <c r="D490" s="19"/>
      <c r="E490" s="19"/>
    </row>
    <row r="491">
      <c r="A491" s="3"/>
      <c r="B491" s="19"/>
      <c r="C491" s="19"/>
      <c r="D491" s="19"/>
      <c r="E491" s="19"/>
    </row>
    <row r="492">
      <c r="A492" s="3"/>
      <c r="B492" s="19"/>
      <c r="C492" s="19"/>
      <c r="D492" s="19"/>
      <c r="E492" s="19"/>
    </row>
    <row r="493">
      <c r="A493" s="3"/>
      <c r="B493" s="19"/>
      <c r="C493" s="19"/>
      <c r="D493" s="19"/>
      <c r="E493" s="19"/>
    </row>
    <row r="494">
      <c r="A494" s="3"/>
      <c r="B494" s="19"/>
      <c r="C494" s="19"/>
      <c r="D494" s="19"/>
      <c r="E494" s="19"/>
    </row>
    <row r="495">
      <c r="A495" s="3"/>
      <c r="B495" s="19"/>
      <c r="C495" s="19"/>
      <c r="D495" s="19"/>
      <c r="E495" s="19"/>
    </row>
    <row r="496">
      <c r="A496" s="3"/>
      <c r="B496" s="19"/>
      <c r="C496" s="19"/>
      <c r="D496" s="19"/>
      <c r="E496" s="19"/>
    </row>
    <row r="497">
      <c r="A497" s="3"/>
      <c r="B497" s="19"/>
      <c r="C497" s="19"/>
      <c r="D497" s="19"/>
      <c r="E497" s="19"/>
    </row>
    <row r="498">
      <c r="A498" s="3"/>
      <c r="B498" s="19"/>
      <c r="C498" s="19"/>
      <c r="D498" s="19"/>
      <c r="E498" s="19"/>
    </row>
    <row r="499">
      <c r="A499" s="3"/>
      <c r="B499" s="19"/>
      <c r="C499" s="19"/>
      <c r="D499" s="19"/>
      <c r="E499" s="19"/>
    </row>
    <row r="500">
      <c r="A500" s="3"/>
      <c r="B500" s="19"/>
      <c r="C500" s="19"/>
      <c r="D500" s="19"/>
      <c r="E500" s="19"/>
    </row>
    <row r="501">
      <c r="A501" s="3"/>
      <c r="B501" s="19"/>
      <c r="C501" s="19"/>
      <c r="D501" s="19"/>
      <c r="E501" s="19"/>
    </row>
    <row r="502">
      <c r="A502" s="3"/>
      <c r="B502" s="19"/>
      <c r="C502" s="19"/>
      <c r="D502" s="19"/>
      <c r="E502" s="19"/>
    </row>
    <row r="503">
      <c r="A503" s="3"/>
      <c r="B503" s="19"/>
      <c r="C503" s="19"/>
      <c r="D503" s="19"/>
      <c r="E503" s="19"/>
    </row>
    <row r="504">
      <c r="A504" s="3"/>
      <c r="B504" s="19"/>
      <c r="C504" s="19"/>
      <c r="D504" s="19"/>
      <c r="E504" s="19"/>
    </row>
    <row r="505">
      <c r="A505" s="3"/>
      <c r="B505" s="19"/>
      <c r="C505" s="19"/>
      <c r="D505" s="19"/>
      <c r="E505" s="19"/>
    </row>
    <row r="506">
      <c r="A506" s="3"/>
      <c r="B506" s="19"/>
      <c r="C506" s="19"/>
      <c r="D506" s="19"/>
      <c r="E506" s="19"/>
    </row>
    <row r="507">
      <c r="A507" s="3"/>
      <c r="B507" s="19"/>
      <c r="C507" s="19"/>
      <c r="D507" s="19"/>
      <c r="E507" s="19"/>
    </row>
    <row r="508">
      <c r="A508" s="3"/>
      <c r="B508" s="19"/>
      <c r="C508" s="19"/>
      <c r="D508" s="19"/>
      <c r="E508" s="19"/>
    </row>
    <row r="509">
      <c r="A509" s="3"/>
      <c r="B509" s="19"/>
      <c r="C509" s="19"/>
      <c r="D509" s="19"/>
      <c r="E509" s="19"/>
    </row>
    <row r="510">
      <c r="A510" s="3"/>
      <c r="B510" s="19"/>
      <c r="C510" s="19"/>
      <c r="D510" s="19"/>
      <c r="E510" s="19"/>
    </row>
    <row r="511">
      <c r="A511" s="3"/>
      <c r="B511" s="19"/>
      <c r="C511" s="19"/>
      <c r="D511" s="19"/>
      <c r="E511" s="19"/>
    </row>
    <row r="512">
      <c r="A512" s="3"/>
      <c r="B512" s="19"/>
      <c r="C512" s="19"/>
      <c r="D512" s="19"/>
      <c r="E512" s="19"/>
    </row>
    <row r="513">
      <c r="A513" s="3"/>
      <c r="B513" s="19"/>
      <c r="C513" s="19"/>
      <c r="D513" s="19"/>
      <c r="E513" s="19"/>
    </row>
    <row r="514">
      <c r="A514" s="3"/>
      <c r="B514" s="19"/>
      <c r="C514" s="19"/>
      <c r="D514" s="19"/>
      <c r="E514" s="19"/>
    </row>
    <row r="515">
      <c r="A515" s="3"/>
      <c r="B515" s="19"/>
      <c r="C515" s="19"/>
      <c r="D515" s="19"/>
      <c r="E515" s="19"/>
    </row>
    <row r="516">
      <c r="A516" s="3"/>
      <c r="B516" s="19"/>
      <c r="C516" s="19"/>
      <c r="D516" s="19"/>
      <c r="E516" s="19"/>
    </row>
    <row r="517">
      <c r="A517" s="3"/>
      <c r="B517" s="19"/>
      <c r="C517" s="19"/>
      <c r="D517" s="19"/>
      <c r="E517" s="19"/>
    </row>
    <row r="518">
      <c r="A518" s="3"/>
      <c r="B518" s="19"/>
      <c r="C518" s="19"/>
      <c r="D518" s="19"/>
      <c r="E518" s="19"/>
    </row>
    <row r="519">
      <c r="A519" s="3"/>
      <c r="B519" s="19"/>
      <c r="C519" s="19"/>
      <c r="D519" s="19"/>
      <c r="E519" s="19"/>
    </row>
    <row r="520">
      <c r="A520" s="3"/>
      <c r="B520" s="19"/>
      <c r="C520" s="19"/>
      <c r="D520" s="19"/>
      <c r="E520" s="19"/>
    </row>
    <row r="521">
      <c r="A521" s="3"/>
      <c r="B521" s="19"/>
      <c r="C521" s="19"/>
      <c r="D521" s="19"/>
      <c r="E521" s="19"/>
    </row>
    <row r="522">
      <c r="A522" s="3"/>
      <c r="B522" s="19"/>
      <c r="C522" s="19"/>
      <c r="D522" s="19"/>
      <c r="E522" s="19"/>
    </row>
    <row r="523">
      <c r="A523" s="3"/>
      <c r="B523" s="19"/>
      <c r="C523" s="19"/>
      <c r="D523" s="19"/>
      <c r="E523" s="19"/>
    </row>
    <row r="524">
      <c r="A524" s="3"/>
      <c r="B524" s="19"/>
      <c r="C524" s="19"/>
      <c r="D524" s="19"/>
      <c r="E524" s="19"/>
    </row>
    <row r="525">
      <c r="A525" s="3"/>
      <c r="B525" s="19"/>
      <c r="C525" s="19"/>
      <c r="D525" s="19"/>
      <c r="E525" s="19"/>
    </row>
    <row r="526">
      <c r="A526" s="3"/>
      <c r="B526" s="19"/>
      <c r="C526" s="19"/>
      <c r="D526" s="19"/>
      <c r="E526" s="19"/>
    </row>
    <row r="527">
      <c r="A527" s="3"/>
      <c r="B527" s="19"/>
      <c r="C527" s="19"/>
      <c r="D527" s="19"/>
      <c r="E527" s="19"/>
    </row>
    <row r="528">
      <c r="A528" s="3"/>
      <c r="B528" s="19"/>
      <c r="C528" s="19"/>
      <c r="D528" s="19"/>
      <c r="E528" s="19"/>
    </row>
    <row r="529">
      <c r="A529" s="3"/>
      <c r="B529" s="19"/>
      <c r="C529" s="19"/>
      <c r="D529" s="19"/>
      <c r="E529" s="19"/>
    </row>
    <row r="530">
      <c r="A530" s="3"/>
      <c r="B530" s="19"/>
      <c r="C530" s="19"/>
      <c r="D530" s="19"/>
      <c r="E530" s="19"/>
    </row>
    <row r="531">
      <c r="A531" s="3"/>
      <c r="B531" s="19"/>
      <c r="C531" s="19"/>
      <c r="D531" s="19"/>
      <c r="E531" s="19"/>
    </row>
    <row r="532">
      <c r="A532" s="3"/>
      <c r="B532" s="19"/>
      <c r="C532" s="19"/>
      <c r="D532" s="19"/>
      <c r="E532" s="19"/>
    </row>
    <row r="533">
      <c r="A533" s="3"/>
      <c r="B533" s="19"/>
      <c r="C533" s="19"/>
      <c r="D533" s="19"/>
      <c r="E533" s="19"/>
    </row>
    <row r="534">
      <c r="A534" s="3"/>
      <c r="B534" s="19"/>
      <c r="C534" s="19"/>
      <c r="D534" s="19"/>
      <c r="E534" s="19"/>
    </row>
    <row r="535">
      <c r="A535" s="3"/>
      <c r="B535" s="19"/>
      <c r="C535" s="19"/>
      <c r="D535" s="19"/>
      <c r="E535" s="19"/>
    </row>
    <row r="536">
      <c r="A536" s="3"/>
      <c r="B536" s="19"/>
      <c r="C536" s="19"/>
      <c r="D536" s="19"/>
      <c r="E536" s="19"/>
    </row>
    <row r="537">
      <c r="A537" s="3"/>
      <c r="B537" s="19"/>
      <c r="C537" s="19"/>
      <c r="D537" s="19"/>
      <c r="E537" s="19"/>
    </row>
    <row r="538">
      <c r="A538" s="3"/>
      <c r="B538" s="19"/>
      <c r="C538" s="19"/>
      <c r="D538" s="19"/>
      <c r="E538" s="19"/>
    </row>
    <row r="539">
      <c r="A539" s="3"/>
      <c r="B539" s="19"/>
      <c r="C539" s="19"/>
      <c r="D539" s="19"/>
      <c r="E539" s="19"/>
    </row>
    <row r="540">
      <c r="A540" s="3"/>
      <c r="B540" s="19"/>
      <c r="C540" s="19"/>
      <c r="D540" s="19"/>
      <c r="E540" s="19"/>
    </row>
    <row r="541">
      <c r="A541" s="3"/>
      <c r="B541" s="19"/>
      <c r="C541" s="19"/>
      <c r="D541" s="19"/>
      <c r="E541" s="19"/>
    </row>
    <row r="542">
      <c r="A542" s="3"/>
      <c r="B542" s="19"/>
      <c r="C542" s="19"/>
      <c r="D542" s="19"/>
      <c r="E542" s="19"/>
    </row>
    <row r="543">
      <c r="A543" s="3"/>
      <c r="B543" s="19"/>
      <c r="C543" s="19"/>
      <c r="D543" s="19"/>
      <c r="E543" s="19"/>
    </row>
    <row r="544">
      <c r="A544" s="3"/>
      <c r="B544" s="19"/>
      <c r="C544" s="19"/>
      <c r="D544" s="19"/>
      <c r="E544" s="19"/>
    </row>
    <row r="545">
      <c r="A545" s="3"/>
      <c r="B545" s="19"/>
      <c r="C545" s="19"/>
      <c r="D545" s="19"/>
      <c r="E545" s="19"/>
    </row>
    <row r="546">
      <c r="A546" s="3"/>
      <c r="B546" s="19"/>
      <c r="C546" s="19"/>
      <c r="D546" s="19"/>
      <c r="E546" s="19"/>
    </row>
    <row r="547">
      <c r="A547" s="3"/>
      <c r="B547" s="19"/>
      <c r="C547" s="19"/>
      <c r="D547" s="19"/>
      <c r="E547" s="19"/>
    </row>
    <row r="548">
      <c r="A548" s="3"/>
      <c r="B548" s="19"/>
      <c r="C548" s="19"/>
      <c r="D548" s="19"/>
      <c r="E548" s="19"/>
    </row>
    <row r="549">
      <c r="A549" s="3"/>
      <c r="B549" s="19"/>
      <c r="C549" s="19"/>
      <c r="D549" s="19"/>
      <c r="E549" s="19"/>
    </row>
    <row r="550">
      <c r="A550" s="3"/>
      <c r="B550" s="19"/>
      <c r="C550" s="19"/>
      <c r="D550" s="19"/>
      <c r="E550" s="19"/>
    </row>
    <row r="551">
      <c r="A551" s="3"/>
      <c r="B551" s="19"/>
      <c r="C551" s="19"/>
      <c r="D551" s="19"/>
      <c r="E551" s="19"/>
    </row>
    <row r="552">
      <c r="A552" s="3"/>
      <c r="B552" s="19"/>
      <c r="C552" s="19"/>
      <c r="D552" s="19"/>
      <c r="E552" s="19"/>
    </row>
    <row r="553">
      <c r="A553" s="3"/>
      <c r="B553" s="19"/>
      <c r="C553" s="19"/>
      <c r="D553" s="19"/>
      <c r="E553" s="19"/>
    </row>
    <row r="554">
      <c r="A554" s="3"/>
      <c r="B554" s="19"/>
      <c r="C554" s="19"/>
      <c r="D554" s="19"/>
      <c r="E554" s="19"/>
    </row>
    <row r="555">
      <c r="A555" s="3"/>
      <c r="B555" s="19"/>
      <c r="C555" s="19"/>
      <c r="D555" s="19"/>
      <c r="E555" s="19"/>
    </row>
    <row r="556">
      <c r="A556" s="3"/>
      <c r="B556" s="19"/>
      <c r="C556" s="19"/>
      <c r="D556" s="19"/>
      <c r="E556" s="19"/>
    </row>
    <row r="557">
      <c r="A557" s="3"/>
      <c r="B557" s="19"/>
      <c r="C557" s="19"/>
      <c r="D557" s="19"/>
      <c r="E557" s="19"/>
    </row>
    <row r="558">
      <c r="A558" s="3"/>
      <c r="B558" s="19"/>
      <c r="C558" s="19"/>
      <c r="D558" s="19"/>
      <c r="E558" s="19"/>
    </row>
    <row r="559">
      <c r="A559" s="3"/>
      <c r="B559" s="19"/>
      <c r="C559" s="19"/>
      <c r="D559" s="19"/>
      <c r="E559" s="19"/>
    </row>
    <row r="560">
      <c r="A560" s="3"/>
      <c r="B560" s="19"/>
      <c r="C560" s="19"/>
      <c r="D560" s="19"/>
      <c r="E560" s="19"/>
    </row>
    <row r="561">
      <c r="A561" s="3"/>
      <c r="B561" s="19"/>
      <c r="C561" s="19"/>
      <c r="D561" s="19"/>
      <c r="E561" s="19"/>
    </row>
    <row r="562">
      <c r="A562" s="3"/>
      <c r="B562" s="19"/>
      <c r="C562" s="19"/>
      <c r="D562" s="19"/>
      <c r="E562" s="19"/>
    </row>
    <row r="563">
      <c r="A563" s="3"/>
      <c r="B563" s="19"/>
      <c r="C563" s="19"/>
      <c r="D563" s="19"/>
      <c r="E563" s="19"/>
    </row>
    <row r="564">
      <c r="A564" s="3"/>
      <c r="B564" s="19"/>
      <c r="C564" s="19"/>
      <c r="D564" s="19"/>
      <c r="E564" s="19"/>
    </row>
    <row r="565">
      <c r="A565" s="3"/>
      <c r="B565" s="19"/>
      <c r="C565" s="19"/>
      <c r="D565" s="19"/>
      <c r="E565" s="19"/>
    </row>
    <row r="566">
      <c r="A566" s="3"/>
      <c r="B566" s="19"/>
      <c r="C566" s="19"/>
      <c r="D566" s="19"/>
      <c r="E566" s="19"/>
    </row>
    <row r="567">
      <c r="A567" s="3"/>
      <c r="B567" s="19"/>
      <c r="C567" s="19"/>
      <c r="D567" s="19"/>
      <c r="E567" s="19"/>
    </row>
    <row r="568">
      <c r="A568" s="3"/>
      <c r="B568" s="19"/>
      <c r="C568" s="19"/>
      <c r="D568" s="19"/>
      <c r="E568" s="19"/>
    </row>
    <row r="569">
      <c r="A569" s="3"/>
      <c r="B569" s="19"/>
      <c r="C569" s="19"/>
      <c r="D569" s="19"/>
      <c r="E569" s="19"/>
    </row>
    <row r="570">
      <c r="A570" s="3"/>
      <c r="B570" s="19"/>
      <c r="C570" s="19"/>
      <c r="D570" s="19"/>
      <c r="E570" s="19"/>
    </row>
    <row r="571">
      <c r="A571" s="3"/>
      <c r="B571" s="19"/>
      <c r="C571" s="19"/>
      <c r="D571" s="19"/>
      <c r="E571" s="19"/>
    </row>
    <row r="572">
      <c r="A572" s="3"/>
      <c r="B572" s="19"/>
      <c r="C572" s="19"/>
      <c r="D572" s="19"/>
      <c r="E572" s="19"/>
    </row>
    <row r="573">
      <c r="A573" s="3"/>
      <c r="B573" s="19"/>
      <c r="C573" s="19"/>
      <c r="D573" s="19"/>
      <c r="E573" s="19"/>
    </row>
    <row r="574">
      <c r="A574" s="3"/>
      <c r="B574" s="19"/>
      <c r="C574" s="19"/>
      <c r="D574" s="19"/>
      <c r="E574" s="19"/>
    </row>
    <row r="575">
      <c r="A575" s="3"/>
      <c r="B575" s="19"/>
      <c r="C575" s="19"/>
      <c r="D575" s="19"/>
      <c r="E575" s="19"/>
    </row>
    <row r="576">
      <c r="A576" s="3"/>
      <c r="B576" s="19"/>
      <c r="C576" s="19"/>
      <c r="D576" s="19"/>
      <c r="E576" s="19"/>
    </row>
    <row r="577">
      <c r="A577" s="3"/>
      <c r="B577" s="19"/>
      <c r="C577" s="19"/>
      <c r="D577" s="19"/>
      <c r="E577" s="19"/>
    </row>
    <row r="578">
      <c r="A578" s="3"/>
      <c r="B578" s="19"/>
      <c r="C578" s="19"/>
      <c r="D578" s="19"/>
      <c r="E578" s="19"/>
    </row>
    <row r="579">
      <c r="A579" s="3"/>
      <c r="B579" s="19"/>
      <c r="C579" s="19"/>
      <c r="D579" s="19"/>
      <c r="E579" s="19"/>
    </row>
    <row r="580">
      <c r="A580" s="3"/>
      <c r="B580" s="19"/>
      <c r="C580" s="19"/>
      <c r="D580" s="19"/>
      <c r="E580" s="19"/>
    </row>
    <row r="581">
      <c r="A581" s="3"/>
      <c r="B581" s="19"/>
      <c r="C581" s="19"/>
      <c r="D581" s="19"/>
      <c r="E581" s="19"/>
    </row>
    <row r="582">
      <c r="A582" s="3"/>
      <c r="B582" s="19"/>
      <c r="C582" s="19"/>
      <c r="D582" s="19"/>
      <c r="E582" s="19"/>
    </row>
    <row r="583">
      <c r="A583" s="3"/>
      <c r="B583" s="19"/>
      <c r="C583" s="19"/>
      <c r="D583" s="19"/>
      <c r="E583" s="19"/>
    </row>
    <row r="584">
      <c r="A584" s="3"/>
      <c r="B584" s="19"/>
      <c r="C584" s="19"/>
      <c r="D584" s="19"/>
      <c r="E584" s="19"/>
    </row>
    <row r="585">
      <c r="A585" s="3"/>
      <c r="B585" s="19"/>
      <c r="C585" s="19"/>
      <c r="D585" s="19"/>
      <c r="E585" s="19"/>
    </row>
    <row r="586">
      <c r="A586" s="3"/>
      <c r="B586" s="19"/>
      <c r="C586" s="19"/>
      <c r="D586" s="19"/>
      <c r="E586" s="19"/>
    </row>
    <row r="587">
      <c r="A587" s="3"/>
      <c r="B587" s="19"/>
      <c r="C587" s="19"/>
      <c r="D587" s="19"/>
      <c r="E587" s="19"/>
    </row>
    <row r="588">
      <c r="A588" s="3"/>
      <c r="B588" s="19"/>
      <c r="C588" s="19"/>
      <c r="D588" s="19"/>
      <c r="E588" s="19"/>
    </row>
    <row r="589">
      <c r="A589" s="3"/>
      <c r="B589" s="19"/>
      <c r="C589" s="19"/>
      <c r="D589" s="19"/>
      <c r="E589" s="19"/>
    </row>
    <row r="590">
      <c r="A590" s="3"/>
      <c r="B590" s="19"/>
      <c r="C590" s="19"/>
      <c r="D590" s="19"/>
      <c r="E590" s="19"/>
    </row>
    <row r="591">
      <c r="A591" s="3"/>
      <c r="B591" s="19"/>
      <c r="C591" s="19"/>
      <c r="D591" s="19"/>
      <c r="E591" s="19"/>
    </row>
    <row r="592">
      <c r="A592" s="3"/>
      <c r="B592" s="19"/>
      <c r="C592" s="19"/>
      <c r="D592" s="19"/>
      <c r="E592" s="19"/>
    </row>
    <row r="593">
      <c r="A593" s="3"/>
      <c r="B593" s="19"/>
      <c r="C593" s="19"/>
      <c r="D593" s="19"/>
      <c r="E593" s="19"/>
    </row>
    <row r="594">
      <c r="A594" s="3"/>
      <c r="B594" s="19"/>
      <c r="C594" s="19"/>
      <c r="D594" s="19"/>
      <c r="E594" s="19"/>
    </row>
    <row r="595">
      <c r="A595" s="3"/>
      <c r="B595" s="19"/>
      <c r="C595" s="19"/>
      <c r="D595" s="19"/>
      <c r="E595" s="19"/>
    </row>
    <row r="596">
      <c r="A596" s="3"/>
      <c r="B596" s="19"/>
      <c r="C596" s="19"/>
      <c r="D596" s="19"/>
      <c r="E596" s="19"/>
    </row>
    <row r="597">
      <c r="A597" s="3"/>
      <c r="B597" s="19"/>
      <c r="C597" s="19"/>
      <c r="D597" s="19"/>
      <c r="E597" s="19"/>
    </row>
    <row r="598">
      <c r="A598" s="3"/>
      <c r="B598" s="19"/>
      <c r="C598" s="19"/>
      <c r="D598" s="19"/>
      <c r="E598" s="19"/>
    </row>
    <row r="599">
      <c r="A599" s="3"/>
      <c r="B599" s="19"/>
      <c r="C599" s="19"/>
      <c r="D599" s="19"/>
      <c r="E599" s="19"/>
    </row>
    <row r="600">
      <c r="A600" s="3"/>
      <c r="B600" s="19"/>
      <c r="C600" s="19"/>
      <c r="D600" s="19"/>
      <c r="E600" s="19"/>
    </row>
    <row r="601">
      <c r="A601" s="3"/>
      <c r="B601" s="19"/>
      <c r="C601" s="19"/>
      <c r="D601" s="19"/>
      <c r="E601" s="19"/>
    </row>
    <row r="602">
      <c r="A602" s="3"/>
      <c r="B602" s="19"/>
      <c r="C602" s="19"/>
      <c r="D602" s="19"/>
      <c r="E602" s="19"/>
    </row>
    <row r="603">
      <c r="A603" s="3"/>
      <c r="B603" s="19"/>
      <c r="C603" s="19"/>
      <c r="D603" s="19"/>
      <c r="E603" s="19"/>
    </row>
    <row r="604">
      <c r="A604" s="3"/>
      <c r="B604" s="19"/>
      <c r="C604" s="19"/>
      <c r="D604" s="19"/>
      <c r="E604" s="19"/>
    </row>
    <row r="605">
      <c r="A605" s="3"/>
      <c r="B605" s="19"/>
      <c r="C605" s="19"/>
      <c r="D605" s="19"/>
      <c r="E605" s="19"/>
    </row>
    <row r="606">
      <c r="A606" s="3"/>
      <c r="B606" s="19"/>
      <c r="C606" s="19"/>
      <c r="D606" s="19"/>
      <c r="E606" s="19"/>
    </row>
    <row r="607">
      <c r="A607" s="3"/>
      <c r="B607" s="19"/>
      <c r="C607" s="19"/>
      <c r="D607" s="19"/>
      <c r="E607" s="19"/>
    </row>
    <row r="608">
      <c r="A608" s="3"/>
      <c r="B608" s="19"/>
      <c r="C608" s="19"/>
      <c r="D608" s="19"/>
      <c r="E608" s="19"/>
    </row>
    <row r="609">
      <c r="A609" s="3"/>
      <c r="B609" s="19"/>
      <c r="C609" s="19"/>
      <c r="D609" s="19"/>
      <c r="E609" s="19"/>
    </row>
    <row r="610">
      <c r="A610" s="3"/>
      <c r="B610" s="19"/>
      <c r="C610" s="19"/>
      <c r="D610" s="19"/>
      <c r="E610" s="19"/>
    </row>
    <row r="611">
      <c r="A611" s="3"/>
      <c r="B611" s="19"/>
      <c r="C611" s="19"/>
      <c r="D611" s="19"/>
      <c r="E611" s="19"/>
    </row>
    <row r="612">
      <c r="A612" s="3"/>
      <c r="B612" s="19"/>
      <c r="C612" s="19"/>
      <c r="D612" s="19"/>
      <c r="E612" s="19"/>
    </row>
    <row r="613">
      <c r="A613" s="3"/>
      <c r="B613" s="19"/>
      <c r="C613" s="19"/>
      <c r="D613" s="19"/>
      <c r="E613" s="19"/>
    </row>
    <row r="614">
      <c r="A614" s="3"/>
      <c r="B614" s="19"/>
      <c r="C614" s="19"/>
      <c r="D614" s="19"/>
      <c r="E614" s="19"/>
    </row>
    <row r="615">
      <c r="A615" s="3"/>
      <c r="B615" s="19"/>
      <c r="C615" s="19"/>
      <c r="D615" s="19"/>
      <c r="E615" s="19"/>
    </row>
    <row r="616">
      <c r="A616" s="3"/>
      <c r="B616" s="19"/>
      <c r="C616" s="19"/>
      <c r="D616" s="19"/>
      <c r="E616" s="19"/>
    </row>
    <row r="617">
      <c r="A617" s="3"/>
      <c r="B617" s="19"/>
      <c r="C617" s="19"/>
      <c r="D617" s="19"/>
      <c r="E617" s="19"/>
    </row>
    <row r="618">
      <c r="A618" s="3"/>
      <c r="B618" s="19"/>
      <c r="C618" s="19"/>
      <c r="D618" s="19"/>
      <c r="E618" s="19"/>
    </row>
    <row r="619">
      <c r="A619" s="3"/>
      <c r="B619" s="19"/>
      <c r="C619" s="19"/>
      <c r="D619" s="19"/>
      <c r="E619" s="19"/>
    </row>
    <row r="620">
      <c r="A620" s="3"/>
      <c r="B620" s="19"/>
      <c r="C620" s="19"/>
      <c r="D620" s="19"/>
      <c r="E620" s="19"/>
    </row>
    <row r="621">
      <c r="A621" s="3"/>
      <c r="B621" s="19"/>
      <c r="C621" s="19"/>
      <c r="D621" s="19"/>
      <c r="E621" s="19"/>
    </row>
    <row r="622">
      <c r="A622" s="3"/>
      <c r="B622" s="19"/>
      <c r="C622" s="19"/>
      <c r="D622" s="19"/>
      <c r="E622" s="19"/>
    </row>
    <row r="623">
      <c r="A623" s="3"/>
      <c r="B623" s="19"/>
      <c r="C623" s="19"/>
      <c r="D623" s="19"/>
      <c r="E623" s="19"/>
    </row>
    <row r="624">
      <c r="A624" s="3"/>
      <c r="B624" s="19"/>
      <c r="C624" s="19"/>
      <c r="D624" s="19"/>
      <c r="E624" s="19"/>
    </row>
    <row r="625">
      <c r="A625" s="3"/>
      <c r="B625" s="19"/>
      <c r="C625" s="19"/>
      <c r="D625" s="19"/>
      <c r="E625" s="19"/>
    </row>
    <row r="626">
      <c r="A626" s="3"/>
      <c r="B626" s="19"/>
      <c r="C626" s="19"/>
      <c r="D626" s="19"/>
      <c r="E626" s="19"/>
    </row>
    <row r="627">
      <c r="A627" s="3"/>
      <c r="B627" s="19"/>
      <c r="C627" s="19"/>
      <c r="D627" s="19"/>
      <c r="E627" s="19"/>
    </row>
    <row r="628">
      <c r="A628" s="3"/>
      <c r="B628" s="19"/>
      <c r="C628" s="19"/>
      <c r="D628" s="19"/>
      <c r="E628" s="19"/>
    </row>
    <row r="629">
      <c r="A629" s="3"/>
      <c r="B629" s="19"/>
      <c r="C629" s="19"/>
      <c r="D629" s="19"/>
      <c r="E629" s="19"/>
    </row>
    <row r="630">
      <c r="A630" s="3"/>
      <c r="B630" s="19"/>
      <c r="C630" s="19"/>
      <c r="D630" s="19"/>
      <c r="E630" s="19"/>
    </row>
    <row r="631">
      <c r="A631" s="3"/>
      <c r="B631" s="19"/>
      <c r="C631" s="19"/>
      <c r="D631" s="19"/>
      <c r="E631" s="19"/>
    </row>
    <row r="632">
      <c r="A632" s="3"/>
      <c r="B632" s="19"/>
      <c r="C632" s="19"/>
      <c r="D632" s="19"/>
      <c r="E632" s="19"/>
    </row>
    <row r="633">
      <c r="A633" s="3"/>
      <c r="B633" s="19"/>
      <c r="C633" s="19"/>
      <c r="D633" s="19"/>
      <c r="E633" s="19"/>
    </row>
    <row r="634">
      <c r="A634" s="3"/>
      <c r="B634" s="19"/>
      <c r="C634" s="19"/>
      <c r="D634" s="19"/>
      <c r="E634" s="19"/>
    </row>
    <row r="635">
      <c r="A635" s="3"/>
      <c r="B635" s="19"/>
      <c r="C635" s="19"/>
      <c r="D635" s="19"/>
      <c r="E635" s="19"/>
    </row>
    <row r="636">
      <c r="A636" s="3"/>
      <c r="B636" s="19"/>
      <c r="C636" s="19"/>
      <c r="D636" s="19"/>
      <c r="E636" s="19"/>
    </row>
    <row r="637">
      <c r="A637" s="3"/>
      <c r="B637" s="19"/>
      <c r="C637" s="19"/>
      <c r="D637" s="19"/>
      <c r="E637" s="19"/>
    </row>
    <row r="638">
      <c r="A638" s="3"/>
      <c r="B638" s="19"/>
      <c r="C638" s="19"/>
      <c r="D638" s="19"/>
      <c r="E638" s="19"/>
    </row>
    <row r="639">
      <c r="A639" s="3"/>
      <c r="B639" s="19"/>
      <c r="C639" s="19"/>
      <c r="D639" s="19"/>
      <c r="E639" s="19"/>
    </row>
    <row r="640">
      <c r="A640" s="3"/>
      <c r="B640" s="19"/>
      <c r="C640" s="19"/>
      <c r="D640" s="19"/>
      <c r="E640" s="19"/>
    </row>
    <row r="641">
      <c r="A641" s="3"/>
      <c r="B641" s="19"/>
      <c r="C641" s="19"/>
      <c r="D641" s="19"/>
      <c r="E641" s="19"/>
    </row>
    <row r="642">
      <c r="A642" s="3"/>
      <c r="B642" s="19"/>
      <c r="C642" s="19"/>
      <c r="D642" s="19"/>
      <c r="E642" s="19"/>
    </row>
    <row r="643">
      <c r="A643" s="3"/>
      <c r="B643" s="19"/>
      <c r="C643" s="19"/>
      <c r="D643" s="19"/>
      <c r="E643" s="19"/>
    </row>
    <row r="644">
      <c r="A644" s="3"/>
      <c r="B644" s="19"/>
      <c r="C644" s="19"/>
      <c r="D644" s="19"/>
      <c r="E644" s="19"/>
    </row>
    <row r="645">
      <c r="A645" s="3"/>
      <c r="B645" s="19"/>
      <c r="C645" s="19"/>
      <c r="D645" s="19"/>
      <c r="E645" s="19"/>
    </row>
    <row r="646">
      <c r="A646" s="3"/>
      <c r="B646" s="19"/>
      <c r="C646" s="19"/>
      <c r="D646" s="19"/>
      <c r="E646" s="19"/>
    </row>
    <row r="647">
      <c r="A647" s="3"/>
      <c r="B647" s="19"/>
      <c r="C647" s="19"/>
      <c r="D647" s="19"/>
      <c r="E647" s="19"/>
    </row>
    <row r="648">
      <c r="A648" s="3"/>
      <c r="B648" s="19"/>
      <c r="C648" s="19"/>
      <c r="D648" s="19"/>
      <c r="E648" s="19"/>
    </row>
    <row r="649">
      <c r="A649" s="3"/>
      <c r="B649" s="19"/>
      <c r="C649" s="19"/>
      <c r="D649" s="19"/>
      <c r="E649" s="19"/>
    </row>
    <row r="650">
      <c r="A650" s="3"/>
      <c r="B650" s="19"/>
      <c r="C650" s="19"/>
      <c r="D650" s="19"/>
      <c r="E650" s="19"/>
    </row>
    <row r="651">
      <c r="A651" s="3"/>
      <c r="B651" s="19"/>
      <c r="C651" s="19"/>
      <c r="D651" s="19"/>
      <c r="E651" s="19"/>
    </row>
    <row r="652">
      <c r="A652" s="3"/>
      <c r="B652" s="19"/>
      <c r="C652" s="19"/>
      <c r="D652" s="19"/>
      <c r="E652" s="19"/>
    </row>
    <row r="653">
      <c r="A653" s="3"/>
      <c r="B653" s="19"/>
      <c r="C653" s="19"/>
      <c r="D653" s="19"/>
      <c r="E653" s="19"/>
    </row>
    <row r="654">
      <c r="A654" s="3"/>
      <c r="B654" s="19"/>
      <c r="C654" s="19"/>
      <c r="D654" s="19"/>
      <c r="E654" s="19"/>
    </row>
    <row r="655">
      <c r="A655" s="3"/>
      <c r="B655" s="19"/>
      <c r="C655" s="19"/>
      <c r="D655" s="19"/>
      <c r="E655" s="19"/>
    </row>
    <row r="656">
      <c r="A656" s="3"/>
      <c r="B656" s="19"/>
      <c r="C656" s="19"/>
      <c r="D656" s="19"/>
      <c r="E656" s="19"/>
    </row>
    <row r="657">
      <c r="A657" s="3"/>
      <c r="B657" s="19"/>
      <c r="C657" s="19"/>
      <c r="D657" s="19"/>
      <c r="E657" s="19"/>
    </row>
    <row r="658">
      <c r="A658" s="3"/>
      <c r="B658" s="19"/>
      <c r="C658" s="19"/>
      <c r="D658" s="19"/>
      <c r="E658" s="19"/>
    </row>
    <row r="659">
      <c r="A659" s="3"/>
      <c r="B659" s="19"/>
      <c r="C659" s="19"/>
      <c r="D659" s="19"/>
      <c r="E659" s="19"/>
    </row>
    <row r="660">
      <c r="A660" s="3"/>
      <c r="B660" s="19"/>
      <c r="C660" s="19"/>
      <c r="D660" s="19"/>
      <c r="E660" s="19"/>
    </row>
    <row r="661">
      <c r="A661" s="3"/>
      <c r="B661" s="19"/>
      <c r="C661" s="19"/>
      <c r="D661" s="19"/>
      <c r="E661" s="19"/>
    </row>
    <row r="662">
      <c r="A662" s="3"/>
      <c r="B662" s="19"/>
      <c r="C662" s="19"/>
      <c r="D662" s="19"/>
      <c r="E662" s="19"/>
    </row>
    <row r="663">
      <c r="A663" s="3"/>
      <c r="B663" s="19"/>
      <c r="C663" s="19"/>
      <c r="D663" s="19"/>
      <c r="E663" s="19"/>
    </row>
    <row r="664">
      <c r="A664" s="3"/>
      <c r="B664" s="19"/>
      <c r="C664" s="19"/>
      <c r="D664" s="19"/>
      <c r="E664" s="19"/>
    </row>
    <row r="665">
      <c r="A665" s="3"/>
      <c r="B665" s="19"/>
      <c r="C665" s="19"/>
      <c r="D665" s="19"/>
      <c r="E665" s="19"/>
    </row>
    <row r="666">
      <c r="A666" s="3"/>
      <c r="B666" s="19"/>
      <c r="C666" s="19"/>
      <c r="D666" s="19"/>
      <c r="E666" s="19"/>
    </row>
    <row r="667">
      <c r="A667" s="3"/>
      <c r="B667" s="19"/>
      <c r="C667" s="19"/>
      <c r="D667" s="19"/>
      <c r="E667" s="19"/>
    </row>
    <row r="668">
      <c r="A668" s="3"/>
      <c r="B668" s="19"/>
      <c r="C668" s="19"/>
      <c r="D668" s="19"/>
      <c r="E668" s="19"/>
    </row>
    <row r="669">
      <c r="A669" s="3"/>
      <c r="B669" s="19"/>
      <c r="C669" s="19"/>
      <c r="D669" s="19"/>
      <c r="E669" s="19"/>
    </row>
    <row r="670">
      <c r="A670" s="3"/>
      <c r="B670" s="19"/>
      <c r="C670" s="19"/>
      <c r="D670" s="19"/>
      <c r="E670" s="19"/>
    </row>
    <row r="671">
      <c r="A671" s="3"/>
      <c r="B671" s="19"/>
      <c r="C671" s="19"/>
      <c r="D671" s="19"/>
      <c r="E671" s="19"/>
    </row>
    <row r="672">
      <c r="A672" s="3"/>
      <c r="B672" s="19"/>
      <c r="C672" s="19"/>
      <c r="D672" s="19"/>
      <c r="E672" s="19"/>
    </row>
    <row r="673">
      <c r="A673" s="3"/>
      <c r="B673" s="19"/>
      <c r="C673" s="19"/>
      <c r="D673" s="19"/>
      <c r="E673" s="19"/>
    </row>
    <row r="674">
      <c r="A674" s="3"/>
      <c r="B674" s="19"/>
      <c r="C674" s="19"/>
      <c r="D674" s="19"/>
      <c r="E674" s="19"/>
    </row>
    <row r="675">
      <c r="A675" s="3"/>
      <c r="B675" s="19"/>
      <c r="C675" s="19"/>
      <c r="D675" s="19"/>
      <c r="E675" s="19"/>
    </row>
    <row r="676">
      <c r="A676" s="3"/>
      <c r="B676" s="19"/>
      <c r="C676" s="19"/>
      <c r="D676" s="19"/>
      <c r="E676" s="19"/>
    </row>
    <row r="677">
      <c r="A677" s="3"/>
      <c r="B677" s="19"/>
      <c r="C677" s="19"/>
      <c r="D677" s="19"/>
      <c r="E677" s="19"/>
    </row>
    <row r="678">
      <c r="A678" s="3"/>
      <c r="B678" s="19"/>
      <c r="C678" s="19"/>
      <c r="D678" s="19"/>
      <c r="E678" s="19"/>
    </row>
    <row r="679">
      <c r="A679" s="3"/>
      <c r="B679" s="19"/>
      <c r="C679" s="19"/>
      <c r="D679" s="19"/>
      <c r="E679" s="19"/>
    </row>
    <row r="680">
      <c r="A680" s="3"/>
      <c r="B680" s="19"/>
      <c r="C680" s="19"/>
      <c r="D680" s="19"/>
      <c r="E680" s="19"/>
    </row>
    <row r="681">
      <c r="A681" s="3"/>
      <c r="B681" s="19"/>
      <c r="C681" s="19"/>
      <c r="D681" s="19"/>
      <c r="E681" s="19"/>
    </row>
    <row r="682">
      <c r="A682" s="3"/>
      <c r="B682" s="19"/>
      <c r="C682" s="19"/>
      <c r="D682" s="19"/>
      <c r="E682" s="19"/>
    </row>
    <row r="683">
      <c r="A683" s="3"/>
      <c r="B683" s="19"/>
      <c r="C683" s="19"/>
      <c r="D683" s="19"/>
      <c r="E683" s="19"/>
    </row>
    <row r="684">
      <c r="A684" s="3"/>
      <c r="B684" s="19"/>
      <c r="C684" s="19"/>
      <c r="D684" s="19"/>
      <c r="E684" s="19"/>
    </row>
    <row r="685">
      <c r="A685" s="3"/>
      <c r="B685" s="19"/>
      <c r="C685" s="19"/>
      <c r="D685" s="19"/>
      <c r="E685" s="19"/>
    </row>
    <row r="686">
      <c r="A686" s="3"/>
      <c r="B686" s="19"/>
      <c r="C686" s="19"/>
      <c r="D686" s="19"/>
      <c r="E686" s="19"/>
    </row>
    <row r="687">
      <c r="A687" s="3"/>
      <c r="B687" s="19"/>
      <c r="C687" s="19"/>
      <c r="D687" s="19"/>
      <c r="E687" s="19"/>
    </row>
    <row r="688">
      <c r="A688" s="3"/>
      <c r="B688" s="19"/>
      <c r="C688" s="19"/>
      <c r="D688" s="19"/>
      <c r="E688" s="19"/>
    </row>
    <row r="689">
      <c r="A689" s="3"/>
      <c r="B689" s="19"/>
      <c r="C689" s="19"/>
      <c r="D689" s="19"/>
      <c r="E689" s="19"/>
    </row>
    <row r="690">
      <c r="A690" s="3"/>
      <c r="B690" s="19"/>
      <c r="C690" s="19"/>
      <c r="D690" s="19"/>
      <c r="E690" s="19"/>
    </row>
    <row r="691">
      <c r="A691" s="3"/>
      <c r="B691" s="19"/>
      <c r="C691" s="19"/>
      <c r="D691" s="19"/>
      <c r="E691" s="19"/>
    </row>
    <row r="692">
      <c r="A692" s="3"/>
      <c r="B692" s="19"/>
      <c r="C692" s="19"/>
      <c r="D692" s="19"/>
      <c r="E692" s="19"/>
    </row>
    <row r="693">
      <c r="A693" s="3"/>
      <c r="B693" s="19"/>
      <c r="C693" s="19"/>
      <c r="D693" s="19"/>
      <c r="E693" s="19"/>
    </row>
    <row r="694">
      <c r="A694" s="3"/>
      <c r="B694" s="19"/>
      <c r="C694" s="19"/>
      <c r="D694" s="19"/>
      <c r="E694" s="19"/>
    </row>
    <row r="695">
      <c r="A695" s="3"/>
      <c r="B695" s="19"/>
      <c r="C695" s="19"/>
      <c r="D695" s="19"/>
      <c r="E695" s="19"/>
    </row>
    <row r="696">
      <c r="A696" s="3"/>
      <c r="B696" s="19"/>
      <c r="C696" s="19"/>
      <c r="D696" s="19"/>
      <c r="E696" s="19"/>
    </row>
    <row r="697">
      <c r="A697" s="3"/>
      <c r="B697" s="19"/>
      <c r="C697" s="19"/>
      <c r="D697" s="19"/>
      <c r="E697" s="19"/>
    </row>
    <row r="698">
      <c r="A698" s="3"/>
      <c r="B698" s="19"/>
      <c r="C698" s="19"/>
      <c r="D698" s="19"/>
      <c r="E698" s="19"/>
    </row>
    <row r="699">
      <c r="A699" s="3"/>
      <c r="B699" s="19"/>
      <c r="C699" s="19"/>
      <c r="D699" s="19"/>
      <c r="E699" s="19"/>
    </row>
    <row r="700">
      <c r="A700" s="3"/>
      <c r="B700" s="19"/>
      <c r="C700" s="19"/>
      <c r="D700" s="19"/>
      <c r="E700" s="19"/>
    </row>
    <row r="701">
      <c r="A701" s="3"/>
      <c r="B701" s="19"/>
      <c r="C701" s="19"/>
      <c r="D701" s="19"/>
      <c r="E701" s="19"/>
    </row>
    <row r="702">
      <c r="A702" s="3"/>
      <c r="B702" s="19"/>
      <c r="C702" s="19"/>
      <c r="D702" s="19"/>
      <c r="E702" s="19"/>
    </row>
    <row r="703">
      <c r="A703" s="3"/>
      <c r="B703" s="19"/>
      <c r="C703" s="19"/>
      <c r="D703" s="19"/>
      <c r="E703" s="19"/>
    </row>
    <row r="704">
      <c r="A704" s="3"/>
      <c r="B704" s="19"/>
      <c r="C704" s="19"/>
      <c r="D704" s="19"/>
      <c r="E704" s="19"/>
    </row>
    <row r="705">
      <c r="A705" s="3"/>
      <c r="B705" s="19"/>
      <c r="C705" s="19"/>
      <c r="D705" s="19"/>
      <c r="E705" s="19"/>
    </row>
    <row r="706">
      <c r="A706" s="3"/>
      <c r="B706" s="19"/>
      <c r="C706" s="19"/>
      <c r="D706" s="19"/>
      <c r="E706" s="19"/>
    </row>
    <row r="707">
      <c r="A707" s="3"/>
      <c r="B707" s="19"/>
      <c r="C707" s="19"/>
      <c r="D707" s="19"/>
      <c r="E707" s="19"/>
    </row>
    <row r="708">
      <c r="A708" s="3"/>
      <c r="B708" s="19"/>
      <c r="C708" s="19"/>
      <c r="D708" s="19"/>
      <c r="E708" s="19"/>
    </row>
    <row r="709">
      <c r="A709" s="3"/>
      <c r="B709" s="19"/>
      <c r="C709" s="19"/>
      <c r="D709" s="19"/>
      <c r="E709" s="19"/>
    </row>
    <row r="710">
      <c r="A710" s="3"/>
      <c r="B710" s="19"/>
      <c r="C710" s="19"/>
      <c r="D710" s="19"/>
      <c r="E710" s="19"/>
    </row>
    <row r="711">
      <c r="A711" s="3"/>
      <c r="B711" s="19"/>
      <c r="C711" s="19"/>
      <c r="D711" s="19"/>
      <c r="E711" s="19"/>
    </row>
    <row r="712">
      <c r="A712" s="3"/>
      <c r="B712" s="19"/>
      <c r="C712" s="19"/>
      <c r="D712" s="19"/>
      <c r="E712" s="19"/>
    </row>
    <row r="713">
      <c r="A713" s="3"/>
      <c r="B713" s="19"/>
      <c r="C713" s="19"/>
      <c r="D713" s="19"/>
      <c r="E713" s="19"/>
    </row>
    <row r="714">
      <c r="A714" s="3"/>
      <c r="B714" s="19"/>
      <c r="C714" s="19"/>
      <c r="D714" s="19"/>
      <c r="E714" s="19"/>
    </row>
    <row r="715">
      <c r="A715" s="3"/>
      <c r="B715" s="19"/>
      <c r="C715" s="19"/>
      <c r="D715" s="19"/>
      <c r="E715" s="19"/>
    </row>
    <row r="716">
      <c r="A716" s="3"/>
      <c r="B716" s="19"/>
      <c r="C716" s="19"/>
      <c r="D716" s="19"/>
      <c r="E716" s="19"/>
    </row>
    <row r="717">
      <c r="A717" s="3"/>
      <c r="B717" s="19"/>
      <c r="C717" s="19"/>
      <c r="D717" s="19"/>
      <c r="E717" s="19"/>
    </row>
    <row r="718">
      <c r="A718" s="3"/>
      <c r="B718" s="19"/>
      <c r="C718" s="19"/>
      <c r="D718" s="19"/>
      <c r="E718" s="19"/>
    </row>
    <row r="719">
      <c r="A719" s="3"/>
      <c r="B719" s="19"/>
      <c r="C719" s="19"/>
      <c r="D719" s="19"/>
      <c r="E719" s="19"/>
    </row>
    <row r="720">
      <c r="A720" s="3"/>
      <c r="B720" s="19"/>
      <c r="C720" s="19"/>
      <c r="D720" s="19"/>
      <c r="E720" s="19"/>
    </row>
    <row r="721">
      <c r="A721" s="3"/>
      <c r="B721" s="19"/>
      <c r="C721" s="19"/>
      <c r="D721" s="19"/>
      <c r="E721" s="19"/>
    </row>
    <row r="722">
      <c r="A722" s="3"/>
      <c r="B722" s="19"/>
      <c r="C722" s="19"/>
      <c r="D722" s="19"/>
      <c r="E722" s="19"/>
    </row>
    <row r="723">
      <c r="A723" s="3"/>
      <c r="B723" s="19"/>
      <c r="C723" s="19"/>
      <c r="D723" s="19"/>
      <c r="E723" s="19"/>
    </row>
    <row r="724">
      <c r="A724" s="3"/>
      <c r="B724" s="19"/>
      <c r="C724" s="19"/>
      <c r="D724" s="19"/>
      <c r="E724" s="19"/>
    </row>
    <row r="725">
      <c r="A725" s="3"/>
      <c r="B725" s="19"/>
      <c r="C725" s="19"/>
      <c r="D725" s="19"/>
      <c r="E725" s="19"/>
    </row>
    <row r="726">
      <c r="A726" s="3"/>
      <c r="B726" s="19"/>
      <c r="C726" s="19"/>
      <c r="D726" s="19"/>
      <c r="E726" s="19"/>
    </row>
    <row r="727">
      <c r="A727" s="3"/>
      <c r="B727" s="19"/>
      <c r="C727" s="19"/>
      <c r="D727" s="19"/>
      <c r="E727" s="19"/>
    </row>
    <row r="728">
      <c r="A728" s="3"/>
      <c r="B728" s="19"/>
      <c r="C728" s="19"/>
      <c r="D728" s="19"/>
      <c r="E728" s="19"/>
    </row>
    <row r="729">
      <c r="A729" s="3"/>
      <c r="B729" s="19"/>
      <c r="C729" s="19"/>
      <c r="D729" s="19"/>
      <c r="E729" s="19"/>
    </row>
    <row r="730">
      <c r="A730" s="3"/>
      <c r="B730" s="19"/>
      <c r="C730" s="19"/>
      <c r="D730" s="19"/>
      <c r="E730" s="19"/>
    </row>
    <row r="731">
      <c r="A731" s="3"/>
      <c r="B731" s="19"/>
      <c r="C731" s="19"/>
      <c r="D731" s="19"/>
      <c r="E731" s="19"/>
    </row>
    <row r="732">
      <c r="A732" s="3"/>
      <c r="B732" s="19"/>
      <c r="C732" s="19"/>
      <c r="D732" s="19"/>
      <c r="E732" s="19"/>
    </row>
    <row r="733">
      <c r="A733" s="3"/>
      <c r="B733" s="19"/>
      <c r="C733" s="19"/>
      <c r="D733" s="19"/>
      <c r="E733" s="19"/>
    </row>
    <row r="734">
      <c r="A734" s="3"/>
      <c r="B734" s="19"/>
      <c r="C734" s="19"/>
      <c r="D734" s="19"/>
      <c r="E734" s="19"/>
    </row>
    <row r="735">
      <c r="A735" s="3"/>
      <c r="B735" s="19"/>
      <c r="C735" s="19"/>
      <c r="D735" s="19"/>
      <c r="E735" s="19"/>
    </row>
    <row r="736">
      <c r="A736" s="3"/>
      <c r="B736" s="19"/>
      <c r="C736" s="19"/>
      <c r="D736" s="19"/>
      <c r="E736" s="19"/>
    </row>
    <row r="737">
      <c r="A737" s="3"/>
      <c r="B737" s="19"/>
      <c r="C737" s="19"/>
      <c r="D737" s="19"/>
      <c r="E737" s="19"/>
    </row>
    <row r="738">
      <c r="A738" s="3"/>
      <c r="B738" s="19"/>
      <c r="C738" s="19"/>
      <c r="D738" s="19"/>
      <c r="E738" s="19"/>
    </row>
    <row r="739">
      <c r="A739" s="3"/>
      <c r="B739" s="19"/>
      <c r="C739" s="19"/>
      <c r="D739" s="19"/>
      <c r="E739" s="19"/>
    </row>
    <row r="740">
      <c r="A740" s="3"/>
      <c r="B740" s="19"/>
      <c r="C740" s="19"/>
      <c r="D740" s="19"/>
      <c r="E740" s="19"/>
    </row>
    <row r="741">
      <c r="A741" s="3"/>
      <c r="B741" s="19"/>
      <c r="C741" s="19"/>
      <c r="D741" s="19"/>
      <c r="E741" s="19"/>
    </row>
    <row r="742">
      <c r="A742" s="3"/>
      <c r="B742" s="19"/>
      <c r="C742" s="19"/>
      <c r="D742" s="19"/>
      <c r="E742" s="19"/>
    </row>
    <row r="743">
      <c r="A743" s="3"/>
      <c r="B743" s="19"/>
      <c r="C743" s="19"/>
      <c r="D743" s="19"/>
      <c r="E743" s="19"/>
    </row>
    <row r="744">
      <c r="A744" s="3"/>
      <c r="B744" s="19"/>
      <c r="C744" s="19"/>
      <c r="D744" s="19"/>
      <c r="E744" s="19"/>
    </row>
    <row r="745">
      <c r="A745" s="3"/>
      <c r="B745" s="19"/>
      <c r="C745" s="19"/>
      <c r="D745" s="19"/>
      <c r="E745" s="19"/>
    </row>
    <row r="746">
      <c r="A746" s="3"/>
      <c r="B746" s="19"/>
      <c r="C746" s="19"/>
      <c r="D746" s="19"/>
      <c r="E746" s="19"/>
    </row>
    <row r="747">
      <c r="A747" s="3"/>
      <c r="B747" s="19"/>
      <c r="C747" s="19"/>
      <c r="D747" s="19"/>
      <c r="E747" s="19"/>
    </row>
    <row r="748">
      <c r="A748" s="3"/>
      <c r="B748" s="19"/>
      <c r="C748" s="19"/>
      <c r="D748" s="19"/>
      <c r="E748" s="19"/>
    </row>
    <row r="749">
      <c r="A749" s="3"/>
      <c r="B749" s="19"/>
      <c r="C749" s="19"/>
      <c r="D749" s="19"/>
      <c r="E749" s="19"/>
    </row>
    <row r="750">
      <c r="A750" s="3"/>
      <c r="B750" s="19"/>
      <c r="C750" s="19"/>
      <c r="D750" s="19"/>
      <c r="E750" s="19"/>
    </row>
    <row r="751">
      <c r="A751" s="3"/>
      <c r="B751" s="19"/>
      <c r="C751" s="19"/>
      <c r="D751" s="19"/>
      <c r="E751" s="19"/>
    </row>
    <row r="752">
      <c r="A752" s="3"/>
      <c r="B752" s="19"/>
      <c r="C752" s="19"/>
      <c r="D752" s="19"/>
      <c r="E752" s="19"/>
    </row>
    <row r="753">
      <c r="A753" s="3"/>
      <c r="B753" s="19"/>
      <c r="C753" s="19"/>
      <c r="D753" s="19"/>
      <c r="E753" s="19"/>
    </row>
    <row r="754">
      <c r="A754" s="3"/>
      <c r="B754" s="19"/>
      <c r="C754" s="19"/>
      <c r="D754" s="19"/>
      <c r="E754" s="19"/>
    </row>
    <row r="755">
      <c r="A755" s="3"/>
      <c r="B755" s="19"/>
      <c r="C755" s="19"/>
      <c r="D755" s="19"/>
      <c r="E755" s="19"/>
    </row>
    <row r="756">
      <c r="A756" s="3"/>
      <c r="B756" s="19"/>
      <c r="C756" s="19"/>
      <c r="D756" s="19"/>
      <c r="E756" s="19"/>
    </row>
    <row r="757">
      <c r="A757" s="3"/>
      <c r="B757" s="19"/>
      <c r="C757" s="19"/>
      <c r="D757" s="19"/>
      <c r="E757" s="19"/>
    </row>
    <row r="758">
      <c r="A758" s="3"/>
      <c r="B758" s="19"/>
      <c r="C758" s="19"/>
      <c r="D758" s="19"/>
      <c r="E758" s="19"/>
    </row>
    <row r="759">
      <c r="A759" s="3"/>
      <c r="B759" s="19"/>
      <c r="C759" s="19"/>
      <c r="D759" s="19"/>
      <c r="E759" s="19"/>
    </row>
    <row r="760">
      <c r="A760" s="3"/>
      <c r="B760" s="19"/>
      <c r="C760" s="19"/>
      <c r="D760" s="19"/>
      <c r="E760" s="19"/>
    </row>
    <row r="761">
      <c r="A761" s="3"/>
      <c r="B761" s="19"/>
      <c r="C761" s="19"/>
      <c r="D761" s="19"/>
      <c r="E761" s="19"/>
    </row>
    <row r="762">
      <c r="A762" s="3"/>
      <c r="B762" s="19"/>
      <c r="C762" s="19"/>
      <c r="D762" s="19"/>
      <c r="E762" s="19"/>
    </row>
    <row r="763">
      <c r="A763" s="3"/>
      <c r="B763" s="19"/>
      <c r="C763" s="19"/>
      <c r="D763" s="19"/>
      <c r="E763" s="19"/>
    </row>
    <row r="764">
      <c r="A764" s="3"/>
      <c r="B764" s="19"/>
      <c r="C764" s="19"/>
      <c r="D764" s="19"/>
      <c r="E764" s="19"/>
    </row>
    <row r="765">
      <c r="A765" s="3"/>
      <c r="B765" s="19"/>
      <c r="C765" s="19"/>
      <c r="D765" s="19"/>
      <c r="E765" s="19"/>
    </row>
    <row r="766">
      <c r="A766" s="3"/>
      <c r="B766" s="19"/>
      <c r="C766" s="19"/>
      <c r="D766" s="19"/>
      <c r="E766" s="19"/>
    </row>
    <row r="767">
      <c r="A767" s="3"/>
      <c r="B767" s="19"/>
      <c r="C767" s="19"/>
      <c r="D767" s="19"/>
      <c r="E767" s="19"/>
    </row>
    <row r="768">
      <c r="A768" s="3"/>
      <c r="B768" s="19"/>
      <c r="C768" s="19"/>
      <c r="D768" s="19"/>
      <c r="E768" s="19"/>
    </row>
    <row r="769">
      <c r="A769" s="3"/>
      <c r="B769" s="19"/>
      <c r="C769" s="19"/>
      <c r="D769" s="19"/>
      <c r="E769" s="19"/>
    </row>
    <row r="770">
      <c r="A770" s="3"/>
      <c r="B770" s="19"/>
      <c r="C770" s="19"/>
      <c r="D770" s="19"/>
      <c r="E770" s="19"/>
    </row>
    <row r="771">
      <c r="A771" s="3"/>
      <c r="B771" s="19"/>
      <c r="C771" s="19"/>
      <c r="D771" s="19"/>
      <c r="E771" s="19"/>
    </row>
    <row r="772">
      <c r="A772" s="3"/>
      <c r="B772" s="19"/>
      <c r="C772" s="19"/>
      <c r="D772" s="19"/>
      <c r="E772" s="19"/>
    </row>
    <row r="773">
      <c r="A773" s="3"/>
      <c r="B773" s="19"/>
      <c r="C773" s="19"/>
      <c r="D773" s="19"/>
      <c r="E773" s="19"/>
    </row>
    <row r="774">
      <c r="A774" s="3"/>
      <c r="B774" s="19"/>
      <c r="C774" s="19"/>
      <c r="D774" s="19"/>
      <c r="E774" s="19"/>
    </row>
    <row r="775">
      <c r="A775" s="3"/>
      <c r="B775" s="19"/>
      <c r="C775" s="19"/>
      <c r="D775" s="19"/>
      <c r="E775" s="19"/>
    </row>
    <row r="776">
      <c r="A776" s="3"/>
      <c r="B776" s="19"/>
      <c r="C776" s="19"/>
      <c r="D776" s="19"/>
      <c r="E776" s="19"/>
    </row>
    <row r="777">
      <c r="A777" s="3"/>
      <c r="B777" s="19"/>
      <c r="C777" s="19"/>
      <c r="D777" s="19"/>
      <c r="E777" s="19"/>
    </row>
    <row r="778">
      <c r="A778" s="3"/>
      <c r="B778" s="19"/>
      <c r="C778" s="19"/>
      <c r="D778" s="19"/>
      <c r="E778" s="19"/>
    </row>
    <row r="779">
      <c r="A779" s="3"/>
      <c r="B779" s="19"/>
      <c r="C779" s="19"/>
      <c r="D779" s="19"/>
      <c r="E779" s="19"/>
    </row>
    <row r="780">
      <c r="A780" s="3"/>
      <c r="B780" s="19"/>
      <c r="C780" s="19"/>
      <c r="D780" s="19"/>
      <c r="E780" s="19"/>
    </row>
    <row r="781">
      <c r="A781" s="3"/>
      <c r="B781" s="19"/>
      <c r="C781" s="19"/>
      <c r="D781" s="19"/>
      <c r="E781" s="19"/>
    </row>
    <row r="782">
      <c r="A782" s="3"/>
      <c r="B782" s="19"/>
      <c r="C782" s="19"/>
      <c r="D782" s="19"/>
      <c r="E782" s="19"/>
    </row>
    <row r="783">
      <c r="A783" s="3"/>
      <c r="B783" s="19"/>
      <c r="C783" s="19"/>
      <c r="D783" s="19"/>
      <c r="E783" s="19"/>
    </row>
    <row r="784">
      <c r="A784" s="3"/>
      <c r="B784" s="19"/>
      <c r="C784" s="19"/>
      <c r="D784" s="19"/>
      <c r="E784" s="19"/>
    </row>
    <row r="785">
      <c r="A785" s="3"/>
      <c r="B785" s="19"/>
      <c r="C785" s="19"/>
      <c r="D785" s="19"/>
      <c r="E785" s="19"/>
    </row>
    <row r="786">
      <c r="A786" s="3"/>
      <c r="B786" s="19"/>
      <c r="C786" s="19"/>
      <c r="D786" s="19"/>
      <c r="E786" s="19"/>
    </row>
    <row r="787">
      <c r="A787" s="3"/>
      <c r="B787" s="19"/>
      <c r="C787" s="19"/>
      <c r="D787" s="19"/>
      <c r="E787" s="19"/>
    </row>
    <row r="788">
      <c r="A788" s="3"/>
      <c r="B788" s="19"/>
      <c r="C788" s="19"/>
      <c r="D788" s="19"/>
      <c r="E788" s="19"/>
    </row>
    <row r="789">
      <c r="A789" s="3"/>
      <c r="B789" s="19"/>
      <c r="C789" s="19"/>
      <c r="D789" s="19"/>
      <c r="E789" s="19"/>
    </row>
    <row r="790">
      <c r="A790" s="3"/>
      <c r="B790" s="19"/>
      <c r="C790" s="19"/>
      <c r="D790" s="19"/>
      <c r="E790" s="19"/>
    </row>
    <row r="791">
      <c r="A791" s="3"/>
      <c r="B791" s="19"/>
      <c r="C791" s="19"/>
      <c r="D791" s="19"/>
      <c r="E791" s="19"/>
    </row>
    <row r="792">
      <c r="A792" s="3"/>
      <c r="B792" s="19"/>
      <c r="C792" s="19"/>
      <c r="D792" s="19"/>
      <c r="E792" s="19"/>
    </row>
    <row r="793">
      <c r="A793" s="3"/>
      <c r="B793" s="19"/>
      <c r="C793" s="19"/>
      <c r="D793" s="19"/>
      <c r="E793" s="19"/>
    </row>
    <row r="794">
      <c r="A794" s="3"/>
      <c r="B794" s="19"/>
      <c r="C794" s="19"/>
      <c r="D794" s="19"/>
      <c r="E794" s="19"/>
    </row>
    <row r="795">
      <c r="A795" s="3"/>
      <c r="B795" s="19"/>
      <c r="C795" s="19"/>
      <c r="D795" s="19"/>
      <c r="E795" s="19"/>
    </row>
    <row r="796">
      <c r="A796" s="3"/>
      <c r="B796" s="19"/>
      <c r="C796" s="19"/>
      <c r="D796" s="19"/>
      <c r="E796" s="19"/>
    </row>
    <row r="797">
      <c r="A797" s="3"/>
      <c r="B797" s="19"/>
      <c r="C797" s="19"/>
      <c r="D797" s="19"/>
      <c r="E797" s="19"/>
    </row>
    <row r="798">
      <c r="A798" s="3"/>
      <c r="B798" s="19"/>
      <c r="C798" s="19"/>
      <c r="D798" s="19"/>
      <c r="E798" s="19"/>
    </row>
    <row r="799">
      <c r="A799" s="3"/>
      <c r="B799" s="19"/>
      <c r="C799" s="19"/>
      <c r="D799" s="19"/>
      <c r="E799" s="19"/>
    </row>
    <row r="800">
      <c r="A800" s="3"/>
      <c r="B800" s="19"/>
      <c r="C800" s="19"/>
      <c r="D800" s="19"/>
      <c r="E800" s="19"/>
    </row>
    <row r="801">
      <c r="A801" s="3"/>
      <c r="B801" s="19"/>
      <c r="C801" s="19"/>
      <c r="D801" s="19"/>
      <c r="E801" s="19"/>
    </row>
    <row r="802">
      <c r="A802" s="3"/>
      <c r="B802" s="19"/>
      <c r="C802" s="19"/>
      <c r="D802" s="19"/>
      <c r="E802" s="19"/>
    </row>
    <row r="803">
      <c r="A803" s="3"/>
      <c r="B803" s="19"/>
      <c r="C803" s="19"/>
      <c r="D803" s="19"/>
      <c r="E803" s="19"/>
    </row>
    <row r="804">
      <c r="A804" s="3"/>
      <c r="B804" s="19"/>
      <c r="C804" s="19"/>
      <c r="D804" s="19"/>
      <c r="E804" s="19"/>
    </row>
    <row r="805">
      <c r="A805" s="3"/>
      <c r="B805" s="19"/>
      <c r="C805" s="19"/>
      <c r="D805" s="19"/>
      <c r="E805" s="19"/>
    </row>
    <row r="806">
      <c r="A806" s="3"/>
      <c r="B806" s="19"/>
      <c r="C806" s="19"/>
      <c r="D806" s="19"/>
      <c r="E806" s="19"/>
    </row>
    <row r="807">
      <c r="A807" s="3"/>
      <c r="B807" s="19"/>
      <c r="C807" s="19"/>
      <c r="D807" s="19"/>
      <c r="E807" s="19"/>
    </row>
    <row r="808">
      <c r="A808" s="3"/>
      <c r="B808" s="19"/>
      <c r="C808" s="19"/>
      <c r="D808" s="19"/>
      <c r="E808" s="19"/>
    </row>
    <row r="809">
      <c r="A809" s="3"/>
      <c r="B809" s="19"/>
      <c r="C809" s="19"/>
      <c r="D809" s="19"/>
      <c r="E809" s="19"/>
    </row>
    <row r="810">
      <c r="A810" s="3"/>
      <c r="B810" s="19"/>
      <c r="C810" s="19"/>
      <c r="D810" s="19"/>
      <c r="E810" s="19"/>
    </row>
    <row r="811">
      <c r="A811" s="3"/>
      <c r="B811" s="19"/>
      <c r="C811" s="19"/>
      <c r="D811" s="19"/>
      <c r="E811" s="19"/>
    </row>
    <row r="812">
      <c r="A812" s="3"/>
      <c r="B812" s="19"/>
      <c r="C812" s="19"/>
      <c r="D812" s="19"/>
      <c r="E812" s="19"/>
    </row>
    <row r="813">
      <c r="A813" s="3"/>
      <c r="B813" s="19"/>
      <c r="C813" s="19"/>
      <c r="D813" s="19"/>
      <c r="E813" s="19"/>
    </row>
    <row r="814">
      <c r="A814" s="3"/>
      <c r="B814" s="19"/>
      <c r="C814" s="19"/>
      <c r="D814" s="19"/>
      <c r="E814" s="19"/>
    </row>
    <row r="815">
      <c r="A815" s="3"/>
      <c r="B815" s="19"/>
      <c r="C815" s="19"/>
      <c r="D815" s="19"/>
      <c r="E815" s="19"/>
    </row>
    <row r="816">
      <c r="A816" s="3"/>
      <c r="B816" s="19"/>
      <c r="C816" s="19"/>
      <c r="D816" s="19"/>
      <c r="E816" s="19"/>
    </row>
    <row r="817">
      <c r="A817" s="3"/>
      <c r="B817" s="19"/>
      <c r="C817" s="19"/>
      <c r="D817" s="19"/>
      <c r="E817" s="19"/>
    </row>
    <row r="818">
      <c r="A818" s="3"/>
      <c r="B818" s="19"/>
      <c r="C818" s="19"/>
      <c r="D818" s="19"/>
      <c r="E818" s="19"/>
    </row>
    <row r="819">
      <c r="A819" s="3"/>
      <c r="B819" s="19"/>
      <c r="C819" s="19"/>
      <c r="D819" s="19"/>
      <c r="E819" s="19"/>
    </row>
    <row r="820">
      <c r="A820" s="3"/>
      <c r="B820" s="19"/>
      <c r="C820" s="19"/>
      <c r="D820" s="19"/>
      <c r="E820" s="19"/>
    </row>
    <row r="821">
      <c r="A821" s="3"/>
      <c r="B821" s="19"/>
      <c r="C821" s="19"/>
      <c r="D821" s="19"/>
      <c r="E821" s="19"/>
    </row>
    <row r="822">
      <c r="A822" s="3"/>
      <c r="B822" s="19"/>
      <c r="C822" s="19"/>
      <c r="D822" s="19"/>
      <c r="E822" s="19"/>
    </row>
    <row r="823">
      <c r="A823" s="3"/>
      <c r="B823" s="19"/>
      <c r="C823" s="19"/>
      <c r="D823" s="19"/>
      <c r="E823" s="19"/>
    </row>
    <row r="824">
      <c r="A824" s="3"/>
      <c r="B824" s="19"/>
      <c r="C824" s="19"/>
      <c r="D824" s="19"/>
      <c r="E824" s="19"/>
    </row>
    <row r="825">
      <c r="A825" s="3"/>
      <c r="B825" s="19"/>
      <c r="C825" s="19"/>
      <c r="D825" s="19"/>
      <c r="E825" s="19"/>
    </row>
    <row r="826">
      <c r="A826" s="3"/>
      <c r="B826" s="19"/>
      <c r="C826" s="19"/>
      <c r="D826" s="19"/>
      <c r="E826" s="19"/>
    </row>
    <row r="827">
      <c r="A827" s="3"/>
      <c r="B827" s="19"/>
      <c r="C827" s="19"/>
      <c r="D827" s="19"/>
      <c r="E827" s="19"/>
    </row>
    <row r="828">
      <c r="A828" s="3"/>
      <c r="B828" s="19"/>
      <c r="C828" s="19"/>
      <c r="D828" s="19"/>
      <c r="E828" s="19"/>
    </row>
    <row r="829">
      <c r="A829" s="3"/>
      <c r="B829" s="19"/>
      <c r="C829" s="19"/>
      <c r="D829" s="19"/>
      <c r="E829" s="19"/>
    </row>
    <row r="830">
      <c r="A830" s="3"/>
      <c r="B830" s="19"/>
      <c r="C830" s="19"/>
      <c r="D830" s="19"/>
      <c r="E830" s="19"/>
    </row>
    <row r="831">
      <c r="A831" s="3"/>
      <c r="B831" s="19"/>
      <c r="C831" s="19"/>
      <c r="D831" s="19"/>
      <c r="E831" s="19"/>
    </row>
    <row r="832">
      <c r="A832" s="3"/>
      <c r="B832" s="19"/>
      <c r="C832" s="19"/>
      <c r="D832" s="19"/>
      <c r="E832" s="19"/>
    </row>
    <row r="833">
      <c r="A833" s="3"/>
      <c r="B833" s="19"/>
      <c r="C833" s="19"/>
      <c r="D833" s="19"/>
      <c r="E833" s="19"/>
    </row>
    <row r="834">
      <c r="A834" s="3"/>
      <c r="B834" s="19"/>
      <c r="C834" s="19"/>
      <c r="D834" s="19"/>
      <c r="E834" s="19"/>
    </row>
    <row r="835">
      <c r="A835" s="3"/>
      <c r="B835" s="19"/>
      <c r="C835" s="19"/>
      <c r="D835" s="19"/>
      <c r="E835" s="19"/>
    </row>
    <row r="836">
      <c r="A836" s="3"/>
      <c r="B836" s="19"/>
      <c r="C836" s="19"/>
      <c r="D836" s="19"/>
      <c r="E836" s="19"/>
    </row>
    <row r="837">
      <c r="A837" s="3"/>
      <c r="B837" s="19"/>
      <c r="C837" s="19"/>
      <c r="D837" s="19"/>
      <c r="E837" s="19"/>
    </row>
    <row r="838">
      <c r="A838" s="3"/>
      <c r="B838" s="19"/>
      <c r="C838" s="19"/>
      <c r="D838" s="19"/>
      <c r="E838" s="19"/>
    </row>
    <row r="839">
      <c r="A839" s="3"/>
      <c r="B839" s="19"/>
      <c r="C839" s="19"/>
      <c r="D839" s="19"/>
      <c r="E839" s="19"/>
    </row>
    <row r="840">
      <c r="A840" s="3"/>
      <c r="B840" s="19"/>
      <c r="C840" s="19"/>
      <c r="D840" s="19"/>
      <c r="E840" s="19"/>
    </row>
    <row r="841">
      <c r="A841" s="3"/>
      <c r="B841" s="19"/>
      <c r="C841" s="19"/>
      <c r="D841" s="19"/>
      <c r="E841" s="19"/>
    </row>
    <row r="842">
      <c r="A842" s="3"/>
      <c r="B842" s="19"/>
      <c r="C842" s="19"/>
      <c r="D842" s="19"/>
      <c r="E842" s="19"/>
    </row>
    <row r="843">
      <c r="A843" s="3"/>
      <c r="B843" s="19"/>
      <c r="C843" s="19"/>
      <c r="D843" s="19"/>
      <c r="E843" s="19"/>
    </row>
    <row r="844">
      <c r="A844" s="3"/>
      <c r="B844" s="19"/>
      <c r="C844" s="19"/>
      <c r="D844" s="19"/>
      <c r="E844" s="19"/>
    </row>
    <row r="845">
      <c r="A845" s="3"/>
      <c r="B845" s="19"/>
      <c r="C845" s="19"/>
      <c r="D845" s="19"/>
      <c r="E845" s="19"/>
    </row>
    <row r="846">
      <c r="A846" s="3"/>
      <c r="B846" s="19"/>
      <c r="C846" s="19"/>
      <c r="D846" s="19"/>
      <c r="E846" s="19"/>
    </row>
    <row r="847">
      <c r="A847" s="3"/>
      <c r="B847" s="19"/>
      <c r="C847" s="19"/>
      <c r="D847" s="19"/>
      <c r="E847" s="19"/>
    </row>
    <row r="848">
      <c r="A848" s="3"/>
      <c r="B848" s="19"/>
      <c r="C848" s="19"/>
      <c r="D848" s="19"/>
      <c r="E848" s="19"/>
    </row>
    <row r="849">
      <c r="A849" s="3"/>
      <c r="B849" s="19"/>
      <c r="C849" s="19"/>
      <c r="D849" s="19"/>
      <c r="E849" s="19"/>
    </row>
    <row r="850">
      <c r="A850" s="3"/>
      <c r="B850" s="19"/>
      <c r="C850" s="19"/>
      <c r="D850" s="19"/>
      <c r="E850" s="19"/>
    </row>
    <row r="851">
      <c r="A851" s="3"/>
      <c r="B851" s="19"/>
      <c r="C851" s="19"/>
      <c r="D851" s="19"/>
      <c r="E851" s="19"/>
    </row>
    <row r="852">
      <c r="A852" s="3"/>
      <c r="B852" s="19"/>
      <c r="C852" s="19"/>
      <c r="D852" s="19"/>
      <c r="E852" s="19"/>
    </row>
    <row r="853">
      <c r="A853" s="3"/>
      <c r="B853" s="19"/>
      <c r="C853" s="19"/>
      <c r="D853" s="19"/>
      <c r="E853" s="19"/>
    </row>
    <row r="854">
      <c r="A854" s="3"/>
      <c r="B854" s="19"/>
      <c r="C854" s="19"/>
      <c r="D854" s="19"/>
      <c r="E854" s="19"/>
    </row>
    <row r="855">
      <c r="A855" s="3"/>
      <c r="B855" s="19"/>
      <c r="C855" s="19"/>
      <c r="D855" s="19"/>
      <c r="E855" s="19"/>
    </row>
    <row r="856">
      <c r="A856" s="3"/>
      <c r="B856" s="19"/>
      <c r="C856" s="19"/>
      <c r="D856" s="19"/>
      <c r="E856" s="19"/>
    </row>
    <row r="857">
      <c r="A857" s="3"/>
      <c r="B857" s="19"/>
      <c r="C857" s="19"/>
      <c r="D857" s="19"/>
      <c r="E857" s="19"/>
    </row>
    <row r="858">
      <c r="A858" s="3"/>
      <c r="B858" s="19"/>
      <c r="C858" s="19"/>
      <c r="D858" s="19"/>
      <c r="E858" s="19"/>
    </row>
    <row r="859">
      <c r="A859" s="3"/>
      <c r="B859" s="19"/>
      <c r="C859" s="19"/>
      <c r="D859" s="19"/>
      <c r="E859" s="19"/>
    </row>
    <row r="860">
      <c r="A860" s="3"/>
      <c r="B860" s="19"/>
      <c r="C860" s="19"/>
      <c r="D860" s="19"/>
      <c r="E860" s="19"/>
    </row>
    <row r="861">
      <c r="A861" s="3"/>
      <c r="B861" s="19"/>
      <c r="C861" s="19"/>
      <c r="D861" s="19"/>
      <c r="E861" s="19"/>
    </row>
    <row r="862">
      <c r="A862" s="3"/>
      <c r="B862" s="19"/>
      <c r="C862" s="19"/>
      <c r="D862" s="19"/>
      <c r="E862" s="19"/>
    </row>
    <row r="863">
      <c r="A863" s="3"/>
      <c r="B863" s="19"/>
      <c r="C863" s="19"/>
      <c r="D863" s="19"/>
      <c r="E863" s="19"/>
    </row>
    <row r="864">
      <c r="A864" s="3"/>
      <c r="B864" s="19"/>
      <c r="C864" s="19"/>
      <c r="D864" s="19"/>
      <c r="E864" s="19"/>
    </row>
    <row r="865">
      <c r="A865" s="3"/>
      <c r="B865" s="19"/>
      <c r="C865" s="19"/>
      <c r="D865" s="19"/>
      <c r="E865" s="19"/>
    </row>
    <row r="866">
      <c r="A866" s="3"/>
      <c r="B866" s="19"/>
      <c r="C866" s="19"/>
      <c r="D866" s="19"/>
      <c r="E866" s="19"/>
    </row>
    <row r="867">
      <c r="A867" s="3"/>
      <c r="B867" s="19"/>
      <c r="C867" s="19"/>
      <c r="D867" s="19"/>
      <c r="E867" s="19"/>
    </row>
    <row r="868">
      <c r="A868" s="3"/>
      <c r="B868" s="19"/>
      <c r="C868" s="19"/>
      <c r="D868" s="19"/>
      <c r="E868" s="19"/>
    </row>
    <row r="869">
      <c r="A869" s="3"/>
      <c r="B869" s="19"/>
      <c r="C869" s="19"/>
      <c r="D869" s="19"/>
      <c r="E869" s="19"/>
    </row>
    <row r="870">
      <c r="A870" s="3"/>
      <c r="B870" s="19"/>
      <c r="C870" s="19"/>
      <c r="D870" s="19"/>
      <c r="E870" s="19"/>
    </row>
    <row r="871">
      <c r="A871" s="3"/>
      <c r="B871" s="19"/>
      <c r="C871" s="19"/>
      <c r="D871" s="19"/>
      <c r="E871" s="19"/>
    </row>
    <row r="872">
      <c r="A872" s="3"/>
      <c r="B872" s="19"/>
      <c r="C872" s="19"/>
      <c r="D872" s="19"/>
      <c r="E872" s="19"/>
    </row>
    <row r="873">
      <c r="A873" s="3"/>
      <c r="B873" s="19"/>
      <c r="C873" s="19"/>
      <c r="D873" s="19"/>
      <c r="E873" s="19"/>
    </row>
    <row r="874">
      <c r="A874" s="3"/>
      <c r="B874" s="19"/>
      <c r="C874" s="19"/>
      <c r="D874" s="19"/>
      <c r="E874" s="19"/>
    </row>
    <row r="875">
      <c r="A875" s="3"/>
      <c r="B875" s="19"/>
      <c r="C875" s="19"/>
      <c r="D875" s="19"/>
      <c r="E875" s="19"/>
    </row>
    <row r="876">
      <c r="A876" s="3"/>
      <c r="B876" s="19"/>
      <c r="C876" s="19"/>
      <c r="D876" s="19"/>
      <c r="E876" s="19"/>
    </row>
    <row r="877">
      <c r="A877" s="3"/>
      <c r="B877" s="19"/>
      <c r="C877" s="19"/>
      <c r="D877" s="19"/>
      <c r="E877" s="19"/>
    </row>
    <row r="878">
      <c r="A878" s="3"/>
      <c r="B878" s="19"/>
      <c r="C878" s="19"/>
      <c r="D878" s="19"/>
      <c r="E878" s="19"/>
    </row>
    <row r="879">
      <c r="A879" s="3"/>
      <c r="B879" s="19"/>
      <c r="C879" s="19"/>
      <c r="D879" s="19"/>
      <c r="E879" s="19"/>
    </row>
    <row r="880">
      <c r="A880" s="3"/>
      <c r="B880" s="19"/>
      <c r="C880" s="19"/>
      <c r="D880" s="19"/>
      <c r="E880" s="19"/>
    </row>
    <row r="881">
      <c r="A881" s="3"/>
      <c r="B881" s="19"/>
      <c r="C881" s="19"/>
      <c r="D881" s="19"/>
      <c r="E881" s="19"/>
    </row>
    <row r="882">
      <c r="A882" s="3"/>
      <c r="B882" s="19"/>
      <c r="C882" s="19"/>
      <c r="D882" s="19"/>
      <c r="E882" s="19"/>
    </row>
    <row r="883">
      <c r="A883" s="3"/>
      <c r="B883" s="19"/>
      <c r="C883" s="19"/>
      <c r="D883" s="19"/>
      <c r="E883" s="19"/>
    </row>
    <row r="884">
      <c r="A884" s="3"/>
      <c r="B884" s="19"/>
      <c r="C884" s="19"/>
      <c r="D884" s="19"/>
      <c r="E884" s="19"/>
    </row>
    <row r="885">
      <c r="A885" s="3"/>
      <c r="B885" s="19"/>
      <c r="C885" s="19"/>
      <c r="D885" s="19"/>
      <c r="E885" s="19"/>
    </row>
    <row r="886">
      <c r="A886" s="3"/>
      <c r="B886" s="19"/>
      <c r="C886" s="19"/>
      <c r="D886" s="19"/>
      <c r="E886" s="19"/>
    </row>
    <row r="887">
      <c r="A887" s="3"/>
      <c r="B887" s="19"/>
      <c r="C887" s="19"/>
      <c r="D887" s="19"/>
      <c r="E887" s="19"/>
    </row>
    <row r="888">
      <c r="A888" s="3"/>
      <c r="B888" s="19"/>
      <c r="C888" s="19"/>
      <c r="D888" s="19"/>
      <c r="E888" s="19"/>
    </row>
    <row r="889">
      <c r="A889" s="3"/>
      <c r="B889" s="19"/>
      <c r="C889" s="19"/>
      <c r="D889" s="19"/>
      <c r="E889" s="19"/>
    </row>
    <row r="890">
      <c r="A890" s="3"/>
      <c r="B890" s="19"/>
      <c r="C890" s="19"/>
      <c r="D890" s="19"/>
      <c r="E890" s="19"/>
    </row>
    <row r="891">
      <c r="A891" s="3"/>
      <c r="B891" s="19"/>
      <c r="C891" s="19"/>
      <c r="D891" s="19"/>
      <c r="E891" s="19"/>
    </row>
    <row r="892">
      <c r="A892" s="3"/>
      <c r="B892" s="19"/>
      <c r="C892" s="19"/>
      <c r="D892" s="19"/>
      <c r="E892" s="19"/>
    </row>
    <row r="893">
      <c r="A893" s="3"/>
      <c r="B893" s="19"/>
      <c r="C893" s="19"/>
      <c r="D893" s="19"/>
      <c r="E893" s="19"/>
    </row>
    <row r="894">
      <c r="A894" s="3"/>
      <c r="B894" s="19"/>
      <c r="C894" s="19"/>
      <c r="D894" s="19"/>
      <c r="E894" s="19"/>
    </row>
    <row r="895">
      <c r="A895" s="3"/>
      <c r="B895" s="19"/>
      <c r="C895" s="19"/>
      <c r="D895" s="19"/>
      <c r="E895" s="19"/>
    </row>
    <row r="896">
      <c r="A896" s="3"/>
      <c r="B896" s="19"/>
      <c r="C896" s="19"/>
      <c r="D896" s="19"/>
      <c r="E896" s="19"/>
    </row>
    <row r="897">
      <c r="A897" s="3"/>
      <c r="B897" s="19"/>
      <c r="C897" s="19"/>
      <c r="D897" s="19"/>
      <c r="E897" s="19"/>
    </row>
    <row r="898">
      <c r="A898" s="3"/>
      <c r="B898" s="19"/>
      <c r="C898" s="19"/>
      <c r="D898" s="19"/>
      <c r="E898" s="19"/>
    </row>
    <row r="899">
      <c r="A899" s="3"/>
      <c r="B899" s="19"/>
      <c r="C899" s="19"/>
      <c r="D899" s="19"/>
      <c r="E899" s="19"/>
    </row>
    <row r="900">
      <c r="A900" s="3"/>
      <c r="B900" s="19"/>
      <c r="C900" s="19"/>
      <c r="D900" s="19"/>
      <c r="E900" s="19"/>
    </row>
    <row r="901">
      <c r="A901" s="3"/>
      <c r="B901" s="19"/>
      <c r="C901" s="19"/>
      <c r="D901" s="19"/>
      <c r="E901" s="19"/>
    </row>
    <row r="902">
      <c r="A902" s="3"/>
      <c r="B902" s="19"/>
      <c r="C902" s="19"/>
      <c r="D902" s="19"/>
      <c r="E902" s="19"/>
    </row>
    <row r="903">
      <c r="A903" s="3"/>
      <c r="B903" s="19"/>
      <c r="C903" s="19"/>
      <c r="D903" s="19"/>
      <c r="E903" s="19"/>
    </row>
    <row r="904">
      <c r="A904" s="3"/>
      <c r="B904" s="19"/>
      <c r="C904" s="19"/>
      <c r="D904" s="19"/>
      <c r="E904" s="19"/>
    </row>
    <row r="905">
      <c r="A905" s="3"/>
      <c r="B905" s="19"/>
      <c r="C905" s="19"/>
      <c r="D905" s="19"/>
      <c r="E905" s="19"/>
    </row>
    <row r="906">
      <c r="A906" s="3"/>
      <c r="B906" s="19"/>
      <c r="C906" s="19"/>
      <c r="D906" s="19"/>
      <c r="E906" s="19"/>
    </row>
    <row r="907">
      <c r="A907" s="3"/>
      <c r="B907" s="19"/>
      <c r="C907" s="19"/>
      <c r="D907" s="19"/>
      <c r="E907" s="19"/>
    </row>
    <row r="908">
      <c r="A908" s="3"/>
      <c r="B908" s="19"/>
      <c r="C908" s="19"/>
      <c r="D908" s="19"/>
      <c r="E908" s="19"/>
    </row>
    <row r="909">
      <c r="A909" s="3"/>
      <c r="B909" s="19"/>
      <c r="C909" s="19"/>
      <c r="D909" s="19"/>
      <c r="E909" s="19"/>
    </row>
    <row r="910">
      <c r="A910" s="3"/>
      <c r="B910" s="19"/>
      <c r="C910" s="19"/>
      <c r="D910" s="19"/>
      <c r="E910" s="19"/>
    </row>
    <row r="911">
      <c r="A911" s="3"/>
      <c r="B911" s="19"/>
      <c r="C911" s="19"/>
      <c r="D911" s="19"/>
      <c r="E911" s="19"/>
    </row>
    <row r="912">
      <c r="A912" s="3"/>
      <c r="B912" s="19"/>
      <c r="C912" s="19"/>
      <c r="D912" s="19"/>
      <c r="E912" s="19"/>
    </row>
    <row r="913">
      <c r="A913" s="3"/>
      <c r="B913" s="19"/>
      <c r="C913" s="19"/>
      <c r="D913" s="19"/>
      <c r="E913" s="19"/>
    </row>
    <row r="914">
      <c r="A914" s="3"/>
      <c r="B914" s="19"/>
      <c r="C914" s="19"/>
      <c r="D914" s="19"/>
      <c r="E914" s="19"/>
    </row>
    <row r="915">
      <c r="A915" s="3"/>
      <c r="B915" s="19"/>
      <c r="C915" s="19"/>
      <c r="D915" s="19"/>
      <c r="E915" s="19"/>
    </row>
    <row r="916">
      <c r="A916" s="3"/>
      <c r="B916" s="19"/>
      <c r="C916" s="19"/>
      <c r="D916" s="19"/>
      <c r="E916" s="19"/>
    </row>
    <row r="917">
      <c r="A917" s="3"/>
      <c r="B917" s="19"/>
      <c r="C917" s="19"/>
      <c r="D917" s="19"/>
      <c r="E917" s="19"/>
    </row>
    <row r="918">
      <c r="A918" s="3"/>
      <c r="B918" s="19"/>
      <c r="C918" s="19"/>
      <c r="D918" s="19"/>
      <c r="E918" s="19"/>
    </row>
    <row r="919">
      <c r="A919" s="3"/>
      <c r="B919" s="19"/>
      <c r="C919" s="19"/>
      <c r="D919" s="19"/>
      <c r="E919" s="19"/>
    </row>
    <row r="920">
      <c r="A920" s="3"/>
      <c r="B920" s="19"/>
      <c r="C920" s="19"/>
      <c r="D920" s="19"/>
      <c r="E920" s="19"/>
    </row>
    <row r="921">
      <c r="A921" s="3"/>
      <c r="B921" s="19"/>
      <c r="C921" s="19"/>
      <c r="D921" s="19"/>
      <c r="E921" s="19"/>
    </row>
    <row r="922">
      <c r="A922" s="3"/>
      <c r="B922" s="19"/>
      <c r="C922" s="19"/>
      <c r="D922" s="19"/>
      <c r="E922" s="19"/>
    </row>
    <row r="923">
      <c r="A923" s="3"/>
      <c r="B923" s="19"/>
      <c r="C923" s="19"/>
      <c r="D923" s="19"/>
      <c r="E923" s="19"/>
    </row>
    <row r="924">
      <c r="A924" s="3"/>
      <c r="B924" s="19"/>
      <c r="C924" s="19"/>
      <c r="D924" s="19"/>
      <c r="E924" s="19"/>
    </row>
    <row r="925">
      <c r="A925" s="3"/>
      <c r="B925" s="19"/>
      <c r="C925" s="19"/>
      <c r="D925" s="19"/>
      <c r="E925" s="19"/>
    </row>
    <row r="926">
      <c r="A926" s="3"/>
      <c r="B926" s="19"/>
      <c r="C926" s="19"/>
      <c r="D926" s="19"/>
      <c r="E926" s="19"/>
    </row>
    <row r="927">
      <c r="A927" s="3"/>
      <c r="B927" s="19"/>
      <c r="C927" s="19"/>
      <c r="D927" s="19"/>
      <c r="E927" s="19"/>
    </row>
    <row r="928">
      <c r="A928" s="3"/>
      <c r="B928" s="19"/>
      <c r="C928" s="19"/>
      <c r="D928" s="19"/>
      <c r="E928" s="19"/>
    </row>
    <row r="929">
      <c r="A929" s="3"/>
      <c r="B929" s="19"/>
      <c r="C929" s="19"/>
      <c r="D929" s="19"/>
      <c r="E929" s="19"/>
    </row>
    <row r="930">
      <c r="A930" s="3"/>
      <c r="B930" s="19"/>
      <c r="C930" s="19"/>
      <c r="D930" s="19"/>
      <c r="E930" s="19"/>
    </row>
    <row r="931">
      <c r="A931" s="3"/>
      <c r="B931" s="19"/>
      <c r="C931" s="19"/>
      <c r="D931" s="19"/>
      <c r="E931" s="19"/>
    </row>
    <row r="932">
      <c r="A932" s="3"/>
      <c r="B932" s="19"/>
      <c r="C932" s="19"/>
      <c r="D932" s="19"/>
      <c r="E932" s="19"/>
    </row>
    <row r="933">
      <c r="A933" s="3"/>
      <c r="B933" s="19"/>
      <c r="C933" s="19"/>
      <c r="D933" s="19"/>
      <c r="E933" s="19"/>
    </row>
    <row r="934">
      <c r="A934" s="3"/>
      <c r="B934" s="19"/>
      <c r="C934" s="19"/>
      <c r="D934" s="19"/>
      <c r="E934" s="19"/>
    </row>
    <row r="935">
      <c r="A935" s="3"/>
      <c r="B935" s="19"/>
      <c r="C935" s="19"/>
      <c r="D935" s="19"/>
      <c r="E935" s="19"/>
    </row>
    <row r="936">
      <c r="A936" s="3"/>
      <c r="B936" s="19"/>
      <c r="C936" s="19"/>
      <c r="D936" s="19"/>
      <c r="E936" s="19"/>
    </row>
    <row r="937">
      <c r="A937" s="3"/>
      <c r="B937" s="19"/>
      <c r="C937" s="19"/>
      <c r="D937" s="19"/>
      <c r="E937" s="19"/>
    </row>
    <row r="938">
      <c r="A938" s="3"/>
      <c r="B938" s="19"/>
      <c r="C938" s="19"/>
      <c r="D938" s="19"/>
      <c r="E938" s="19"/>
    </row>
    <row r="939">
      <c r="A939" s="3"/>
      <c r="B939" s="19"/>
      <c r="C939" s="19"/>
      <c r="D939" s="19"/>
      <c r="E939" s="19"/>
    </row>
    <row r="940">
      <c r="A940" s="3"/>
      <c r="B940" s="19"/>
      <c r="C940" s="19"/>
      <c r="D940" s="19"/>
      <c r="E940" s="19"/>
    </row>
    <row r="941">
      <c r="A941" s="3"/>
      <c r="B941" s="19"/>
      <c r="C941" s="19"/>
      <c r="D941" s="19"/>
      <c r="E941" s="19"/>
    </row>
    <row r="942">
      <c r="A942" s="3"/>
      <c r="B942" s="19"/>
      <c r="C942" s="19"/>
      <c r="D942" s="19"/>
      <c r="E942" s="19"/>
    </row>
    <row r="943">
      <c r="A943" s="3"/>
      <c r="B943" s="19"/>
      <c r="C943" s="19"/>
      <c r="D943" s="19"/>
      <c r="E943" s="19"/>
    </row>
    <row r="944">
      <c r="A944" s="3"/>
      <c r="B944" s="19"/>
      <c r="C944" s="19"/>
      <c r="D944" s="19"/>
      <c r="E944" s="19"/>
    </row>
    <row r="945">
      <c r="A945" s="3"/>
      <c r="B945" s="19"/>
      <c r="C945" s="19"/>
      <c r="D945" s="19"/>
      <c r="E945" s="19"/>
    </row>
    <row r="946">
      <c r="A946" s="3"/>
      <c r="B946" s="19"/>
      <c r="C946" s="19"/>
      <c r="D946" s="19"/>
      <c r="E946" s="19"/>
    </row>
    <row r="947">
      <c r="A947" s="3"/>
      <c r="B947" s="19"/>
      <c r="C947" s="19"/>
      <c r="D947" s="19"/>
      <c r="E947" s="19"/>
    </row>
    <row r="948">
      <c r="A948" s="3"/>
      <c r="B948" s="19"/>
      <c r="C948" s="19"/>
      <c r="D948" s="19"/>
      <c r="E948" s="19"/>
    </row>
    <row r="949">
      <c r="A949" s="3"/>
      <c r="B949" s="19"/>
      <c r="C949" s="19"/>
      <c r="D949" s="19"/>
      <c r="E949" s="19"/>
    </row>
    <row r="950">
      <c r="A950" s="3"/>
      <c r="B950" s="19"/>
      <c r="C950" s="19"/>
      <c r="D950" s="19"/>
      <c r="E950" s="19"/>
    </row>
    <row r="951">
      <c r="A951" s="3"/>
      <c r="B951" s="19"/>
      <c r="C951" s="19"/>
      <c r="D951" s="19"/>
      <c r="E951" s="19"/>
    </row>
    <row r="952">
      <c r="A952" s="3"/>
      <c r="B952" s="19"/>
      <c r="C952" s="19"/>
      <c r="D952" s="19"/>
      <c r="E952" s="19"/>
    </row>
    <row r="953">
      <c r="A953" s="3"/>
      <c r="B953" s="19"/>
      <c r="C953" s="19"/>
      <c r="D953" s="19"/>
      <c r="E953" s="19"/>
    </row>
    <row r="954">
      <c r="A954" s="3"/>
      <c r="B954" s="19"/>
      <c r="C954" s="19"/>
      <c r="D954" s="19"/>
      <c r="E954" s="19"/>
    </row>
    <row r="955">
      <c r="A955" s="3"/>
      <c r="B955" s="19"/>
      <c r="C955" s="19"/>
      <c r="D955" s="19"/>
      <c r="E955" s="19"/>
    </row>
    <row r="956">
      <c r="A956" s="3"/>
      <c r="B956" s="19"/>
      <c r="C956" s="19"/>
      <c r="D956" s="19"/>
      <c r="E956" s="19"/>
    </row>
    <row r="957">
      <c r="A957" s="3"/>
      <c r="B957" s="19"/>
      <c r="C957" s="19"/>
      <c r="D957" s="19"/>
      <c r="E957" s="19"/>
    </row>
    <row r="958">
      <c r="A958" s="3"/>
      <c r="B958" s="19"/>
      <c r="C958" s="19"/>
      <c r="D958" s="19"/>
      <c r="E958" s="19"/>
    </row>
    <row r="959">
      <c r="A959" s="3"/>
      <c r="B959" s="19"/>
      <c r="C959" s="19"/>
      <c r="D959" s="19"/>
      <c r="E959" s="19"/>
    </row>
    <row r="960">
      <c r="A960" s="3"/>
      <c r="B960" s="19"/>
      <c r="C960" s="19"/>
      <c r="D960" s="19"/>
      <c r="E960" s="19"/>
    </row>
    <row r="961">
      <c r="A961" s="3"/>
      <c r="B961" s="19"/>
      <c r="C961" s="19"/>
      <c r="D961" s="19"/>
      <c r="E961" s="19"/>
    </row>
    <row r="962">
      <c r="A962" s="3"/>
      <c r="B962" s="19"/>
      <c r="C962" s="19"/>
      <c r="D962" s="19"/>
      <c r="E962" s="19"/>
    </row>
    <row r="963">
      <c r="A963" s="3"/>
      <c r="B963" s="19"/>
      <c r="C963" s="19"/>
      <c r="D963" s="19"/>
      <c r="E963" s="19"/>
    </row>
    <row r="964">
      <c r="A964" s="3"/>
      <c r="B964" s="19"/>
      <c r="C964" s="19"/>
      <c r="D964" s="19"/>
      <c r="E964" s="19"/>
    </row>
    <row r="965">
      <c r="A965" s="3"/>
      <c r="B965" s="19"/>
      <c r="C965" s="19"/>
      <c r="D965" s="19"/>
      <c r="E965" s="19"/>
    </row>
    <row r="966">
      <c r="A966" s="3"/>
      <c r="B966" s="19"/>
      <c r="C966" s="19"/>
      <c r="D966" s="19"/>
      <c r="E966" s="19"/>
    </row>
    <row r="967">
      <c r="A967" s="3"/>
      <c r="B967" s="19"/>
      <c r="C967" s="19"/>
      <c r="D967" s="19"/>
      <c r="E967" s="19"/>
    </row>
    <row r="968">
      <c r="A968" s="3"/>
      <c r="B968" s="19"/>
      <c r="C968" s="19"/>
      <c r="D968" s="19"/>
      <c r="E968" s="19"/>
    </row>
    <row r="969">
      <c r="A969" s="3"/>
      <c r="B969" s="19"/>
      <c r="C969" s="19"/>
      <c r="D969" s="19"/>
      <c r="E969" s="19"/>
    </row>
    <row r="970">
      <c r="A970" s="3"/>
      <c r="B970" s="19"/>
      <c r="C970" s="19"/>
      <c r="D970" s="19"/>
      <c r="E970" s="19"/>
    </row>
    <row r="971">
      <c r="A971" s="3"/>
      <c r="B971" s="19"/>
      <c r="C971" s="19"/>
      <c r="D971" s="19"/>
      <c r="E971" s="19"/>
    </row>
    <row r="972">
      <c r="A972" s="3"/>
      <c r="B972" s="19"/>
      <c r="C972" s="19"/>
      <c r="D972" s="19"/>
      <c r="E972" s="19"/>
    </row>
    <row r="973">
      <c r="A973" s="3"/>
      <c r="B973" s="19"/>
      <c r="C973" s="19"/>
      <c r="D973" s="19"/>
      <c r="E973" s="19"/>
    </row>
    <row r="974">
      <c r="A974" s="3"/>
      <c r="B974" s="19"/>
      <c r="C974" s="19"/>
      <c r="D974" s="19"/>
      <c r="E974" s="19"/>
    </row>
    <row r="975">
      <c r="A975" s="3"/>
      <c r="B975" s="19"/>
      <c r="C975" s="19"/>
      <c r="D975" s="19"/>
      <c r="E975" s="19"/>
    </row>
    <row r="976">
      <c r="A976" s="3"/>
      <c r="B976" s="19"/>
      <c r="C976" s="19"/>
      <c r="D976" s="19"/>
      <c r="E976" s="19"/>
    </row>
    <row r="977">
      <c r="A977" s="3"/>
      <c r="B977" s="19"/>
      <c r="C977" s="19"/>
      <c r="D977" s="19"/>
      <c r="E977" s="19"/>
    </row>
    <row r="978">
      <c r="A978" s="3"/>
      <c r="B978" s="19"/>
      <c r="C978" s="19"/>
      <c r="D978" s="19"/>
      <c r="E978" s="19"/>
    </row>
    <row r="979">
      <c r="A979" s="3"/>
      <c r="B979" s="19"/>
      <c r="C979" s="19"/>
      <c r="D979" s="19"/>
      <c r="E979" s="19"/>
    </row>
    <row r="980">
      <c r="A980" s="3"/>
      <c r="B980" s="19"/>
      <c r="C980" s="19"/>
      <c r="D980" s="19"/>
      <c r="E980" s="19"/>
    </row>
    <row r="981">
      <c r="A981" s="3"/>
      <c r="B981" s="19"/>
      <c r="C981" s="19"/>
      <c r="D981" s="19"/>
      <c r="E981" s="19"/>
    </row>
    <row r="982">
      <c r="A982" s="3"/>
      <c r="B982" s="19"/>
      <c r="C982" s="19"/>
      <c r="D982" s="19"/>
      <c r="E982" s="19"/>
    </row>
    <row r="983">
      <c r="A983" s="3"/>
      <c r="B983" s="19"/>
      <c r="C983" s="19"/>
      <c r="D983" s="19"/>
      <c r="E983" s="19"/>
    </row>
    <row r="984">
      <c r="A984" s="3"/>
      <c r="B984" s="19"/>
      <c r="C984" s="19"/>
      <c r="D984" s="19"/>
      <c r="E984" s="19"/>
    </row>
    <row r="985">
      <c r="A985" s="3"/>
      <c r="B985" s="19"/>
      <c r="C985" s="19"/>
      <c r="D985" s="19"/>
      <c r="E985" s="19"/>
    </row>
    <row r="986">
      <c r="A986" s="3"/>
      <c r="B986" s="19"/>
      <c r="C986" s="19"/>
      <c r="D986" s="19"/>
      <c r="E986" s="19"/>
    </row>
    <row r="987">
      <c r="A987" s="3"/>
      <c r="B987" s="19"/>
      <c r="C987" s="19"/>
      <c r="D987" s="19"/>
      <c r="E987" s="19"/>
    </row>
    <row r="988">
      <c r="A988" s="3"/>
      <c r="B988" s="19"/>
      <c r="C988" s="19"/>
      <c r="D988" s="19"/>
      <c r="E988" s="19"/>
    </row>
    <row r="989">
      <c r="A989" s="3"/>
      <c r="B989" s="19"/>
      <c r="C989" s="19"/>
      <c r="D989" s="19"/>
      <c r="E989" s="19"/>
    </row>
    <row r="990">
      <c r="A990" s="3"/>
      <c r="B990" s="19"/>
      <c r="C990" s="19"/>
      <c r="D990" s="19"/>
      <c r="E990" s="19"/>
    </row>
    <row r="991">
      <c r="A991" s="3"/>
      <c r="B991" s="19"/>
      <c r="C991" s="19"/>
      <c r="D991" s="19"/>
      <c r="E991" s="19"/>
    </row>
    <row r="992">
      <c r="A992" s="3"/>
      <c r="B992" s="19"/>
      <c r="C992" s="19"/>
      <c r="D992" s="19"/>
      <c r="E992" s="19"/>
    </row>
    <row r="993">
      <c r="A993" s="3"/>
      <c r="B993" s="19"/>
      <c r="C993" s="19"/>
      <c r="D993" s="19"/>
      <c r="E993" s="19"/>
    </row>
    <row r="994">
      <c r="A994" s="3"/>
      <c r="B994" s="19"/>
      <c r="C994" s="19"/>
      <c r="D994" s="19"/>
      <c r="E994" s="19"/>
    </row>
    <row r="995">
      <c r="A995" s="3"/>
      <c r="B995" s="19"/>
      <c r="C995" s="19"/>
      <c r="D995" s="19"/>
      <c r="E995" s="19"/>
    </row>
    <row r="996">
      <c r="A996" s="3"/>
      <c r="B996" s="19"/>
      <c r="C996" s="19"/>
      <c r="D996" s="19"/>
      <c r="E996" s="19"/>
    </row>
    <row r="997">
      <c r="A997" s="3"/>
      <c r="B997" s="19"/>
      <c r="C997" s="19"/>
      <c r="D997" s="19"/>
      <c r="E997" s="19"/>
    </row>
    <row r="998">
      <c r="A998" s="3"/>
      <c r="B998" s="19"/>
      <c r="C998" s="19"/>
      <c r="D998" s="19"/>
      <c r="E998" s="19"/>
    </row>
    <row r="999">
      <c r="A999" s="3"/>
      <c r="B999" s="19"/>
      <c r="C999" s="19"/>
      <c r="D999" s="19"/>
      <c r="E999" s="19"/>
    </row>
  </sheetData>
  <autoFilter ref="$A$2:$E$2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33</v>
      </c>
      <c r="B1" s="15"/>
      <c r="C1" s="15"/>
      <c r="D1" s="15"/>
      <c r="E1" s="1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34</v>
      </c>
      <c r="B2" s="15" t="s">
        <v>35</v>
      </c>
      <c r="C2" s="15" t="s">
        <v>36</v>
      </c>
      <c r="D2" s="15" t="s">
        <v>37</v>
      </c>
      <c r="E2" s="15" t="s">
        <v>38</v>
      </c>
      <c r="F2" s="10" t="s">
        <v>47</v>
      </c>
      <c r="G2" s="10" t="s">
        <v>48</v>
      </c>
      <c r="H2" s="10" t="s">
        <v>49</v>
      </c>
      <c r="I2" s="23">
        <f>sum(H:H)</f>
        <v>2144500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7">
        <v>1.0</v>
      </c>
      <c r="B3" s="18">
        <v>44348.0</v>
      </c>
      <c r="C3" s="17" t="s">
        <v>39</v>
      </c>
      <c r="D3" s="17">
        <v>1.0</v>
      </c>
      <c r="E3" s="17">
        <v>200.0</v>
      </c>
      <c r="F3" s="3" t="str">
        <f t="array" ref="F3:F22">vlookup($D$3:$D$22,$A$25:$C$31,2,0)</f>
        <v>Core i3</v>
      </c>
      <c r="G3" s="23">
        <f t="array" ref="G3:G22">vlookup($D$3:$D$22,$A$25:$C$31,3,false)</f>
        <v>200</v>
      </c>
      <c r="H3" s="23">
        <f t="array" ref="H3">(E3*G3)</f>
        <v>40000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7">
        <v>2.0</v>
      </c>
      <c r="B4" s="18">
        <v>44348.0</v>
      </c>
      <c r="C4" s="17" t="s">
        <v>39</v>
      </c>
      <c r="D4" s="17">
        <v>2.0</v>
      </c>
      <c r="E4" s="17">
        <v>250.0</v>
      </c>
      <c r="F4" s="3" t="s">
        <v>41</v>
      </c>
      <c r="G4" s="23">
        <v>300.0</v>
      </c>
      <c r="H4" s="23">
        <f t="array" ref="H4">(E4*G4)</f>
        <v>75000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>
        <v>3.0</v>
      </c>
      <c r="B5" s="18">
        <v>44348.0</v>
      </c>
      <c r="C5" s="17" t="s">
        <v>39</v>
      </c>
      <c r="D5" s="17">
        <v>3.0</v>
      </c>
      <c r="E5" s="17">
        <v>150.0</v>
      </c>
      <c r="F5" s="3" t="s">
        <v>42</v>
      </c>
      <c r="G5" s="23">
        <v>550.0</v>
      </c>
      <c r="H5" s="23">
        <f t="array" ref="H5">(E5*G5)</f>
        <v>82500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>
        <v>4.0</v>
      </c>
      <c r="B6" s="18">
        <v>44348.0</v>
      </c>
      <c r="C6" s="17" t="s">
        <v>43</v>
      </c>
      <c r="D6" s="17">
        <v>4.0</v>
      </c>
      <c r="E6" s="17">
        <v>1000.0</v>
      </c>
      <c r="F6" s="3" t="s">
        <v>44</v>
      </c>
      <c r="G6" s="23">
        <v>150.0</v>
      </c>
      <c r="H6" s="23">
        <f t="array" ref="H6">(E6*G6)</f>
        <v>150000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7">
        <v>5.0</v>
      </c>
      <c r="B7" s="18">
        <v>44349.0</v>
      </c>
      <c r="C7" s="17" t="s">
        <v>43</v>
      </c>
      <c r="D7" s="17">
        <v>4.0</v>
      </c>
      <c r="E7" s="17">
        <v>500.0</v>
      </c>
      <c r="F7" s="3" t="s">
        <v>44</v>
      </c>
      <c r="G7" s="23">
        <v>150.0</v>
      </c>
      <c r="H7" s="23">
        <f t="array" ref="H7">(E7*G7)</f>
        <v>75000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>
        <v>6.0</v>
      </c>
      <c r="B8" s="18">
        <v>44350.0</v>
      </c>
      <c r="C8" s="17" t="s">
        <v>43</v>
      </c>
      <c r="D8" s="17">
        <v>5.0</v>
      </c>
      <c r="E8" s="17">
        <v>200.0</v>
      </c>
      <c r="F8" s="3" t="s">
        <v>45</v>
      </c>
      <c r="G8" s="23">
        <v>220.0</v>
      </c>
      <c r="H8" s="23">
        <f t="array" ref="H8">(E8*G8)</f>
        <v>44000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7">
        <v>7.0</v>
      </c>
      <c r="B9" s="18">
        <v>44350.0</v>
      </c>
      <c r="C9" s="17" t="s">
        <v>43</v>
      </c>
      <c r="D9" s="17">
        <v>5.0</v>
      </c>
      <c r="E9" s="17">
        <v>300.0</v>
      </c>
      <c r="F9" s="3" t="s">
        <v>45</v>
      </c>
      <c r="G9" s="23">
        <v>220.0</v>
      </c>
      <c r="H9" s="23">
        <f t="array" ref="H9">(E9*G9)</f>
        <v>66000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>
        <v>8.0</v>
      </c>
      <c r="B10" s="18">
        <v>44351.0</v>
      </c>
      <c r="C10" s="17" t="s">
        <v>43</v>
      </c>
      <c r="D10" s="17">
        <v>5.0</v>
      </c>
      <c r="E10" s="17">
        <v>250.0</v>
      </c>
      <c r="F10" s="3" t="s">
        <v>45</v>
      </c>
      <c r="G10" s="23">
        <v>220.0</v>
      </c>
      <c r="H10" s="23">
        <f t="array" ref="H10">(E10*G10)</f>
        <v>55000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>
        <v>9.0</v>
      </c>
      <c r="B11" s="18">
        <v>44351.0</v>
      </c>
      <c r="C11" s="17" t="s">
        <v>43</v>
      </c>
      <c r="D11" s="17">
        <v>6.0</v>
      </c>
      <c r="E11" s="17">
        <v>200.0</v>
      </c>
      <c r="F11" s="3" t="s">
        <v>46</v>
      </c>
      <c r="G11" s="23">
        <v>480.0</v>
      </c>
      <c r="H11" s="23">
        <f t="array" ref="H11">(E11*G11)</f>
        <v>96000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>
        <v>10.0</v>
      </c>
      <c r="B12" s="18">
        <v>44351.0</v>
      </c>
      <c r="C12" s="17" t="s">
        <v>39</v>
      </c>
      <c r="D12" s="17">
        <v>2.0</v>
      </c>
      <c r="E12" s="17">
        <v>800.0</v>
      </c>
      <c r="F12" s="3" t="s">
        <v>41</v>
      </c>
      <c r="G12" s="23">
        <v>300.0</v>
      </c>
      <c r="H12" s="23">
        <f t="array" ref="H12">(E12*G12)</f>
        <v>240000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>
        <v>11.0</v>
      </c>
      <c r="B13" s="18">
        <v>44352.0</v>
      </c>
      <c r="C13" s="17" t="s">
        <v>39</v>
      </c>
      <c r="D13" s="17">
        <v>2.0</v>
      </c>
      <c r="E13" s="17">
        <v>150.0</v>
      </c>
      <c r="F13" s="3" t="s">
        <v>41</v>
      </c>
      <c r="G13" s="23">
        <v>300.0</v>
      </c>
      <c r="H13" s="23">
        <f t="array" ref="H13">(E13*G13)</f>
        <v>45000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>
        <v>12.0</v>
      </c>
      <c r="B14" s="18">
        <v>44352.0</v>
      </c>
      <c r="C14" s="17" t="s">
        <v>39</v>
      </c>
      <c r="D14" s="17">
        <v>2.0</v>
      </c>
      <c r="E14" s="17">
        <v>200.0</v>
      </c>
      <c r="F14" s="3" t="s">
        <v>41</v>
      </c>
      <c r="G14" s="23">
        <v>300.0</v>
      </c>
      <c r="H14" s="23">
        <f t="array" ref="H14">(E14*G14)</f>
        <v>60000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>
        <v>13.0</v>
      </c>
      <c r="B15" s="18">
        <v>44352.0</v>
      </c>
      <c r="C15" s="17" t="s">
        <v>39</v>
      </c>
      <c r="D15" s="17">
        <v>2.0</v>
      </c>
      <c r="E15" s="17">
        <v>300.0</v>
      </c>
      <c r="F15" s="3" t="s">
        <v>41</v>
      </c>
      <c r="G15" s="23">
        <v>300.0</v>
      </c>
      <c r="H15" s="23">
        <f t="array" ref="H15">(E15*G15)</f>
        <v>90000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>
        <v>14.0</v>
      </c>
      <c r="B16" s="18">
        <v>44352.0</v>
      </c>
      <c r="C16" s="17" t="s">
        <v>43</v>
      </c>
      <c r="D16" s="17">
        <v>5.0</v>
      </c>
      <c r="E16" s="17">
        <v>500.0</v>
      </c>
      <c r="F16" s="3" t="s">
        <v>45</v>
      </c>
      <c r="G16" s="23">
        <v>220.0</v>
      </c>
      <c r="H16" s="23">
        <f t="array" ref="H16">(E16*G16)</f>
        <v>110000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>
        <v>15.0</v>
      </c>
      <c r="B17" s="18">
        <v>44352.0</v>
      </c>
      <c r="C17" s="17" t="s">
        <v>43</v>
      </c>
      <c r="D17" s="17">
        <v>5.0</v>
      </c>
      <c r="E17" s="17">
        <v>400.0</v>
      </c>
      <c r="F17" s="3" t="s">
        <v>45</v>
      </c>
      <c r="G17" s="23">
        <v>220.0</v>
      </c>
      <c r="H17" s="23">
        <f t="array" ref="H17">(E17*G17)</f>
        <v>88000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>
        <v>16.0</v>
      </c>
      <c r="B18" s="18">
        <v>44353.0</v>
      </c>
      <c r="C18" s="17" t="s">
        <v>43</v>
      </c>
      <c r="D18" s="17">
        <v>5.0</v>
      </c>
      <c r="E18" s="17">
        <v>1000.0</v>
      </c>
      <c r="F18" s="3" t="s">
        <v>45</v>
      </c>
      <c r="G18" s="23">
        <v>220.0</v>
      </c>
      <c r="H18" s="23">
        <f t="array" ref="H18">(E18*G18)</f>
        <v>220000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>
        <v>17.0</v>
      </c>
      <c r="B19" s="18">
        <v>44353.0</v>
      </c>
      <c r="C19" s="17" t="s">
        <v>43</v>
      </c>
      <c r="D19" s="17">
        <v>5.0</v>
      </c>
      <c r="E19" s="17">
        <v>200.0</v>
      </c>
      <c r="F19" s="3" t="s">
        <v>45</v>
      </c>
      <c r="G19" s="23">
        <v>220.0</v>
      </c>
      <c r="H19" s="23">
        <f t="array" ref="H19">(E19*G19)</f>
        <v>44000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>
        <v>18.0</v>
      </c>
      <c r="B20" s="18">
        <v>44353.0</v>
      </c>
      <c r="C20" s="17" t="s">
        <v>43</v>
      </c>
      <c r="D20" s="17">
        <v>6.0</v>
      </c>
      <c r="E20" s="17">
        <v>250.0</v>
      </c>
      <c r="F20" s="3" t="s">
        <v>46</v>
      </c>
      <c r="G20" s="23">
        <v>480.0</v>
      </c>
      <c r="H20" s="23">
        <f t="array" ref="H20">(E20*G20)</f>
        <v>120000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>
        <v>19.0</v>
      </c>
      <c r="B21" s="18">
        <v>44354.0</v>
      </c>
      <c r="C21" s="17" t="s">
        <v>43</v>
      </c>
      <c r="D21" s="17">
        <v>6.0</v>
      </c>
      <c r="E21" s="17">
        <v>300.0</v>
      </c>
      <c r="F21" s="3" t="s">
        <v>46</v>
      </c>
      <c r="G21" s="23">
        <v>480.0</v>
      </c>
      <c r="H21" s="23">
        <f t="array" ref="H21">(E21*G21)</f>
        <v>144000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>
        <v>20.0</v>
      </c>
      <c r="B22" s="18">
        <v>44354.0</v>
      </c>
      <c r="C22" s="17" t="s">
        <v>39</v>
      </c>
      <c r="D22" s="17">
        <v>1.0</v>
      </c>
      <c r="E22" s="17">
        <v>1500.0</v>
      </c>
      <c r="F22" s="3" t="s">
        <v>40</v>
      </c>
      <c r="G22" s="23">
        <v>200.0</v>
      </c>
      <c r="H22" s="23">
        <f t="array" ref="H22">(E22*G22)</f>
        <v>300000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9"/>
      <c r="D23" s="19"/>
      <c r="E23" s="1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4" t="s">
        <v>50</v>
      </c>
      <c r="B24" s="3"/>
      <c r="C24" s="19"/>
      <c r="D24" s="19"/>
      <c r="E24" s="1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5" t="s">
        <v>34</v>
      </c>
      <c r="B25" s="15" t="s">
        <v>37</v>
      </c>
      <c r="C25" s="15" t="s">
        <v>48</v>
      </c>
      <c r="D25" s="19"/>
      <c r="E25" s="1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7">
        <v>1.0</v>
      </c>
      <c r="B26" s="19" t="s">
        <v>40</v>
      </c>
      <c r="C26" s="24">
        <v>200.0</v>
      </c>
      <c r="D26" s="19"/>
      <c r="E26" s="1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7">
        <v>2.0</v>
      </c>
      <c r="B27" s="19" t="s">
        <v>41</v>
      </c>
      <c r="C27" s="24">
        <v>300.0</v>
      </c>
      <c r="D27" s="19"/>
      <c r="E27" s="1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7">
        <v>3.0</v>
      </c>
      <c r="B28" s="19" t="s">
        <v>42</v>
      </c>
      <c r="C28" s="24">
        <v>550.0</v>
      </c>
      <c r="D28" s="19"/>
      <c r="E28" s="1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7">
        <v>4.0</v>
      </c>
      <c r="B29" s="19" t="s">
        <v>44</v>
      </c>
      <c r="C29" s="24">
        <v>150.0</v>
      </c>
      <c r="D29" s="19"/>
      <c r="E29" s="1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7">
        <v>5.0</v>
      </c>
      <c r="B30" s="19" t="s">
        <v>45</v>
      </c>
      <c r="C30" s="24">
        <v>220.0</v>
      </c>
      <c r="D30" s="19"/>
      <c r="E30" s="1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7">
        <v>6.0</v>
      </c>
      <c r="B31" s="19" t="s">
        <v>46</v>
      </c>
      <c r="C31" s="24">
        <v>480.0</v>
      </c>
      <c r="D31" s="19"/>
      <c r="E31" s="1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9"/>
      <c r="D32" s="19"/>
      <c r="E32" s="1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19"/>
      <c r="D33" s="19"/>
      <c r="E33" s="1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19"/>
      <c r="D34" s="19"/>
      <c r="E34" s="1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19"/>
      <c r="D35" s="19"/>
      <c r="E35" s="1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19"/>
      <c r="D36" s="19"/>
      <c r="E36" s="1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19"/>
      <c r="D37" s="19"/>
      <c r="E37" s="1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9"/>
      <c r="D38" s="19"/>
      <c r="E38" s="1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9"/>
      <c r="D39" s="19"/>
      <c r="E39" s="1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9"/>
      <c r="D40" s="19"/>
      <c r="E40" s="1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9"/>
      <c r="D41" s="19"/>
      <c r="E41" s="1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9"/>
      <c r="D42" s="19"/>
      <c r="E42" s="1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9"/>
      <c r="D43" s="19"/>
      <c r="E43" s="1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9"/>
      <c r="D44" s="19"/>
      <c r="E44" s="1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9"/>
      <c r="D45" s="19"/>
      <c r="E45" s="1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9"/>
      <c r="D46" s="19"/>
      <c r="E46" s="1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9"/>
      <c r="D47" s="19"/>
      <c r="E47" s="1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9"/>
      <c r="D48" s="19"/>
      <c r="E48" s="1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9"/>
      <c r="D49" s="19"/>
      <c r="E49" s="1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9"/>
      <c r="D50" s="19"/>
      <c r="E50" s="1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9"/>
      <c r="D51" s="19"/>
      <c r="E51" s="1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9"/>
      <c r="D52" s="19"/>
      <c r="E52" s="1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9"/>
      <c r="D53" s="19"/>
      <c r="E53" s="1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9"/>
      <c r="D54" s="19"/>
      <c r="E54" s="1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9"/>
      <c r="D55" s="19"/>
      <c r="E55" s="1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9"/>
      <c r="D56" s="19"/>
      <c r="E56" s="1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9"/>
      <c r="D57" s="19"/>
      <c r="E57" s="1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9"/>
      <c r="D58" s="19"/>
      <c r="E58" s="1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9"/>
      <c r="D59" s="19"/>
      <c r="E59" s="1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9"/>
      <c r="D60" s="19"/>
      <c r="E60" s="1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9"/>
      <c r="D61" s="19"/>
      <c r="E61" s="1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9"/>
      <c r="D62" s="19"/>
      <c r="E62" s="1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9"/>
      <c r="D63" s="19"/>
      <c r="E63" s="1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9"/>
      <c r="D64" s="19"/>
      <c r="E64" s="1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9"/>
      <c r="D65" s="19"/>
      <c r="E65" s="1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9"/>
      <c r="D66" s="19"/>
      <c r="E66" s="1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9"/>
      <c r="D67" s="19"/>
      <c r="E67" s="1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9"/>
      <c r="D68" s="19"/>
      <c r="E68" s="1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9"/>
      <c r="D69" s="19"/>
      <c r="E69" s="1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9"/>
      <c r="D70" s="19"/>
      <c r="E70" s="1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9"/>
      <c r="D71" s="19"/>
      <c r="E71" s="1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9"/>
      <c r="D72" s="19"/>
      <c r="E72" s="1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9"/>
      <c r="D73" s="19"/>
      <c r="E73" s="1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9"/>
      <c r="D74" s="19"/>
      <c r="E74" s="1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9"/>
      <c r="D75" s="19"/>
      <c r="E75" s="1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9"/>
      <c r="D76" s="19"/>
      <c r="E76" s="1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9"/>
      <c r="D77" s="19"/>
      <c r="E77" s="1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9"/>
      <c r="D78" s="19"/>
      <c r="E78" s="1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9"/>
      <c r="D79" s="19"/>
      <c r="E79" s="1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9"/>
      <c r="D80" s="19"/>
      <c r="E80" s="1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9"/>
      <c r="D81" s="19"/>
      <c r="E81" s="1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9"/>
      <c r="D82" s="19"/>
      <c r="E82" s="1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9"/>
      <c r="D83" s="19"/>
      <c r="E83" s="1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9"/>
      <c r="D84" s="19"/>
      <c r="E84" s="1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9"/>
      <c r="D85" s="19"/>
      <c r="E85" s="1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9"/>
      <c r="D86" s="19"/>
      <c r="E86" s="1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9"/>
      <c r="D87" s="19"/>
      <c r="E87" s="1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9"/>
      <c r="D88" s="19"/>
      <c r="E88" s="1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9"/>
      <c r="D89" s="19"/>
      <c r="E89" s="1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9"/>
      <c r="D90" s="19"/>
      <c r="E90" s="1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9"/>
      <c r="D91" s="19"/>
      <c r="E91" s="1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9"/>
      <c r="D92" s="19"/>
      <c r="E92" s="1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9"/>
      <c r="D93" s="19"/>
      <c r="E93" s="1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9"/>
      <c r="D94" s="19"/>
      <c r="E94" s="1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9"/>
      <c r="D95" s="19"/>
      <c r="E95" s="1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9"/>
      <c r="D96" s="19"/>
      <c r="E96" s="1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9"/>
      <c r="D97" s="19"/>
      <c r="E97" s="1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9"/>
      <c r="D98" s="19"/>
      <c r="E98" s="1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9"/>
      <c r="D99" s="19"/>
      <c r="E99" s="1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9"/>
      <c r="D100" s="19"/>
      <c r="E100" s="1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9"/>
      <c r="D101" s="19"/>
      <c r="E101" s="1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9"/>
      <c r="D102" s="19"/>
      <c r="E102" s="1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9"/>
      <c r="D103" s="19"/>
      <c r="E103" s="1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9"/>
      <c r="D104" s="19"/>
      <c r="E104" s="1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9"/>
      <c r="D105" s="19"/>
      <c r="E105" s="1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9"/>
      <c r="D106" s="19"/>
      <c r="E106" s="1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9"/>
      <c r="D107" s="19"/>
      <c r="E107" s="1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9"/>
      <c r="D108" s="19"/>
      <c r="E108" s="1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9"/>
      <c r="D109" s="19"/>
      <c r="E109" s="1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9"/>
      <c r="D110" s="19"/>
      <c r="E110" s="1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9"/>
      <c r="D111" s="19"/>
      <c r="E111" s="1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9"/>
      <c r="D112" s="19"/>
      <c r="E112" s="1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9"/>
      <c r="D113" s="19"/>
      <c r="E113" s="1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9"/>
      <c r="D114" s="19"/>
      <c r="E114" s="1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9"/>
      <c r="D115" s="19"/>
      <c r="E115" s="1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9"/>
      <c r="D116" s="19"/>
      <c r="E116" s="1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9"/>
      <c r="D117" s="19"/>
      <c r="E117" s="1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9"/>
      <c r="D118" s="19"/>
      <c r="E118" s="1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9"/>
      <c r="D119" s="19"/>
      <c r="E119" s="1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9"/>
      <c r="D120" s="19"/>
      <c r="E120" s="1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9"/>
      <c r="D121" s="19"/>
      <c r="E121" s="1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9"/>
      <c r="D122" s="19"/>
      <c r="E122" s="1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9"/>
      <c r="D123" s="19"/>
      <c r="E123" s="1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9"/>
      <c r="D124" s="19"/>
      <c r="E124" s="1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9"/>
      <c r="D125" s="19"/>
      <c r="E125" s="1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9"/>
      <c r="D126" s="19"/>
      <c r="E126" s="1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9"/>
      <c r="D127" s="19"/>
      <c r="E127" s="1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9"/>
      <c r="D128" s="19"/>
      <c r="E128" s="1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9"/>
      <c r="D129" s="19"/>
      <c r="E129" s="1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9"/>
      <c r="D130" s="19"/>
      <c r="E130" s="1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9"/>
      <c r="D131" s="19"/>
      <c r="E131" s="1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9"/>
      <c r="D132" s="19"/>
      <c r="E132" s="1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9"/>
      <c r="D133" s="19"/>
      <c r="E133" s="1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9"/>
      <c r="D134" s="19"/>
      <c r="E134" s="1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9"/>
      <c r="D135" s="19"/>
      <c r="E135" s="1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9"/>
      <c r="D136" s="19"/>
      <c r="E136" s="1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9"/>
      <c r="D137" s="19"/>
      <c r="E137" s="1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9"/>
      <c r="D138" s="19"/>
      <c r="E138" s="1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9"/>
      <c r="D139" s="19"/>
      <c r="E139" s="1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9"/>
      <c r="D140" s="19"/>
      <c r="E140" s="1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9"/>
      <c r="D141" s="19"/>
      <c r="E141" s="1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9"/>
      <c r="D142" s="19"/>
      <c r="E142" s="1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9"/>
      <c r="D143" s="19"/>
      <c r="E143" s="1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9"/>
      <c r="D144" s="19"/>
      <c r="E144" s="1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9"/>
      <c r="D145" s="19"/>
      <c r="E145" s="1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9"/>
      <c r="D146" s="19"/>
      <c r="E146" s="1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9"/>
      <c r="D147" s="19"/>
      <c r="E147" s="1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9"/>
      <c r="D148" s="19"/>
      <c r="E148" s="1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9"/>
      <c r="D149" s="19"/>
      <c r="E149" s="1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9"/>
      <c r="D150" s="19"/>
      <c r="E150" s="1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9"/>
      <c r="D151" s="19"/>
      <c r="E151" s="1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9"/>
      <c r="D152" s="19"/>
      <c r="E152" s="1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9"/>
      <c r="D153" s="19"/>
      <c r="E153" s="1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9"/>
      <c r="D154" s="19"/>
      <c r="E154" s="1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9"/>
      <c r="D155" s="19"/>
      <c r="E155" s="1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9"/>
      <c r="D156" s="19"/>
      <c r="E156" s="1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9"/>
      <c r="D157" s="19"/>
      <c r="E157" s="1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9"/>
      <c r="D158" s="19"/>
      <c r="E158" s="1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9"/>
      <c r="D159" s="19"/>
      <c r="E159" s="1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9"/>
      <c r="D160" s="19"/>
      <c r="E160" s="1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9"/>
      <c r="D161" s="19"/>
      <c r="E161" s="1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9"/>
      <c r="D162" s="19"/>
      <c r="E162" s="1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9"/>
      <c r="D163" s="19"/>
      <c r="E163" s="1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9"/>
      <c r="D164" s="19"/>
      <c r="E164" s="1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9"/>
      <c r="D165" s="19"/>
      <c r="E165" s="1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9"/>
      <c r="D166" s="19"/>
      <c r="E166" s="1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9"/>
      <c r="D167" s="19"/>
      <c r="E167" s="1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9"/>
      <c r="D168" s="19"/>
      <c r="E168" s="1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9"/>
      <c r="D169" s="19"/>
      <c r="E169" s="1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9"/>
      <c r="D170" s="19"/>
      <c r="E170" s="1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9"/>
      <c r="D171" s="19"/>
      <c r="E171" s="1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9"/>
      <c r="D172" s="19"/>
      <c r="E172" s="1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9"/>
      <c r="D173" s="19"/>
      <c r="E173" s="1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9"/>
      <c r="D174" s="19"/>
      <c r="E174" s="1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9"/>
      <c r="D175" s="19"/>
      <c r="E175" s="1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9"/>
      <c r="D176" s="19"/>
      <c r="E176" s="1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9"/>
      <c r="D177" s="19"/>
      <c r="E177" s="1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9"/>
      <c r="D178" s="19"/>
      <c r="E178" s="1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9"/>
      <c r="D179" s="19"/>
      <c r="E179" s="1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9"/>
      <c r="D180" s="19"/>
      <c r="E180" s="1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9"/>
      <c r="D181" s="19"/>
      <c r="E181" s="1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9"/>
      <c r="D182" s="19"/>
      <c r="E182" s="1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9"/>
      <c r="D183" s="19"/>
      <c r="E183" s="1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9"/>
      <c r="D184" s="19"/>
      <c r="E184" s="1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9"/>
      <c r="D185" s="19"/>
      <c r="E185" s="1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9"/>
      <c r="D186" s="19"/>
      <c r="E186" s="1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9"/>
      <c r="D187" s="19"/>
      <c r="E187" s="1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9"/>
      <c r="D188" s="19"/>
      <c r="E188" s="1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9"/>
      <c r="D189" s="19"/>
      <c r="E189" s="1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9"/>
      <c r="D190" s="19"/>
      <c r="E190" s="1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9"/>
      <c r="D191" s="19"/>
      <c r="E191" s="1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9"/>
      <c r="D192" s="19"/>
      <c r="E192" s="1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9"/>
      <c r="D193" s="19"/>
      <c r="E193" s="1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9"/>
      <c r="D194" s="19"/>
      <c r="E194" s="1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9"/>
      <c r="D195" s="19"/>
      <c r="E195" s="1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9"/>
      <c r="D196" s="19"/>
      <c r="E196" s="1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9"/>
      <c r="D197" s="19"/>
      <c r="E197" s="1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9"/>
      <c r="D198" s="19"/>
      <c r="E198" s="1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9"/>
      <c r="D199" s="19"/>
      <c r="E199" s="1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9"/>
      <c r="D200" s="19"/>
      <c r="E200" s="1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9"/>
      <c r="D201" s="19"/>
      <c r="E201" s="1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9"/>
      <c r="D202" s="19"/>
      <c r="E202" s="1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9"/>
      <c r="D203" s="19"/>
      <c r="E203" s="1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9"/>
      <c r="D204" s="19"/>
      <c r="E204" s="1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9"/>
      <c r="D205" s="19"/>
      <c r="E205" s="1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9"/>
      <c r="D206" s="19"/>
      <c r="E206" s="1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9"/>
      <c r="D207" s="19"/>
      <c r="E207" s="1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9"/>
      <c r="D208" s="19"/>
      <c r="E208" s="1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9"/>
      <c r="D209" s="19"/>
      <c r="E209" s="1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9"/>
      <c r="D210" s="19"/>
      <c r="E210" s="1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9"/>
      <c r="D211" s="19"/>
      <c r="E211" s="1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9"/>
      <c r="D212" s="19"/>
      <c r="E212" s="1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9"/>
      <c r="D213" s="19"/>
      <c r="E213" s="1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9"/>
      <c r="D214" s="19"/>
      <c r="E214" s="1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9"/>
      <c r="D215" s="19"/>
      <c r="E215" s="1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9"/>
      <c r="D216" s="19"/>
      <c r="E216" s="1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9"/>
      <c r="D217" s="19"/>
      <c r="E217" s="1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9"/>
      <c r="D218" s="19"/>
      <c r="E218" s="1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9"/>
      <c r="D219" s="19"/>
      <c r="E219" s="1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9"/>
      <c r="D220" s="19"/>
      <c r="E220" s="1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9"/>
      <c r="D221" s="19"/>
      <c r="E221" s="1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9"/>
      <c r="D222" s="19"/>
      <c r="E222" s="1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9"/>
      <c r="D223" s="19"/>
      <c r="E223" s="1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9"/>
      <c r="D224" s="19"/>
      <c r="E224" s="1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9"/>
      <c r="D225" s="19"/>
      <c r="E225" s="1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9"/>
      <c r="D226" s="19"/>
      <c r="E226" s="1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9"/>
      <c r="D227" s="19"/>
      <c r="E227" s="1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9"/>
      <c r="D228" s="19"/>
      <c r="E228" s="1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9"/>
      <c r="D229" s="19"/>
      <c r="E229" s="1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9"/>
      <c r="D230" s="19"/>
      <c r="E230" s="1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9"/>
      <c r="D231" s="19"/>
      <c r="E231" s="1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9"/>
      <c r="D232" s="19"/>
      <c r="E232" s="1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9"/>
      <c r="D233" s="19"/>
      <c r="E233" s="1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9"/>
      <c r="D234" s="19"/>
      <c r="E234" s="1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9"/>
      <c r="D235" s="19"/>
      <c r="E235" s="1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9"/>
      <c r="D236" s="19"/>
      <c r="E236" s="1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9"/>
      <c r="D237" s="19"/>
      <c r="E237" s="1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9"/>
      <c r="D238" s="19"/>
      <c r="E238" s="1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9"/>
      <c r="D239" s="19"/>
      <c r="E239" s="1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9"/>
      <c r="D240" s="19"/>
      <c r="E240" s="1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9"/>
      <c r="D241" s="19"/>
      <c r="E241" s="1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9"/>
      <c r="D242" s="19"/>
      <c r="E242" s="1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9"/>
      <c r="D243" s="19"/>
      <c r="E243" s="1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9"/>
      <c r="D244" s="19"/>
      <c r="E244" s="1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9"/>
      <c r="D245" s="19"/>
      <c r="E245" s="1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9"/>
      <c r="D246" s="19"/>
      <c r="E246" s="1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9"/>
      <c r="D247" s="19"/>
      <c r="E247" s="1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9"/>
      <c r="D248" s="19"/>
      <c r="E248" s="1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9"/>
      <c r="D249" s="19"/>
      <c r="E249" s="1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9"/>
      <c r="D250" s="19"/>
      <c r="E250" s="1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9"/>
      <c r="D251" s="19"/>
      <c r="E251" s="1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9"/>
      <c r="D252" s="19"/>
      <c r="E252" s="1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9"/>
      <c r="D253" s="19"/>
      <c r="E253" s="1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9"/>
      <c r="D254" s="19"/>
      <c r="E254" s="1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9"/>
      <c r="D255" s="19"/>
      <c r="E255" s="1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9"/>
      <c r="D256" s="19"/>
      <c r="E256" s="1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9"/>
      <c r="D257" s="19"/>
      <c r="E257" s="1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9"/>
      <c r="D258" s="19"/>
      <c r="E258" s="1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9"/>
      <c r="D259" s="19"/>
      <c r="E259" s="1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9"/>
      <c r="D260" s="19"/>
      <c r="E260" s="1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9"/>
      <c r="D261" s="19"/>
      <c r="E261" s="1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9"/>
      <c r="D262" s="19"/>
      <c r="E262" s="1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9"/>
      <c r="D263" s="19"/>
      <c r="E263" s="1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9"/>
      <c r="D264" s="19"/>
      <c r="E264" s="1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9"/>
      <c r="D265" s="19"/>
      <c r="E265" s="1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9"/>
      <c r="D266" s="19"/>
      <c r="E266" s="1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9"/>
      <c r="D267" s="19"/>
      <c r="E267" s="1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9"/>
      <c r="D268" s="19"/>
      <c r="E268" s="1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9"/>
      <c r="D269" s="19"/>
      <c r="E269" s="1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9"/>
      <c r="D270" s="19"/>
      <c r="E270" s="1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9"/>
      <c r="D271" s="19"/>
      <c r="E271" s="1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9"/>
      <c r="D272" s="19"/>
      <c r="E272" s="1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9"/>
      <c r="D273" s="19"/>
      <c r="E273" s="1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9"/>
      <c r="D274" s="19"/>
      <c r="E274" s="1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9"/>
      <c r="D275" s="19"/>
      <c r="E275" s="1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9"/>
      <c r="D276" s="19"/>
      <c r="E276" s="1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9"/>
      <c r="D277" s="19"/>
      <c r="E277" s="1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9"/>
      <c r="D278" s="19"/>
      <c r="E278" s="1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9"/>
      <c r="D279" s="19"/>
      <c r="E279" s="1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9"/>
      <c r="D280" s="19"/>
      <c r="E280" s="1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9"/>
      <c r="D281" s="19"/>
      <c r="E281" s="1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9"/>
      <c r="D282" s="19"/>
      <c r="E282" s="1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9"/>
      <c r="D283" s="19"/>
      <c r="E283" s="1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9"/>
      <c r="D284" s="19"/>
      <c r="E284" s="1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9"/>
      <c r="D285" s="19"/>
      <c r="E285" s="1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9"/>
      <c r="D286" s="19"/>
      <c r="E286" s="1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9"/>
      <c r="D287" s="19"/>
      <c r="E287" s="1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9"/>
      <c r="D288" s="19"/>
      <c r="E288" s="1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9"/>
      <c r="D289" s="19"/>
      <c r="E289" s="1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9"/>
      <c r="D290" s="19"/>
      <c r="E290" s="1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9"/>
      <c r="D291" s="19"/>
      <c r="E291" s="1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9"/>
      <c r="D292" s="19"/>
      <c r="E292" s="1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9"/>
      <c r="D293" s="19"/>
      <c r="E293" s="1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9"/>
      <c r="D294" s="19"/>
      <c r="E294" s="1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9"/>
      <c r="D295" s="19"/>
      <c r="E295" s="1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9"/>
      <c r="D296" s="19"/>
      <c r="E296" s="1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9"/>
      <c r="D297" s="19"/>
      <c r="E297" s="1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9"/>
      <c r="D298" s="19"/>
      <c r="E298" s="1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9"/>
      <c r="D299" s="19"/>
      <c r="E299" s="1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9"/>
      <c r="D300" s="19"/>
      <c r="E300" s="1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9"/>
      <c r="D301" s="19"/>
      <c r="E301" s="1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9"/>
      <c r="D302" s="19"/>
      <c r="E302" s="1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9"/>
      <c r="D303" s="19"/>
      <c r="E303" s="1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9"/>
      <c r="D304" s="19"/>
      <c r="E304" s="1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9"/>
      <c r="D305" s="19"/>
      <c r="E305" s="1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9"/>
      <c r="D306" s="19"/>
      <c r="E306" s="1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9"/>
      <c r="D307" s="19"/>
      <c r="E307" s="1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9"/>
      <c r="D308" s="19"/>
      <c r="E308" s="1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9"/>
      <c r="D309" s="19"/>
      <c r="E309" s="1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9"/>
      <c r="D310" s="19"/>
      <c r="E310" s="1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9"/>
      <c r="D311" s="19"/>
      <c r="E311" s="1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9"/>
      <c r="D312" s="19"/>
      <c r="E312" s="1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9"/>
      <c r="D313" s="19"/>
      <c r="E313" s="1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9"/>
      <c r="D314" s="19"/>
      <c r="E314" s="1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9"/>
      <c r="D315" s="19"/>
      <c r="E315" s="1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9"/>
      <c r="D316" s="19"/>
      <c r="E316" s="1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9"/>
      <c r="D317" s="19"/>
      <c r="E317" s="1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9"/>
      <c r="D318" s="19"/>
      <c r="E318" s="1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9"/>
      <c r="D319" s="19"/>
      <c r="E319" s="1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9"/>
      <c r="D320" s="19"/>
      <c r="E320" s="1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9"/>
      <c r="D321" s="19"/>
      <c r="E321" s="1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9"/>
      <c r="D322" s="19"/>
      <c r="E322" s="1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9"/>
      <c r="D323" s="19"/>
      <c r="E323" s="1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9"/>
      <c r="D324" s="19"/>
      <c r="E324" s="1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9"/>
      <c r="D325" s="19"/>
      <c r="E325" s="1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9"/>
      <c r="D326" s="19"/>
      <c r="E326" s="1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9"/>
      <c r="D327" s="19"/>
      <c r="E327" s="1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9"/>
      <c r="D328" s="19"/>
      <c r="E328" s="1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9"/>
      <c r="D329" s="19"/>
      <c r="E329" s="1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9"/>
      <c r="D330" s="19"/>
      <c r="E330" s="1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9"/>
      <c r="D331" s="19"/>
      <c r="E331" s="1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9"/>
      <c r="D332" s="19"/>
      <c r="E332" s="1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9"/>
      <c r="D333" s="19"/>
      <c r="E333" s="1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9"/>
      <c r="D334" s="19"/>
      <c r="E334" s="1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9"/>
      <c r="D335" s="19"/>
      <c r="E335" s="1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9"/>
      <c r="D336" s="19"/>
      <c r="E336" s="1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9"/>
      <c r="D337" s="19"/>
      <c r="E337" s="1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9"/>
      <c r="D338" s="19"/>
      <c r="E338" s="1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9"/>
      <c r="D339" s="19"/>
      <c r="E339" s="1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9"/>
      <c r="D340" s="19"/>
      <c r="E340" s="1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9"/>
      <c r="D341" s="19"/>
      <c r="E341" s="1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9"/>
      <c r="D342" s="19"/>
      <c r="E342" s="1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9"/>
      <c r="D343" s="19"/>
      <c r="E343" s="1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9"/>
      <c r="D344" s="19"/>
      <c r="E344" s="1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9"/>
      <c r="D345" s="19"/>
      <c r="E345" s="1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9"/>
      <c r="D346" s="19"/>
      <c r="E346" s="1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9"/>
      <c r="D347" s="19"/>
      <c r="E347" s="1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9"/>
      <c r="D348" s="19"/>
      <c r="E348" s="1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9"/>
      <c r="D349" s="19"/>
      <c r="E349" s="1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9"/>
      <c r="D350" s="19"/>
      <c r="E350" s="1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9"/>
      <c r="D351" s="19"/>
      <c r="E351" s="1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9"/>
      <c r="D352" s="19"/>
      <c r="E352" s="1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9"/>
      <c r="D353" s="19"/>
      <c r="E353" s="1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9"/>
      <c r="D354" s="19"/>
      <c r="E354" s="1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9"/>
      <c r="D355" s="19"/>
      <c r="E355" s="1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9"/>
      <c r="D356" s="19"/>
      <c r="E356" s="1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9"/>
      <c r="D357" s="19"/>
      <c r="E357" s="1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9"/>
      <c r="D358" s="19"/>
      <c r="E358" s="1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9"/>
      <c r="D359" s="19"/>
      <c r="E359" s="1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9"/>
      <c r="D360" s="19"/>
      <c r="E360" s="1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9"/>
      <c r="D361" s="19"/>
      <c r="E361" s="1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9"/>
      <c r="D362" s="19"/>
      <c r="E362" s="1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9"/>
      <c r="D363" s="19"/>
      <c r="E363" s="1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9"/>
      <c r="D364" s="19"/>
      <c r="E364" s="1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9"/>
      <c r="D365" s="19"/>
      <c r="E365" s="1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9"/>
      <c r="D366" s="19"/>
      <c r="E366" s="1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9"/>
      <c r="D367" s="19"/>
      <c r="E367" s="1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9"/>
      <c r="D368" s="19"/>
      <c r="E368" s="1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9"/>
      <c r="D369" s="19"/>
      <c r="E369" s="1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9"/>
      <c r="D370" s="19"/>
      <c r="E370" s="1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9"/>
      <c r="D371" s="19"/>
      <c r="E371" s="1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9"/>
      <c r="D372" s="19"/>
      <c r="E372" s="1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9"/>
      <c r="D373" s="19"/>
      <c r="E373" s="1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9"/>
      <c r="D374" s="19"/>
      <c r="E374" s="1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9"/>
      <c r="D375" s="19"/>
      <c r="E375" s="1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9"/>
      <c r="D376" s="19"/>
      <c r="E376" s="1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9"/>
      <c r="D377" s="19"/>
      <c r="E377" s="1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9"/>
      <c r="D378" s="19"/>
      <c r="E378" s="1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9"/>
      <c r="D379" s="19"/>
      <c r="E379" s="1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9"/>
      <c r="D380" s="19"/>
      <c r="E380" s="1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9"/>
      <c r="D381" s="19"/>
      <c r="E381" s="1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9"/>
      <c r="D382" s="19"/>
      <c r="E382" s="1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9"/>
      <c r="D383" s="19"/>
      <c r="E383" s="1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9"/>
      <c r="D384" s="19"/>
      <c r="E384" s="1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9"/>
      <c r="D385" s="19"/>
      <c r="E385" s="1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9"/>
      <c r="D386" s="19"/>
      <c r="E386" s="1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9"/>
      <c r="D387" s="19"/>
      <c r="E387" s="1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9"/>
      <c r="D388" s="19"/>
      <c r="E388" s="1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9"/>
      <c r="D389" s="19"/>
      <c r="E389" s="1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9"/>
      <c r="D390" s="19"/>
      <c r="E390" s="1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9"/>
      <c r="D391" s="19"/>
      <c r="E391" s="1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9"/>
      <c r="D392" s="19"/>
      <c r="E392" s="1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9"/>
      <c r="D393" s="19"/>
      <c r="E393" s="1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9"/>
      <c r="D394" s="19"/>
      <c r="E394" s="1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9"/>
      <c r="D395" s="19"/>
      <c r="E395" s="1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9"/>
      <c r="D396" s="19"/>
      <c r="E396" s="1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9"/>
      <c r="D397" s="19"/>
      <c r="E397" s="1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9"/>
      <c r="D398" s="19"/>
      <c r="E398" s="1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9"/>
      <c r="D399" s="19"/>
      <c r="E399" s="1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9"/>
      <c r="D400" s="19"/>
      <c r="E400" s="1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9"/>
      <c r="D401" s="19"/>
      <c r="E401" s="1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9"/>
      <c r="D402" s="19"/>
      <c r="E402" s="1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9"/>
      <c r="D403" s="19"/>
      <c r="E403" s="1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9"/>
      <c r="D404" s="19"/>
      <c r="E404" s="1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9"/>
      <c r="D405" s="19"/>
      <c r="E405" s="1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9"/>
      <c r="D406" s="19"/>
      <c r="E406" s="1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9"/>
      <c r="D407" s="19"/>
      <c r="E407" s="1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9"/>
      <c r="D408" s="19"/>
      <c r="E408" s="1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9"/>
      <c r="D409" s="19"/>
      <c r="E409" s="1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9"/>
      <c r="D410" s="19"/>
      <c r="E410" s="1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9"/>
      <c r="D411" s="19"/>
      <c r="E411" s="1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9"/>
      <c r="D412" s="19"/>
      <c r="E412" s="1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9"/>
      <c r="D413" s="19"/>
      <c r="E413" s="1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9"/>
      <c r="D414" s="19"/>
      <c r="E414" s="1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9"/>
      <c r="D415" s="19"/>
      <c r="E415" s="1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9"/>
      <c r="D416" s="19"/>
      <c r="E416" s="1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9"/>
      <c r="D417" s="19"/>
      <c r="E417" s="1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9"/>
      <c r="D418" s="19"/>
      <c r="E418" s="1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9"/>
      <c r="D419" s="19"/>
      <c r="E419" s="1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9"/>
      <c r="D420" s="19"/>
      <c r="E420" s="1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9"/>
      <c r="D421" s="19"/>
      <c r="E421" s="1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9"/>
      <c r="D422" s="19"/>
      <c r="E422" s="1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9"/>
      <c r="D423" s="19"/>
      <c r="E423" s="1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9"/>
      <c r="D424" s="19"/>
      <c r="E424" s="1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9"/>
      <c r="D425" s="19"/>
      <c r="E425" s="1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9"/>
      <c r="D426" s="19"/>
      <c r="E426" s="1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9"/>
      <c r="D427" s="19"/>
      <c r="E427" s="1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9"/>
      <c r="D428" s="19"/>
      <c r="E428" s="1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9"/>
      <c r="D429" s="19"/>
      <c r="E429" s="1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9"/>
      <c r="D430" s="19"/>
      <c r="E430" s="1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9"/>
      <c r="D431" s="19"/>
      <c r="E431" s="1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9"/>
      <c r="D432" s="19"/>
      <c r="E432" s="1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9"/>
      <c r="D433" s="19"/>
      <c r="E433" s="1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9"/>
      <c r="D434" s="19"/>
      <c r="E434" s="1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9"/>
      <c r="D435" s="19"/>
      <c r="E435" s="1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9"/>
      <c r="D436" s="19"/>
      <c r="E436" s="1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9"/>
      <c r="D437" s="19"/>
      <c r="E437" s="1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9"/>
      <c r="D438" s="19"/>
      <c r="E438" s="1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9"/>
      <c r="D439" s="19"/>
      <c r="E439" s="1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9"/>
      <c r="D440" s="19"/>
      <c r="E440" s="1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9"/>
      <c r="D441" s="19"/>
      <c r="E441" s="1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9"/>
      <c r="D442" s="19"/>
      <c r="E442" s="1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9"/>
      <c r="D443" s="19"/>
      <c r="E443" s="1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9"/>
      <c r="D444" s="19"/>
      <c r="E444" s="1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9"/>
      <c r="D445" s="19"/>
      <c r="E445" s="1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9"/>
      <c r="D446" s="19"/>
      <c r="E446" s="1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9"/>
      <c r="D447" s="19"/>
      <c r="E447" s="1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9"/>
      <c r="D448" s="19"/>
      <c r="E448" s="1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9"/>
      <c r="D449" s="19"/>
      <c r="E449" s="1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9"/>
      <c r="D450" s="19"/>
      <c r="E450" s="1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9"/>
      <c r="D451" s="19"/>
      <c r="E451" s="1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9"/>
      <c r="D452" s="19"/>
      <c r="E452" s="1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9"/>
      <c r="D453" s="19"/>
      <c r="E453" s="1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9"/>
      <c r="D454" s="19"/>
      <c r="E454" s="1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9"/>
      <c r="D455" s="19"/>
      <c r="E455" s="1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9"/>
      <c r="D456" s="19"/>
      <c r="E456" s="1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9"/>
      <c r="D457" s="19"/>
      <c r="E457" s="1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9"/>
      <c r="D458" s="19"/>
      <c r="E458" s="1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9"/>
      <c r="D459" s="19"/>
      <c r="E459" s="1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9"/>
      <c r="D460" s="19"/>
      <c r="E460" s="1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9"/>
      <c r="D461" s="19"/>
      <c r="E461" s="1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9"/>
      <c r="D462" s="19"/>
      <c r="E462" s="1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9"/>
      <c r="D463" s="19"/>
      <c r="E463" s="1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9"/>
      <c r="D464" s="19"/>
      <c r="E464" s="1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9"/>
      <c r="D465" s="19"/>
      <c r="E465" s="1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9"/>
      <c r="D466" s="19"/>
      <c r="E466" s="1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9"/>
      <c r="D467" s="19"/>
      <c r="E467" s="1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9"/>
      <c r="D468" s="19"/>
      <c r="E468" s="1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9"/>
      <c r="D469" s="19"/>
      <c r="E469" s="1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9"/>
      <c r="D470" s="19"/>
      <c r="E470" s="1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9"/>
      <c r="D471" s="19"/>
      <c r="E471" s="1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9"/>
      <c r="D472" s="19"/>
      <c r="E472" s="1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9"/>
      <c r="D473" s="19"/>
      <c r="E473" s="1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9"/>
      <c r="D474" s="19"/>
      <c r="E474" s="1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9"/>
      <c r="D475" s="19"/>
      <c r="E475" s="1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9"/>
      <c r="D476" s="19"/>
      <c r="E476" s="1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9"/>
      <c r="D477" s="19"/>
      <c r="E477" s="1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9"/>
      <c r="D478" s="19"/>
      <c r="E478" s="1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9"/>
      <c r="D479" s="19"/>
      <c r="E479" s="1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9"/>
      <c r="D480" s="19"/>
      <c r="E480" s="1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9"/>
      <c r="D481" s="19"/>
      <c r="E481" s="1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9"/>
      <c r="D482" s="19"/>
      <c r="E482" s="1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9"/>
      <c r="D483" s="19"/>
      <c r="E483" s="1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9"/>
      <c r="D484" s="19"/>
      <c r="E484" s="1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9"/>
      <c r="D485" s="19"/>
      <c r="E485" s="1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9"/>
      <c r="D486" s="19"/>
      <c r="E486" s="1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9"/>
      <c r="D487" s="19"/>
      <c r="E487" s="1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9"/>
      <c r="D488" s="19"/>
      <c r="E488" s="1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9"/>
      <c r="D489" s="19"/>
      <c r="E489" s="1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9"/>
      <c r="D490" s="19"/>
      <c r="E490" s="1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9"/>
      <c r="D491" s="19"/>
      <c r="E491" s="1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9"/>
      <c r="D492" s="19"/>
      <c r="E492" s="1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9"/>
      <c r="D493" s="19"/>
      <c r="E493" s="1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9"/>
      <c r="D494" s="19"/>
      <c r="E494" s="1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9"/>
      <c r="D495" s="19"/>
      <c r="E495" s="1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9"/>
      <c r="D496" s="19"/>
      <c r="E496" s="1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9"/>
      <c r="D497" s="19"/>
      <c r="E497" s="1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9"/>
      <c r="D498" s="19"/>
      <c r="E498" s="1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9"/>
      <c r="D499" s="19"/>
      <c r="E499" s="1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9"/>
      <c r="D500" s="19"/>
      <c r="E500" s="1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9"/>
      <c r="D501" s="19"/>
      <c r="E501" s="1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9"/>
      <c r="D502" s="19"/>
      <c r="E502" s="1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9"/>
      <c r="D503" s="19"/>
      <c r="E503" s="1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9"/>
      <c r="D504" s="19"/>
      <c r="E504" s="1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9"/>
      <c r="D505" s="19"/>
      <c r="E505" s="1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9"/>
      <c r="D506" s="19"/>
      <c r="E506" s="1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9"/>
      <c r="D507" s="19"/>
      <c r="E507" s="1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9"/>
      <c r="D508" s="19"/>
      <c r="E508" s="1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9"/>
      <c r="D509" s="19"/>
      <c r="E509" s="1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9"/>
      <c r="D510" s="19"/>
      <c r="E510" s="1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9"/>
      <c r="D511" s="19"/>
      <c r="E511" s="1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9"/>
      <c r="D512" s="19"/>
      <c r="E512" s="1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9"/>
      <c r="D513" s="19"/>
      <c r="E513" s="1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9"/>
      <c r="D514" s="19"/>
      <c r="E514" s="1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9"/>
      <c r="D515" s="19"/>
      <c r="E515" s="1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9"/>
      <c r="D516" s="19"/>
      <c r="E516" s="1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9"/>
      <c r="D517" s="19"/>
      <c r="E517" s="1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9"/>
      <c r="D518" s="19"/>
      <c r="E518" s="1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9"/>
      <c r="D519" s="19"/>
      <c r="E519" s="1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9"/>
      <c r="D520" s="19"/>
      <c r="E520" s="1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9"/>
      <c r="D521" s="19"/>
      <c r="E521" s="1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9"/>
      <c r="D522" s="19"/>
      <c r="E522" s="1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9"/>
      <c r="D523" s="19"/>
      <c r="E523" s="1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9"/>
      <c r="D524" s="19"/>
      <c r="E524" s="1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9"/>
      <c r="D525" s="19"/>
      <c r="E525" s="1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9"/>
      <c r="D526" s="19"/>
      <c r="E526" s="1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9"/>
      <c r="D527" s="19"/>
      <c r="E527" s="1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9"/>
      <c r="D528" s="19"/>
      <c r="E528" s="1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9"/>
      <c r="D529" s="19"/>
      <c r="E529" s="1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9"/>
      <c r="D530" s="19"/>
      <c r="E530" s="1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9"/>
      <c r="D531" s="19"/>
      <c r="E531" s="1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9"/>
      <c r="D532" s="19"/>
      <c r="E532" s="1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9"/>
      <c r="D533" s="19"/>
      <c r="E533" s="1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9"/>
      <c r="D534" s="19"/>
      <c r="E534" s="1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9"/>
      <c r="D535" s="19"/>
      <c r="E535" s="1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9"/>
      <c r="D536" s="19"/>
      <c r="E536" s="1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9"/>
      <c r="D537" s="19"/>
      <c r="E537" s="1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9"/>
      <c r="D538" s="19"/>
      <c r="E538" s="1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9"/>
      <c r="D539" s="19"/>
      <c r="E539" s="1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9"/>
      <c r="D540" s="19"/>
      <c r="E540" s="1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9"/>
      <c r="D541" s="19"/>
      <c r="E541" s="1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9"/>
      <c r="D542" s="19"/>
      <c r="E542" s="1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9"/>
      <c r="D543" s="19"/>
      <c r="E543" s="1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9"/>
      <c r="D544" s="19"/>
      <c r="E544" s="1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9"/>
      <c r="D545" s="19"/>
      <c r="E545" s="1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9"/>
      <c r="D546" s="19"/>
      <c r="E546" s="1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9"/>
      <c r="D547" s="19"/>
      <c r="E547" s="1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9"/>
      <c r="D548" s="19"/>
      <c r="E548" s="1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9"/>
      <c r="D549" s="19"/>
      <c r="E549" s="1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9"/>
      <c r="D550" s="19"/>
      <c r="E550" s="1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9"/>
      <c r="D551" s="19"/>
      <c r="E551" s="1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9"/>
      <c r="D552" s="19"/>
      <c r="E552" s="1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9"/>
      <c r="D553" s="19"/>
      <c r="E553" s="1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9"/>
      <c r="D554" s="19"/>
      <c r="E554" s="1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9"/>
      <c r="D555" s="19"/>
      <c r="E555" s="1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9"/>
      <c r="D556" s="19"/>
      <c r="E556" s="1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9"/>
      <c r="D557" s="19"/>
      <c r="E557" s="1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9"/>
      <c r="D558" s="19"/>
      <c r="E558" s="1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9"/>
      <c r="D559" s="19"/>
      <c r="E559" s="1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9"/>
      <c r="D560" s="19"/>
      <c r="E560" s="1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9"/>
      <c r="D561" s="19"/>
      <c r="E561" s="1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9"/>
      <c r="D562" s="19"/>
      <c r="E562" s="1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9"/>
      <c r="D563" s="19"/>
      <c r="E563" s="1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9"/>
      <c r="D564" s="19"/>
      <c r="E564" s="1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9"/>
      <c r="D565" s="19"/>
      <c r="E565" s="1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9"/>
      <c r="D566" s="19"/>
      <c r="E566" s="1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9"/>
      <c r="D567" s="19"/>
      <c r="E567" s="1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9"/>
      <c r="D568" s="19"/>
      <c r="E568" s="1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9"/>
      <c r="D569" s="19"/>
      <c r="E569" s="1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9"/>
      <c r="D570" s="19"/>
      <c r="E570" s="1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9"/>
      <c r="D571" s="19"/>
      <c r="E571" s="1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9"/>
      <c r="D572" s="19"/>
      <c r="E572" s="1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9"/>
      <c r="D573" s="19"/>
      <c r="E573" s="1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9"/>
      <c r="D574" s="19"/>
      <c r="E574" s="1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9"/>
      <c r="D575" s="19"/>
      <c r="E575" s="1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9"/>
      <c r="D576" s="19"/>
      <c r="E576" s="1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9"/>
      <c r="D577" s="19"/>
      <c r="E577" s="1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9"/>
      <c r="D578" s="19"/>
      <c r="E578" s="1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9"/>
      <c r="D579" s="19"/>
      <c r="E579" s="1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9"/>
      <c r="D580" s="19"/>
      <c r="E580" s="1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9"/>
      <c r="D581" s="19"/>
      <c r="E581" s="1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9"/>
      <c r="D582" s="19"/>
      <c r="E582" s="1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9"/>
      <c r="D583" s="19"/>
      <c r="E583" s="1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9"/>
      <c r="D584" s="19"/>
      <c r="E584" s="1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9"/>
      <c r="D585" s="19"/>
      <c r="E585" s="1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9"/>
      <c r="D586" s="19"/>
      <c r="E586" s="1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9"/>
      <c r="D587" s="19"/>
      <c r="E587" s="1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9"/>
      <c r="D588" s="19"/>
      <c r="E588" s="1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9"/>
      <c r="D589" s="19"/>
      <c r="E589" s="1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9"/>
      <c r="D590" s="19"/>
      <c r="E590" s="1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9"/>
      <c r="D591" s="19"/>
      <c r="E591" s="1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9"/>
      <c r="D592" s="19"/>
      <c r="E592" s="1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9"/>
      <c r="D593" s="19"/>
      <c r="E593" s="1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9"/>
      <c r="D594" s="19"/>
      <c r="E594" s="1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9"/>
      <c r="D595" s="19"/>
      <c r="E595" s="1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9"/>
      <c r="D596" s="19"/>
      <c r="E596" s="1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9"/>
      <c r="D597" s="19"/>
      <c r="E597" s="1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9"/>
      <c r="D598" s="19"/>
      <c r="E598" s="1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9"/>
      <c r="D599" s="19"/>
      <c r="E599" s="1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9"/>
      <c r="D600" s="19"/>
      <c r="E600" s="1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9"/>
      <c r="D601" s="19"/>
      <c r="E601" s="1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9"/>
      <c r="D602" s="19"/>
      <c r="E602" s="1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9"/>
      <c r="D603" s="19"/>
      <c r="E603" s="1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9"/>
      <c r="D604" s="19"/>
      <c r="E604" s="1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9"/>
      <c r="D605" s="19"/>
      <c r="E605" s="1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9"/>
      <c r="D606" s="19"/>
      <c r="E606" s="1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9"/>
      <c r="D607" s="19"/>
      <c r="E607" s="1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9"/>
      <c r="D608" s="19"/>
      <c r="E608" s="1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9"/>
      <c r="D609" s="19"/>
      <c r="E609" s="1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9"/>
      <c r="D610" s="19"/>
      <c r="E610" s="1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9"/>
      <c r="D611" s="19"/>
      <c r="E611" s="1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9"/>
      <c r="D612" s="19"/>
      <c r="E612" s="1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9"/>
      <c r="D613" s="19"/>
      <c r="E613" s="1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9"/>
      <c r="D614" s="19"/>
      <c r="E614" s="1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9"/>
      <c r="D615" s="19"/>
      <c r="E615" s="1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9"/>
      <c r="D616" s="19"/>
      <c r="E616" s="1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9"/>
      <c r="D617" s="19"/>
      <c r="E617" s="1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9"/>
      <c r="D618" s="19"/>
      <c r="E618" s="1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9"/>
      <c r="D619" s="19"/>
      <c r="E619" s="1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9"/>
      <c r="D620" s="19"/>
      <c r="E620" s="1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9"/>
      <c r="D621" s="19"/>
      <c r="E621" s="1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9"/>
      <c r="D622" s="19"/>
      <c r="E622" s="1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9"/>
      <c r="D623" s="19"/>
      <c r="E623" s="1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9"/>
      <c r="D624" s="19"/>
      <c r="E624" s="1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9"/>
      <c r="D625" s="19"/>
      <c r="E625" s="1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9"/>
      <c r="D626" s="19"/>
      <c r="E626" s="1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9"/>
      <c r="D627" s="19"/>
      <c r="E627" s="1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9"/>
      <c r="D628" s="19"/>
      <c r="E628" s="1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9"/>
      <c r="D629" s="19"/>
      <c r="E629" s="1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9"/>
      <c r="D630" s="19"/>
      <c r="E630" s="1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9"/>
      <c r="D631" s="19"/>
      <c r="E631" s="1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9"/>
      <c r="D632" s="19"/>
      <c r="E632" s="1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9"/>
      <c r="D633" s="19"/>
      <c r="E633" s="1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9"/>
      <c r="D634" s="19"/>
      <c r="E634" s="1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9"/>
      <c r="D635" s="19"/>
      <c r="E635" s="1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9"/>
      <c r="D636" s="19"/>
      <c r="E636" s="1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9"/>
      <c r="D637" s="19"/>
      <c r="E637" s="1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9"/>
      <c r="D638" s="19"/>
      <c r="E638" s="1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9"/>
      <c r="D639" s="19"/>
      <c r="E639" s="1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9"/>
      <c r="D640" s="19"/>
      <c r="E640" s="1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9"/>
      <c r="D641" s="19"/>
      <c r="E641" s="1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9"/>
      <c r="D642" s="19"/>
      <c r="E642" s="1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9"/>
      <c r="D643" s="19"/>
      <c r="E643" s="1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9"/>
      <c r="D644" s="19"/>
      <c r="E644" s="1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9"/>
      <c r="D645" s="19"/>
      <c r="E645" s="1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9"/>
      <c r="D646" s="19"/>
      <c r="E646" s="1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9"/>
      <c r="D647" s="19"/>
      <c r="E647" s="1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9"/>
      <c r="D648" s="19"/>
      <c r="E648" s="1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9"/>
      <c r="D649" s="19"/>
      <c r="E649" s="1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9"/>
      <c r="D650" s="19"/>
      <c r="E650" s="1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9"/>
      <c r="D651" s="19"/>
      <c r="E651" s="1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9"/>
      <c r="D652" s="19"/>
      <c r="E652" s="1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9"/>
      <c r="D653" s="19"/>
      <c r="E653" s="1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9"/>
      <c r="D654" s="19"/>
      <c r="E654" s="1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9"/>
      <c r="D655" s="19"/>
      <c r="E655" s="1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9"/>
      <c r="D656" s="19"/>
      <c r="E656" s="1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9"/>
      <c r="D657" s="19"/>
      <c r="E657" s="1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9"/>
      <c r="D658" s="19"/>
      <c r="E658" s="1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9"/>
      <c r="D659" s="19"/>
      <c r="E659" s="1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9"/>
      <c r="D660" s="19"/>
      <c r="E660" s="1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9"/>
      <c r="D661" s="19"/>
      <c r="E661" s="1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9"/>
      <c r="D662" s="19"/>
      <c r="E662" s="1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9"/>
      <c r="D663" s="19"/>
      <c r="E663" s="1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9"/>
      <c r="D664" s="19"/>
      <c r="E664" s="1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9"/>
      <c r="D665" s="19"/>
      <c r="E665" s="1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9"/>
      <c r="D666" s="19"/>
      <c r="E666" s="1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9"/>
      <c r="D667" s="19"/>
      <c r="E667" s="1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9"/>
      <c r="D668" s="19"/>
      <c r="E668" s="1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9"/>
      <c r="D669" s="19"/>
      <c r="E669" s="1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9"/>
      <c r="D670" s="19"/>
      <c r="E670" s="1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9"/>
      <c r="D671" s="19"/>
      <c r="E671" s="1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9"/>
      <c r="D672" s="19"/>
      <c r="E672" s="1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9"/>
      <c r="D673" s="19"/>
      <c r="E673" s="1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9"/>
      <c r="D674" s="19"/>
      <c r="E674" s="1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9"/>
      <c r="D675" s="19"/>
      <c r="E675" s="1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9"/>
      <c r="D676" s="19"/>
      <c r="E676" s="1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9"/>
      <c r="D677" s="19"/>
      <c r="E677" s="1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9"/>
      <c r="D678" s="19"/>
      <c r="E678" s="1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9"/>
      <c r="D679" s="19"/>
      <c r="E679" s="1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9"/>
      <c r="D680" s="19"/>
      <c r="E680" s="1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9"/>
      <c r="D681" s="19"/>
      <c r="E681" s="1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9"/>
      <c r="D682" s="19"/>
      <c r="E682" s="1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9"/>
      <c r="D683" s="19"/>
      <c r="E683" s="1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9"/>
      <c r="D684" s="19"/>
      <c r="E684" s="1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9"/>
      <c r="D685" s="19"/>
      <c r="E685" s="1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9"/>
      <c r="D686" s="19"/>
      <c r="E686" s="1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9"/>
      <c r="D687" s="19"/>
      <c r="E687" s="1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9"/>
      <c r="D688" s="19"/>
      <c r="E688" s="1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9"/>
      <c r="D689" s="19"/>
      <c r="E689" s="1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9"/>
      <c r="D690" s="19"/>
      <c r="E690" s="1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9"/>
      <c r="D691" s="19"/>
      <c r="E691" s="1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9"/>
      <c r="D692" s="19"/>
      <c r="E692" s="1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9"/>
      <c r="D693" s="19"/>
      <c r="E693" s="1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9"/>
      <c r="D694" s="19"/>
      <c r="E694" s="1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9"/>
      <c r="D695" s="19"/>
      <c r="E695" s="1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9"/>
      <c r="D696" s="19"/>
      <c r="E696" s="1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9"/>
      <c r="D697" s="19"/>
      <c r="E697" s="1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9"/>
      <c r="D698" s="19"/>
      <c r="E698" s="1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9"/>
      <c r="D699" s="19"/>
      <c r="E699" s="1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9"/>
      <c r="D700" s="19"/>
      <c r="E700" s="1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9"/>
      <c r="D701" s="19"/>
      <c r="E701" s="1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9"/>
      <c r="D702" s="19"/>
      <c r="E702" s="1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9"/>
      <c r="D703" s="19"/>
      <c r="E703" s="1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9"/>
      <c r="D704" s="19"/>
      <c r="E704" s="1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9"/>
      <c r="D705" s="19"/>
      <c r="E705" s="1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9"/>
      <c r="D706" s="19"/>
      <c r="E706" s="1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9"/>
      <c r="D707" s="19"/>
      <c r="E707" s="1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9"/>
      <c r="D708" s="19"/>
      <c r="E708" s="1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9"/>
      <c r="D709" s="19"/>
      <c r="E709" s="1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9"/>
      <c r="D710" s="19"/>
      <c r="E710" s="1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9"/>
      <c r="D711" s="19"/>
      <c r="E711" s="1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9"/>
      <c r="D712" s="19"/>
      <c r="E712" s="1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9"/>
      <c r="D713" s="19"/>
      <c r="E713" s="1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9"/>
      <c r="D714" s="19"/>
      <c r="E714" s="1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9"/>
      <c r="D715" s="19"/>
      <c r="E715" s="1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9"/>
      <c r="D716" s="19"/>
      <c r="E716" s="1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9"/>
      <c r="D717" s="19"/>
      <c r="E717" s="1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9"/>
      <c r="D718" s="19"/>
      <c r="E718" s="1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9"/>
      <c r="D719" s="19"/>
      <c r="E719" s="1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9"/>
      <c r="D720" s="19"/>
      <c r="E720" s="1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9"/>
      <c r="D721" s="19"/>
      <c r="E721" s="1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9"/>
      <c r="D722" s="19"/>
      <c r="E722" s="1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9"/>
      <c r="D723" s="19"/>
      <c r="E723" s="1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9"/>
      <c r="D724" s="19"/>
      <c r="E724" s="1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9"/>
      <c r="D725" s="19"/>
      <c r="E725" s="1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9"/>
      <c r="D726" s="19"/>
      <c r="E726" s="1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9"/>
      <c r="D727" s="19"/>
      <c r="E727" s="1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9"/>
      <c r="D728" s="19"/>
      <c r="E728" s="1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9"/>
      <c r="D729" s="19"/>
      <c r="E729" s="1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9"/>
      <c r="D730" s="19"/>
      <c r="E730" s="1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9"/>
      <c r="D731" s="19"/>
      <c r="E731" s="1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9"/>
      <c r="D732" s="19"/>
      <c r="E732" s="1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9"/>
      <c r="D733" s="19"/>
      <c r="E733" s="1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9"/>
      <c r="D734" s="19"/>
      <c r="E734" s="1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9"/>
      <c r="D735" s="19"/>
      <c r="E735" s="1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9"/>
      <c r="D736" s="19"/>
      <c r="E736" s="1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9"/>
      <c r="D737" s="19"/>
      <c r="E737" s="1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9"/>
      <c r="D738" s="19"/>
      <c r="E738" s="1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9"/>
      <c r="D739" s="19"/>
      <c r="E739" s="1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9"/>
      <c r="D740" s="19"/>
      <c r="E740" s="1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9"/>
      <c r="D741" s="19"/>
      <c r="E741" s="1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9"/>
      <c r="D742" s="19"/>
      <c r="E742" s="1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9"/>
      <c r="D743" s="19"/>
      <c r="E743" s="1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9"/>
      <c r="D744" s="19"/>
      <c r="E744" s="1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9"/>
      <c r="D745" s="19"/>
      <c r="E745" s="1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9"/>
      <c r="D746" s="19"/>
      <c r="E746" s="1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9"/>
      <c r="D747" s="19"/>
      <c r="E747" s="1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9"/>
      <c r="D748" s="19"/>
      <c r="E748" s="1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9"/>
      <c r="D749" s="19"/>
      <c r="E749" s="1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9"/>
      <c r="D750" s="19"/>
      <c r="E750" s="1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9"/>
      <c r="D751" s="19"/>
      <c r="E751" s="1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9"/>
      <c r="D752" s="19"/>
      <c r="E752" s="1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9"/>
      <c r="D753" s="19"/>
      <c r="E753" s="1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9"/>
      <c r="D754" s="19"/>
      <c r="E754" s="1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9"/>
      <c r="D755" s="19"/>
      <c r="E755" s="1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9"/>
      <c r="D756" s="19"/>
      <c r="E756" s="1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9"/>
      <c r="D757" s="19"/>
      <c r="E757" s="1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9"/>
      <c r="D758" s="19"/>
      <c r="E758" s="1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9"/>
      <c r="D759" s="19"/>
      <c r="E759" s="1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9"/>
      <c r="D760" s="19"/>
      <c r="E760" s="1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9"/>
      <c r="D761" s="19"/>
      <c r="E761" s="1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9"/>
      <c r="D762" s="19"/>
      <c r="E762" s="1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9"/>
      <c r="D763" s="19"/>
      <c r="E763" s="1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9"/>
      <c r="D764" s="19"/>
      <c r="E764" s="1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9"/>
      <c r="D765" s="19"/>
      <c r="E765" s="1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9"/>
      <c r="D766" s="19"/>
      <c r="E766" s="1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9"/>
      <c r="D767" s="19"/>
      <c r="E767" s="1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9"/>
      <c r="D768" s="19"/>
      <c r="E768" s="1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9"/>
      <c r="D769" s="19"/>
      <c r="E769" s="1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9"/>
      <c r="D770" s="19"/>
      <c r="E770" s="1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9"/>
      <c r="D771" s="19"/>
      <c r="E771" s="1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9"/>
      <c r="D772" s="19"/>
      <c r="E772" s="1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9"/>
      <c r="D773" s="19"/>
      <c r="E773" s="1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9"/>
      <c r="D774" s="19"/>
      <c r="E774" s="1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9"/>
      <c r="D775" s="19"/>
      <c r="E775" s="1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9"/>
      <c r="D776" s="19"/>
      <c r="E776" s="1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9"/>
      <c r="D777" s="19"/>
      <c r="E777" s="1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9"/>
      <c r="D778" s="19"/>
      <c r="E778" s="1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9"/>
      <c r="D779" s="19"/>
      <c r="E779" s="1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9"/>
      <c r="D780" s="19"/>
      <c r="E780" s="1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9"/>
      <c r="D781" s="19"/>
      <c r="E781" s="1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9"/>
      <c r="D782" s="19"/>
      <c r="E782" s="1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9"/>
      <c r="D783" s="19"/>
      <c r="E783" s="1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9"/>
      <c r="D784" s="19"/>
      <c r="E784" s="1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9"/>
      <c r="D785" s="19"/>
      <c r="E785" s="1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9"/>
      <c r="D786" s="19"/>
      <c r="E786" s="1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9"/>
      <c r="D787" s="19"/>
      <c r="E787" s="1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9"/>
      <c r="D788" s="19"/>
      <c r="E788" s="1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9"/>
      <c r="D789" s="19"/>
      <c r="E789" s="1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9"/>
      <c r="D790" s="19"/>
      <c r="E790" s="1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9"/>
      <c r="D791" s="19"/>
      <c r="E791" s="1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9"/>
      <c r="D792" s="19"/>
      <c r="E792" s="1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9"/>
      <c r="D793" s="19"/>
      <c r="E793" s="1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9"/>
      <c r="D794" s="19"/>
      <c r="E794" s="1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9"/>
      <c r="D795" s="19"/>
      <c r="E795" s="1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9"/>
      <c r="D796" s="19"/>
      <c r="E796" s="1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9"/>
      <c r="D797" s="19"/>
      <c r="E797" s="1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9"/>
      <c r="D798" s="19"/>
      <c r="E798" s="1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9"/>
      <c r="D799" s="19"/>
      <c r="E799" s="1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9"/>
      <c r="D800" s="19"/>
      <c r="E800" s="1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9"/>
      <c r="D801" s="19"/>
      <c r="E801" s="1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9"/>
      <c r="D802" s="19"/>
      <c r="E802" s="1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9"/>
      <c r="D803" s="19"/>
      <c r="E803" s="1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9"/>
      <c r="D804" s="19"/>
      <c r="E804" s="1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9"/>
      <c r="D805" s="19"/>
      <c r="E805" s="1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9"/>
      <c r="D806" s="19"/>
      <c r="E806" s="1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9"/>
      <c r="D807" s="19"/>
      <c r="E807" s="1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9"/>
      <c r="D808" s="19"/>
      <c r="E808" s="1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9"/>
      <c r="D809" s="19"/>
      <c r="E809" s="1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9"/>
      <c r="D810" s="19"/>
      <c r="E810" s="1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9"/>
      <c r="D811" s="19"/>
      <c r="E811" s="1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9"/>
      <c r="D812" s="19"/>
      <c r="E812" s="1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9"/>
      <c r="D813" s="19"/>
      <c r="E813" s="1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9"/>
      <c r="D814" s="19"/>
      <c r="E814" s="1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9"/>
      <c r="D815" s="19"/>
      <c r="E815" s="1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9"/>
      <c r="D816" s="19"/>
      <c r="E816" s="1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9"/>
      <c r="D817" s="19"/>
      <c r="E817" s="1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9"/>
      <c r="D818" s="19"/>
      <c r="E818" s="1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9"/>
      <c r="D819" s="19"/>
      <c r="E819" s="1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9"/>
      <c r="D820" s="19"/>
      <c r="E820" s="1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9"/>
      <c r="D821" s="19"/>
      <c r="E821" s="1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9"/>
      <c r="D822" s="19"/>
      <c r="E822" s="1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9"/>
      <c r="D823" s="19"/>
      <c r="E823" s="1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9"/>
      <c r="D824" s="19"/>
      <c r="E824" s="1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9"/>
      <c r="D825" s="19"/>
      <c r="E825" s="1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9"/>
      <c r="D826" s="19"/>
      <c r="E826" s="1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9"/>
      <c r="D827" s="19"/>
      <c r="E827" s="1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9"/>
      <c r="D828" s="19"/>
      <c r="E828" s="1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9"/>
      <c r="D829" s="19"/>
      <c r="E829" s="1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9"/>
      <c r="D830" s="19"/>
      <c r="E830" s="1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9"/>
      <c r="D831" s="19"/>
      <c r="E831" s="1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9"/>
      <c r="D832" s="19"/>
      <c r="E832" s="1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9"/>
      <c r="D833" s="19"/>
      <c r="E833" s="1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9"/>
      <c r="D834" s="19"/>
      <c r="E834" s="1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9"/>
      <c r="D835" s="19"/>
      <c r="E835" s="1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9"/>
      <c r="D836" s="19"/>
      <c r="E836" s="1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9"/>
      <c r="D837" s="19"/>
      <c r="E837" s="1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9"/>
      <c r="D838" s="19"/>
      <c r="E838" s="1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9"/>
      <c r="D839" s="19"/>
      <c r="E839" s="1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9"/>
      <c r="D840" s="19"/>
      <c r="E840" s="1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9"/>
      <c r="D841" s="19"/>
      <c r="E841" s="1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9"/>
      <c r="D842" s="19"/>
      <c r="E842" s="1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9"/>
      <c r="D843" s="19"/>
      <c r="E843" s="1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9"/>
      <c r="D844" s="19"/>
      <c r="E844" s="1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9"/>
      <c r="D845" s="19"/>
      <c r="E845" s="1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9"/>
      <c r="D846" s="19"/>
      <c r="E846" s="1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9"/>
      <c r="D847" s="19"/>
      <c r="E847" s="1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9"/>
      <c r="D848" s="19"/>
      <c r="E848" s="1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9"/>
      <c r="D849" s="19"/>
      <c r="E849" s="1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9"/>
      <c r="D850" s="19"/>
      <c r="E850" s="1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9"/>
      <c r="D851" s="19"/>
      <c r="E851" s="1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9"/>
      <c r="D852" s="19"/>
      <c r="E852" s="1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9"/>
      <c r="D853" s="19"/>
      <c r="E853" s="1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9"/>
      <c r="D854" s="19"/>
      <c r="E854" s="1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9"/>
      <c r="D855" s="19"/>
      <c r="E855" s="1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9"/>
      <c r="D856" s="19"/>
      <c r="E856" s="1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9"/>
      <c r="D857" s="19"/>
      <c r="E857" s="1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9"/>
      <c r="D858" s="19"/>
      <c r="E858" s="1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9"/>
      <c r="D859" s="19"/>
      <c r="E859" s="1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9"/>
      <c r="D860" s="19"/>
      <c r="E860" s="1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9"/>
      <c r="D861" s="19"/>
      <c r="E861" s="1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9"/>
      <c r="D862" s="19"/>
      <c r="E862" s="1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9"/>
      <c r="D863" s="19"/>
      <c r="E863" s="1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9"/>
      <c r="D864" s="19"/>
      <c r="E864" s="1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9"/>
      <c r="D865" s="19"/>
      <c r="E865" s="1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9"/>
      <c r="D866" s="19"/>
      <c r="E866" s="1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9"/>
      <c r="D867" s="19"/>
      <c r="E867" s="1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9"/>
      <c r="D868" s="19"/>
      <c r="E868" s="1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9"/>
      <c r="D869" s="19"/>
      <c r="E869" s="1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9"/>
      <c r="D870" s="19"/>
      <c r="E870" s="1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9"/>
      <c r="D871" s="19"/>
      <c r="E871" s="1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9"/>
      <c r="D872" s="19"/>
      <c r="E872" s="1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9"/>
      <c r="D873" s="19"/>
      <c r="E873" s="1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9"/>
      <c r="D874" s="19"/>
      <c r="E874" s="1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9"/>
      <c r="D875" s="19"/>
      <c r="E875" s="1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9"/>
      <c r="D876" s="19"/>
      <c r="E876" s="1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9"/>
      <c r="D877" s="19"/>
      <c r="E877" s="1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9"/>
      <c r="D878" s="19"/>
      <c r="E878" s="1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9"/>
      <c r="D879" s="19"/>
      <c r="E879" s="1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9"/>
      <c r="D880" s="19"/>
      <c r="E880" s="1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9"/>
      <c r="D881" s="19"/>
      <c r="E881" s="1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9"/>
      <c r="D882" s="19"/>
      <c r="E882" s="1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9"/>
      <c r="D883" s="19"/>
      <c r="E883" s="1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9"/>
      <c r="D884" s="19"/>
      <c r="E884" s="1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9"/>
      <c r="D885" s="19"/>
      <c r="E885" s="1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9"/>
      <c r="D886" s="19"/>
      <c r="E886" s="1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9"/>
      <c r="D887" s="19"/>
      <c r="E887" s="1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9"/>
      <c r="D888" s="19"/>
      <c r="E888" s="1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9"/>
      <c r="D889" s="19"/>
      <c r="E889" s="1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9"/>
      <c r="D890" s="19"/>
      <c r="E890" s="1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9"/>
      <c r="D891" s="19"/>
      <c r="E891" s="1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9"/>
      <c r="D892" s="19"/>
      <c r="E892" s="1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9"/>
      <c r="D893" s="19"/>
      <c r="E893" s="1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9"/>
      <c r="D894" s="19"/>
      <c r="E894" s="1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9"/>
      <c r="D895" s="19"/>
      <c r="E895" s="1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9"/>
      <c r="D896" s="19"/>
      <c r="E896" s="1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9"/>
      <c r="D897" s="19"/>
      <c r="E897" s="1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9"/>
      <c r="D898" s="19"/>
      <c r="E898" s="1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9"/>
      <c r="D899" s="19"/>
      <c r="E899" s="1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9"/>
      <c r="D900" s="19"/>
      <c r="E900" s="1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9"/>
      <c r="D901" s="19"/>
      <c r="E901" s="1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9"/>
      <c r="D902" s="19"/>
      <c r="E902" s="1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9"/>
      <c r="D903" s="19"/>
      <c r="E903" s="1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9"/>
      <c r="D904" s="19"/>
      <c r="E904" s="1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9"/>
      <c r="D905" s="19"/>
      <c r="E905" s="1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9"/>
      <c r="D906" s="19"/>
      <c r="E906" s="1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9"/>
      <c r="D907" s="19"/>
      <c r="E907" s="1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9"/>
      <c r="D908" s="19"/>
      <c r="E908" s="1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9"/>
      <c r="D909" s="19"/>
      <c r="E909" s="1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9"/>
      <c r="D910" s="19"/>
      <c r="E910" s="1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9"/>
      <c r="D911" s="19"/>
      <c r="E911" s="1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9"/>
      <c r="D912" s="19"/>
      <c r="E912" s="1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9"/>
      <c r="D913" s="19"/>
      <c r="E913" s="1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9"/>
      <c r="D914" s="19"/>
      <c r="E914" s="1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9"/>
      <c r="D915" s="19"/>
      <c r="E915" s="1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9"/>
      <c r="D916" s="19"/>
      <c r="E916" s="1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9"/>
      <c r="D917" s="19"/>
      <c r="E917" s="1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9"/>
      <c r="D918" s="19"/>
      <c r="E918" s="1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9"/>
      <c r="D919" s="19"/>
      <c r="E919" s="1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9"/>
      <c r="D920" s="19"/>
      <c r="E920" s="1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9"/>
      <c r="D921" s="19"/>
      <c r="E921" s="1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9"/>
      <c r="D922" s="19"/>
      <c r="E922" s="1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9"/>
      <c r="D923" s="19"/>
      <c r="E923" s="1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9"/>
      <c r="D924" s="19"/>
      <c r="E924" s="1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9"/>
      <c r="D925" s="19"/>
      <c r="E925" s="1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9"/>
      <c r="D926" s="19"/>
      <c r="E926" s="1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9"/>
      <c r="D927" s="19"/>
      <c r="E927" s="1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9"/>
      <c r="D928" s="19"/>
      <c r="E928" s="1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9"/>
      <c r="D929" s="19"/>
      <c r="E929" s="1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9"/>
      <c r="D930" s="19"/>
      <c r="E930" s="1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9"/>
      <c r="D931" s="19"/>
      <c r="E931" s="1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9"/>
      <c r="D932" s="19"/>
      <c r="E932" s="1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9"/>
      <c r="D933" s="19"/>
      <c r="E933" s="1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9"/>
      <c r="D934" s="19"/>
      <c r="E934" s="1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9"/>
      <c r="D935" s="19"/>
      <c r="E935" s="1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9"/>
      <c r="D936" s="19"/>
      <c r="E936" s="1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9"/>
      <c r="D937" s="19"/>
      <c r="E937" s="1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9"/>
      <c r="D938" s="19"/>
      <c r="E938" s="1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9"/>
      <c r="D939" s="19"/>
      <c r="E939" s="1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9"/>
      <c r="D940" s="19"/>
      <c r="E940" s="1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9"/>
      <c r="D941" s="19"/>
      <c r="E941" s="1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9"/>
      <c r="D942" s="19"/>
      <c r="E942" s="1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9"/>
      <c r="D943" s="19"/>
      <c r="E943" s="1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9"/>
      <c r="D944" s="19"/>
      <c r="E944" s="1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9"/>
      <c r="D945" s="19"/>
      <c r="E945" s="1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9"/>
      <c r="D946" s="19"/>
      <c r="E946" s="1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9"/>
      <c r="D947" s="19"/>
      <c r="E947" s="1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9"/>
      <c r="D948" s="19"/>
      <c r="E948" s="1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9"/>
      <c r="D949" s="19"/>
      <c r="E949" s="1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9"/>
      <c r="D950" s="19"/>
      <c r="E950" s="1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9"/>
      <c r="D951" s="19"/>
      <c r="E951" s="1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9"/>
      <c r="D952" s="19"/>
      <c r="E952" s="1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9"/>
      <c r="D953" s="19"/>
      <c r="E953" s="1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9"/>
      <c r="D954" s="19"/>
      <c r="E954" s="1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9"/>
      <c r="D955" s="19"/>
      <c r="E955" s="1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9"/>
      <c r="D956" s="19"/>
      <c r="E956" s="1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9"/>
      <c r="D957" s="19"/>
      <c r="E957" s="1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9"/>
      <c r="D958" s="19"/>
      <c r="E958" s="1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9"/>
      <c r="D959" s="19"/>
      <c r="E959" s="1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9"/>
      <c r="D960" s="19"/>
      <c r="E960" s="1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9"/>
      <c r="D961" s="19"/>
      <c r="E961" s="1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9"/>
      <c r="D962" s="19"/>
      <c r="E962" s="1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9"/>
      <c r="D963" s="19"/>
      <c r="E963" s="1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9"/>
      <c r="D964" s="19"/>
      <c r="E964" s="1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9"/>
      <c r="D965" s="19"/>
      <c r="E965" s="1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9"/>
      <c r="D966" s="19"/>
      <c r="E966" s="1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9"/>
      <c r="D967" s="19"/>
      <c r="E967" s="1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9"/>
      <c r="D968" s="19"/>
      <c r="E968" s="1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9"/>
      <c r="D969" s="19"/>
      <c r="E969" s="1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9"/>
      <c r="D970" s="19"/>
      <c r="E970" s="1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9"/>
      <c r="D971" s="19"/>
      <c r="E971" s="1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9"/>
      <c r="D972" s="19"/>
      <c r="E972" s="1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9"/>
      <c r="D973" s="19"/>
      <c r="E973" s="1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9"/>
      <c r="D974" s="19"/>
      <c r="E974" s="1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9"/>
      <c r="D975" s="19"/>
      <c r="E975" s="1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9"/>
      <c r="D976" s="19"/>
      <c r="E976" s="1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9"/>
      <c r="D977" s="19"/>
      <c r="E977" s="1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9"/>
      <c r="D978" s="19"/>
      <c r="E978" s="1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9"/>
      <c r="D979" s="19"/>
      <c r="E979" s="1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9"/>
      <c r="D980" s="19"/>
      <c r="E980" s="1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9"/>
      <c r="D981" s="19"/>
      <c r="E981" s="1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9"/>
      <c r="D982" s="19"/>
      <c r="E982" s="1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9"/>
      <c r="D983" s="19"/>
      <c r="E983" s="1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9"/>
      <c r="D984" s="19"/>
      <c r="E984" s="1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9"/>
      <c r="D985" s="19"/>
      <c r="E985" s="1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9"/>
      <c r="D986" s="19"/>
      <c r="E986" s="1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9"/>
      <c r="D987" s="19"/>
      <c r="E987" s="1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9"/>
      <c r="D988" s="19"/>
      <c r="E988" s="1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9"/>
      <c r="D989" s="19"/>
      <c r="E989" s="1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9"/>
      <c r="D990" s="19"/>
      <c r="E990" s="1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9"/>
      <c r="D991" s="19"/>
      <c r="E991" s="1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9"/>
      <c r="D992" s="19"/>
      <c r="E992" s="1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9"/>
      <c r="D993" s="19"/>
      <c r="E993" s="1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9"/>
      <c r="D994" s="19"/>
      <c r="E994" s="1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9"/>
      <c r="D995" s="19"/>
      <c r="E995" s="1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9"/>
      <c r="D996" s="19"/>
      <c r="E996" s="1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9"/>
      <c r="D997" s="19"/>
      <c r="E997" s="1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9"/>
      <c r="D998" s="19"/>
      <c r="E998" s="1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9"/>
      <c r="D999" s="19"/>
      <c r="E999" s="1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9"/>
      <c r="D1000" s="19"/>
      <c r="E1000" s="19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9"/>
      <c r="D1001" s="19"/>
      <c r="E1001" s="19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33</v>
      </c>
      <c r="B1" s="15"/>
      <c r="C1" s="15"/>
      <c r="D1" s="15"/>
      <c r="E1" s="15"/>
      <c r="F1" s="25"/>
      <c r="G1" s="2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34</v>
      </c>
      <c r="B2" s="15" t="s">
        <v>35</v>
      </c>
      <c r="C2" s="15" t="s">
        <v>36</v>
      </c>
      <c r="D2" s="15" t="s">
        <v>37</v>
      </c>
      <c r="E2" s="15" t="s">
        <v>38</v>
      </c>
      <c r="F2" s="10" t="s">
        <v>48</v>
      </c>
      <c r="G2" s="26" t="s">
        <v>51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7">
        <v>1.0</v>
      </c>
      <c r="B3" s="18">
        <v>44348.0</v>
      </c>
      <c r="C3" s="17" t="s">
        <v>39</v>
      </c>
      <c r="D3" s="17">
        <v>1.0</v>
      </c>
      <c r="E3" s="17">
        <v>200.0</v>
      </c>
      <c r="F3" s="27">
        <f t="array" ref="F3:F22">vlookup($D$3:$D$22,PRODUCTS,3,0)</f>
        <v>200</v>
      </c>
      <c r="G3" s="25" t="str">
        <f t="array" ref="G3:G22">vlookup($F$3:$F$22,PRICE_BANDS,2,1)</f>
        <v>&lt; 250 USD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7">
        <v>2.0</v>
      </c>
      <c r="B4" s="18">
        <v>44348.0</v>
      </c>
      <c r="C4" s="17" t="s">
        <v>39</v>
      </c>
      <c r="D4" s="17">
        <v>2.0</v>
      </c>
      <c r="E4" s="17">
        <v>250.0</v>
      </c>
      <c r="F4" s="27">
        <v>300.0</v>
      </c>
      <c r="G4" s="25" t="s">
        <v>52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>
        <v>3.0</v>
      </c>
      <c r="B5" s="18">
        <v>44348.0</v>
      </c>
      <c r="C5" s="17" t="s">
        <v>39</v>
      </c>
      <c r="D5" s="17">
        <v>3.0</v>
      </c>
      <c r="E5" s="17">
        <v>150.0</v>
      </c>
      <c r="F5" s="27">
        <v>550.0</v>
      </c>
      <c r="G5" s="25" t="s">
        <v>53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>
        <v>4.0</v>
      </c>
      <c r="B6" s="18">
        <v>44348.0</v>
      </c>
      <c r="C6" s="17" t="s">
        <v>43</v>
      </c>
      <c r="D6" s="17">
        <v>4.0</v>
      </c>
      <c r="E6" s="17">
        <v>1000.0</v>
      </c>
      <c r="F6" s="27">
        <v>150.0</v>
      </c>
      <c r="G6" s="25" t="s">
        <v>54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7">
        <v>5.0</v>
      </c>
      <c r="B7" s="18">
        <v>44349.0</v>
      </c>
      <c r="C7" s="17" t="s">
        <v>43</v>
      </c>
      <c r="D7" s="17">
        <v>4.0</v>
      </c>
      <c r="E7" s="17">
        <v>500.0</v>
      </c>
      <c r="F7" s="27">
        <v>150.0</v>
      </c>
      <c r="G7" s="25" t="s">
        <v>54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>
        <v>6.0</v>
      </c>
      <c r="B8" s="18">
        <v>44350.0</v>
      </c>
      <c r="C8" s="17" t="s">
        <v>43</v>
      </c>
      <c r="D8" s="17">
        <v>5.0</v>
      </c>
      <c r="E8" s="17">
        <v>200.0</v>
      </c>
      <c r="F8" s="27">
        <v>220.0</v>
      </c>
      <c r="G8" s="25" t="s">
        <v>54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7">
        <v>7.0</v>
      </c>
      <c r="B9" s="18">
        <v>44350.0</v>
      </c>
      <c r="C9" s="17" t="s">
        <v>43</v>
      </c>
      <c r="D9" s="17">
        <v>5.0</v>
      </c>
      <c r="E9" s="17">
        <v>300.0</v>
      </c>
      <c r="F9" s="27">
        <v>220.0</v>
      </c>
      <c r="G9" s="25" t="s">
        <v>54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>
        <v>8.0</v>
      </c>
      <c r="B10" s="18">
        <v>44351.0</v>
      </c>
      <c r="C10" s="17" t="s">
        <v>43</v>
      </c>
      <c r="D10" s="17">
        <v>5.0</v>
      </c>
      <c r="E10" s="17">
        <v>250.0</v>
      </c>
      <c r="F10" s="27">
        <v>220.0</v>
      </c>
      <c r="G10" s="25" t="s">
        <v>54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>
        <v>9.0</v>
      </c>
      <c r="B11" s="18">
        <v>44351.0</v>
      </c>
      <c r="C11" s="17" t="s">
        <v>43</v>
      </c>
      <c r="D11" s="17">
        <v>6.0</v>
      </c>
      <c r="E11" s="17">
        <v>200.0</v>
      </c>
      <c r="F11" s="27">
        <v>480.0</v>
      </c>
      <c r="G11" s="25" t="s">
        <v>53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>
        <v>10.0</v>
      </c>
      <c r="B12" s="18">
        <v>44351.0</v>
      </c>
      <c r="C12" s="17" t="s">
        <v>39</v>
      </c>
      <c r="D12" s="17">
        <v>2.0</v>
      </c>
      <c r="E12" s="17">
        <v>800.0</v>
      </c>
      <c r="F12" s="27">
        <v>300.0</v>
      </c>
      <c r="G12" s="25" t="s">
        <v>52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>
        <v>11.0</v>
      </c>
      <c r="B13" s="18">
        <v>44352.0</v>
      </c>
      <c r="C13" s="17" t="s">
        <v>39</v>
      </c>
      <c r="D13" s="17">
        <v>2.0</v>
      </c>
      <c r="E13" s="17">
        <v>150.0</v>
      </c>
      <c r="F13" s="27">
        <v>300.0</v>
      </c>
      <c r="G13" s="25" t="s">
        <v>52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>
        <v>12.0</v>
      </c>
      <c r="B14" s="18">
        <v>44352.0</v>
      </c>
      <c r="C14" s="17" t="s">
        <v>39</v>
      </c>
      <c r="D14" s="17">
        <v>2.0</v>
      </c>
      <c r="E14" s="17">
        <v>200.0</v>
      </c>
      <c r="F14" s="27">
        <v>300.0</v>
      </c>
      <c r="G14" s="25" t="s">
        <v>52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>
        <v>13.0</v>
      </c>
      <c r="B15" s="18">
        <v>44352.0</v>
      </c>
      <c r="C15" s="17" t="s">
        <v>39</v>
      </c>
      <c r="D15" s="17">
        <v>2.0</v>
      </c>
      <c r="E15" s="17">
        <v>300.0</v>
      </c>
      <c r="F15" s="27">
        <v>300.0</v>
      </c>
      <c r="G15" s="25" t="s">
        <v>52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>
        <v>14.0</v>
      </c>
      <c r="B16" s="18">
        <v>44352.0</v>
      </c>
      <c r="C16" s="17" t="s">
        <v>43</v>
      </c>
      <c r="D16" s="17">
        <v>5.0</v>
      </c>
      <c r="E16" s="17">
        <v>500.0</v>
      </c>
      <c r="F16" s="27">
        <v>220.0</v>
      </c>
      <c r="G16" s="25" t="s">
        <v>54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>
        <v>15.0</v>
      </c>
      <c r="B17" s="18">
        <v>44352.0</v>
      </c>
      <c r="C17" s="17" t="s">
        <v>43</v>
      </c>
      <c r="D17" s="17">
        <v>5.0</v>
      </c>
      <c r="E17" s="17">
        <v>400.0</v>
      </c>
      <c r="F17" s="27">
        <v>220.0</v>
      </c>
      <c r="G17" s="25" t="s">
        <v>54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>
        <v>16.0</v>
      </c>
      <c r="B18" s="18">
        <v>44353.0</v>
      </c>
      <c r="C18" s="17" t="s">
        <v>43</v>
      </c>
      <c r="D18" s="17">
        <v>5.0</v>
      </c>
      <c r="E18" s="17">
        <v>1000.0</v>
      </c>
      <c r="F18" s="27">
        <v>220.0</v>
      </c>
      <c r="G18" s="25" t="s">
        <v>54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>
        <v>17.0</v>
      </c>
      <c r="B19" s="18">
        <v>44353.0</v>
      </c>
      <c r="C19" s="17" t="s">
        <v>43</v>
      </c>
      <c r="D19" s="17">
        <v>5.0</v>
      </c>
      <c r="E19" s="17">
        <v>200.0</v>
      </c>
      <c r="F19" s="27">
        <v>220.0</v>
      </c>
      <c r="G19" s="25" t="s">
        <v>54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>
        <v>18.0</v>
      </c>
      <c r="B20" s="18">
        <v>44353.0</v>
      </c>
      <c r="C20" s="17" t="s">
        <v>43</v>
      </c>
      <c r="D20" s="17">
        <v>6.0</v>
      </c>
      <c r="E20" s="17">
        <v>250.0</v>
      </c>
      <c r="F20" s="27">
        <v>480.0</v>
      </c>
      <c r="G20" s="25" t="s">
        <v>53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>
        <v>19.0</v>
      </c>
      <c r="B21" s="18">
        <v>44354.0</v>
      </c>
      <c r="C21" s="17" t="s">
        <v>43</v>
      </c>
      <c r="D21" s="17">
        <v>6.0</v>
      </c>
      <c r="E21" s="17">
        <v>300.0</v>
      </c>
      <c r="F21" s="27">
        <v>480.0</v>
      </c>
      <c r="G21" s="25" t="s">
        <v>53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>
        <v>20.0</v>
      </c>
      <c r="B22" s="18">
        <v>44354.0</v>
      </c>
      <c r="C22" s="17" t="s">
        <v>39</v>
      </c>
      <c r="D22" s="17">
        <v>1.0</v>
      </c>
      <c r="E22" s="17">
        <v>1500.0</v>
      </c>
      <c r="F22" s="27">
        <v>200.0</v>
      </c>
      <c r="G22" s="25" t="s">
        <v>54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9"/>
      <c r="D23" s="19"/>
      <c r="E23" s="19"/>
      <c r="F23" s="25"/>
      <c r="G23" s="2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4" t="s">
        <v>50</v>
      </c>
      <c r="B24" s="3"/>
      <c r="C24" s="19"/>
      <c r="D24" s="19"/>
      <c r="E24" s="19"/>
      <c r="F24" s="25"/>
      <c r="G24" s="2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5" t="s">
        <v>34</v>
      </c>
      <c r="B25" s="15" t="s">
        <v>37</v>
      </c>
      <c r="C25" s="15" t="s">
        <v>48</v>
      </c>
      <c r="D25" s="19"/>
      <c r="E25" s="19"/>
      <c r="F25" s="25"/>
      <c r="G25" s="2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7">
        <v>1.0</v>
      </c>
      <c r="B26" s="19" t="s">
        <v>40</v>
      </c>
      <c r="C26" s="24">
        <v>200.0</v>
      </c>
      <c r="D26" s="19"/>
      <c r="E26" s="19"/>
      <c r="F26" s="25"/>
      <c r="G26" s="2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7">
        <v>2.0</v>
      </c>
      <c r="B27" s="19" t="s">
        <v>41</v>
      </c>
      <c r="C27" s="24">
        <v>300.0</v>
      </c>
      <c r="D27" s="19"/>
      <c r="E27" s="19"/>
      <c r="F27" s="25"/>
      <c r="G27" s="2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7">
        <v>3.0</v>
      </c>
      <c r="B28" s="19" t="s">
        <v>42</v>
      </c>
      <c r="C28" s="24">
        <v>550.0</v>
      </c>
      <c r="D28" s="19"/>
      <c r="E28" s="19"/>
      <c r="F28" s="25"/>
      <c r="G28" s="2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7">
        <v>4.0</v>
      </c>
      <c r="B29" s="19" t="s">
        <v>44</v>
      </c>
      <c r="C29" s="24">
        <v>150.0</v>
      </c>
      <c r="D29" s="19"/>
      <c r="E29" s="19"/>
      <c r="F29" s="25"/>
      <c r="G29" s="2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7">
        <v>5.0</v>
      </c>
      <c r="B30" s="19" t="s">
        <v>45</v>
      </c>
      <c r="C30" s="24">
        <v>220.0</v>
      </c>
      <c r="D30" s="19"/>
      <c r="E30" s="19"/>
      <c r="F30" s="25"/>
      <c r="G30" s="2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7">
        <v>6.0</v>
      </c>
      <c r="B31" s="19" t="s">
        <v>46</v>
      </c>
      <c r="C31" s="24">
        <v>480.0</v>
      </c>
      <c r="D31" s="19"/>
      <c r="E31" s="19"/>
      <c r="F31" s="25"/>
      <c r="G31" s="2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9"/>
      <c r="D32" s="19"/>
      <c r="E32" s="19"/>
      <c r="F32" s="25"/>
      <c r="G32" s="2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4" t="s">
        <v>55</v>
      </c>
      <c r="B33" s="3"/>
      <c r="C33" s="19"/>
      <c r="D33" s="19"/>
      <c r="E33" s="19"/>
      <c r="F33" s="25"/>
      <c r="G33" s="2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5" t="s">
        <v>48</v>
      </c>
      <c r="B34" s="10" t="s">
        <v>55</v>
      </c>
      <c r="C34" s="19"/>
      <c r="D34" s="19"/>
      <c r="E34" s="19"/>
      <c r="F34" s="25"/>
      <c r="G34" s="2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7">
        <v>0.0</v>
      </c>
      <c r="B35" s="9" t="s">
        <v>54</v>
      </c>
      <c r="C35" s="19"/>
      <c r="D35" s="19"/>
      <c r="E35" s="19"/>
      <c r="F35" s="25"/>
      <c r="G35" s="2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7">
        <v>250.0</v>
      </c>
      <c r="B36" s="9" t="s">
        <v>52</v>
      </c>
      <c r="C36" s="19"/>
      <c r="D36" s="19"/>
      <c r="E36" s="19"/>
      <c r="F36" s="25"/>
      <c r="G36" s="2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7">
        <v>400.0</v>
      </c>
      <c r="B37" s="9" t="s">
        <v>53</v>
      </c>
      <c r="C37" s="19"/>
      <c r="D37" s="19"/>
      <c r="E37" s="19"/>
      <c r="F37" s="25"/>
      <c r="G37" s="2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9"/>
      <c r="D38" s="19"/>
      <c r="E38" s="19"/>
      <c r="F38" s="25"/>
      <c r="G38" s="2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9"/>
      <c r="D39" s="19"/>
      <c r="E39" s="19"/>
      <c r="F39" s="25"/>
      <c r="G39" s="2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9"/>
      <c r="D40" s="19"/>
      <c r="E40" s="19"/>
      <c r="F40" s="25"/>
      <c r="G40" s="2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9"/>
      <c r="D41" s="19"/>
      <c r="E41" s="19"/>
      <c r="F41" s="25"/>
      <c r="G41" s="2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9"/>
      <c r="D42" s="19"/>
      <c r="E42" s="19"/>
      <c r="F42" s="25"/>
      <c r="G42" s="2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9"/>
      <c r="D43" s="19"/>
      <c r="E43" s="19"/>
      <c r="F43" s="25"/>
      <c r="G43" s="2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9"/>
      <c r="D44" s="19"/>
      <c r="E44" s="19"/>
      <c r="F44" s="25"/>
      <c r="G44" s="2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9"/>
      <c r="D45" s="19"/>
      <c r="E45" s="19"/>
      <c r="F45" s="25"/>
      <c r="G45" s="2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9"/>
      <c r="D46" s="19"/>
      <c r="E46" s="19"/>
      <c r="F46" s="25"/>
      <c r="G46" s="2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9"/>
      <c r="D47" s="19"/>
      <c r="E47" s="19"/>
      <c r="F47" s="25"/>
      <c r="G47" s="2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9"/>
      <c r="D48" s="19"/>
      <c r="E48" s="19"/>
      <c r="F48" s="25"/>
      <c r="G48" s="2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9"/>
      <c r="D49" s="19"/>
      <c r="E49" s="19"/>
      <c r="F49" s="25"/>
      <c r="G49" s="2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9"/>
      <c r="D50" s="19"/>
      <c r="E50" s="19"/>
      <c r="F50" s="25"/>
      <c r="G50" s="2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9"/>
      <c r="D51" s="19"/>
      <c r="E51" s="19"/>
      <c r="F51" s="25"/>
      <c r="G51" s="2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9"/>
      <c r="D52" s="19"/>
      <c r="E52" s="19"/>
      <c r="F52" s="25"/>
      <c r="G52" s="2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9"/>
      <c r="D53" s="19"/>
      <c r="E53" s="19"/>
      <c r="F53" s="25"/>
      <c r="G53" s="2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9"/>
      <c r="D54" s="19"/>
      <c r="E54" s="19"/>
      <c r="F54" s="25"/>
      <c r="G54" s="2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9"/>
      <c r="D55" s="19"/>
      <c r="E55" s="19"/>
      <c r="F55" s="25"/>
      <c r="G55" s="2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9"/>
      <c r="D56" s="19"/>
      <c r="E56" s="19"/>
      <c r="F56" s="25"/>
      <c r="G56" s="2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9"/>
      <c r="D57" s="19"/>
      <c r="E57" s="19"/>
      <c r="F57" s="25"/>
      <c r="G57" s="2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9"/>
      <c r="D58" s="19"/>
      <c r="E58" s="19"/>
      <c r="F58" s="25"/>
      <c r="G58" s="2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9"/>
      <c r="D59" s="19"/>
      <c r="E59" s="19"/>
      <c r="F59" s="25"/>
      <c r="G59" s="2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9"/>
      <c r="D60" s="19"/>
      <c r="E60" s="19"/>
      <c r="F60" s="25"/>
      <c r="G60" s="2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9"/>
      <c r="D61" s="19"/>
      <c r="E61" s="19"/>
      <c r="F61" s="25"/>
      <c r="G61" s="2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9"/>
      <c r="D62" s="19"/>
      <c r="E62" s="19"/>
      <c r="F62" s="25"/>
      <c r="G62" s="2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9"/>
      <c r="D63" s="19"/>
      <c r="E63" s="19"/>
      <c r="F63" s="25"/>
      <c r="G63" s="2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9"/>
      <c r="D64" s="19"/>
      <c r="E64" s="19"/>
      <c r="F64" s="25"/>
      <c r="G64" s="2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9"/>
      <c r="D65" s="19"/>
      <c r="E65" s="19"/>
      <c r="F65" s="25"/>
      <c r="G65" s="2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9"/>
      <c r="D66" s="19"/>
      <c r="E66" s="19"/>
      <c r="F66" s="25"/>
      <c r="G66" s="2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9"/>
      <c r="D67" s="19"/>
      <c r="E67" s="19"/>
      <c r="F67" s="25"/>
      <c r="G67" s="2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9"/>
      <c r="D68" s="19"/>
      <c r="E68" s="19"/>
      <c r="F68" s="25"/>
      <c r="G68" s="2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9"/>
      <c r="D69" s="19"/>
      <c r="E69" s="19"/>
      <c r="F69" s="25"/>
      <c r="G69" s="2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9"/>
      <c r="D70" s="19"/>
      <c r="E70" s="19"/>
      <c r="F70" s="25"/>
      <c r="G70" s="2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9"/>
      <c r="D71" s="19"/>
      <c r="E71" s="19"/>
      <c r="F71" s="25"/>
      <c r="G71" s="2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9"/>
      <c r="D72" s="19"/>
      <c r="E72" s="19"/>
      <c r="F72" s="25"/>
      <c r="G72" s="2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9"/>
      <c r="D73" s="19"/>
      <c r="E73" s="19"/>
      <c r="F73" s="25"/>
      <c r="G73" s="2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9"/>
      <c r="D74" s="19"/>
      <c r="E74" s="19"/>
      <c r="F74" s="25"/>
      <c r="G74" s="2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9"/>
      <c r="D75" s="19"/>
      <c r="E75" s="19"/>
      <c r="F75" s="25"/>
      <c r="G75" s="2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9"/>
      <c r="D76" s="19"/>
      <c r="E76" s="19"/>
      <c r="F76" s="25"/>
      <c r="G76" s="2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9"/>
      <c r="D77" s="19"/>
      <c r="E77" s="19"/>
      <c r="F77" s="25"/>
      <c r="G77" s="2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9"/>
      <c r="D78" s="19"/>
      <c r="E78" s="19"/>
      <c r="F78" s="25"/>
      <c r="G78" s="2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9"/>
      <c r="D79" s="19"/>
      <c r="E79" s="19"/>
      <c r="F79" s="25"/>
      <c r="G79" s="2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9"/>
      <c r="D80" s="19"/>
      <c r="E80" s="19"/>
      <c r="F80" s="25"/>
      <c r="G80" s="2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9"/>
      <c r="D81" s="19"/>
      <c r="E81" s="19"/>
      <c r="F81" s="25"/>
      <c r="G81" s="2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9"/>
      <c r="D82" s="19"/>
      <c r="E82" s="19"/>
      <c r="F82" s="25"/>
      <c r="G82" s="2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9"/>
      <c r="D83" s="19"/>
      <c r="E83" s="19"/>
      <c r="F83" s="25"/>
      <c r="G83" s="2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9"/>
      <c r="D84" s="19"/>
      <c r="E84" s="19"/>
      <c r="F84" s="25"/>
      <c r="G84" s="2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9"/>
      <c r="D85" s="19"/>
      <c r="E85" s="19"/>
      <c r="F85" s="25"/>
      <c r="G85" s="2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9"/>
      <c r="D86" s="19"/>
      <c r="E86" s="19"/>
      <c r="F86" s="25"/>
      <c r="G86" s="2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9"/>
      <c r="D87" s="19"/>
      <c r="E87" s="19"/>
      <c r="F87" s="25"/>
      <c r="G87" s="2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9"/>
      <c r="D88" s="19"/>
      <c r="E88" s="19"/>
      <c r="F88" s="25"/>
      <c r="G88" s="2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9"/>
      <c r="D89" s="19"/>
      <c r="E89" s="19"/>
      <c r="F89" s="25"/>
      <c r="G89" s="2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9"/>
      <c r="D90" s="19"/>
      <c r="E90" s="19"/>
      <c r="F90" s="25"/>
      <c r="G90" s="2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9"/>
      <c r="D91" s="19"/>
      <c r="E91" s="19"/>
      <c r="F91" s="25"/>
      <c r="G91" s="2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9"/>
      <c r="D92" s="19"/>
      <c r="E92" s="19"/>
      <c r="F92" s="25"/>
      <c r="G92" s="2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9"/>
      <c r="D93" s="19"/>
      <c r="E93" s="19"/>
      <c r="F93" s="25"/>
      <c r="G93" s="2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9"/>
      <c r="D94" s="19"/>
      <c r="E94" s="19"/>
      <c r="F94" s="25"/>
      <c r="G94" s="2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9"/>
      <c r="D95" s="19"/>
      <c r="E95" s="19"/>
      <c r="F95" s="25"/>
      <c r="G95" s="2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9"/>
      <c r="D96" s="19"/>
      <c r="E96" s="19"/>
      <c r="F96" s="25"/>
      <c r="G96" s="2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9"/>
      <c r="D97" s="19"/>
      <c r="E97" s="19"/>
      <c r="F97" s="25"/>
      <c r="G97" s="2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9"/>
      <c r="D98" s="19"/>
      <c r="E98" s="19"/>
      <c r="F98" s="25"/>
      <c r="G98" s="2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9"/>
      <c r="D99" s="19"/>
      <c r="E99" s="19"/>
      <c r="F99" s="25"/>
      <c r="G99" s="2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9"/>
      <c r="D100" s="19"/>
      <c r="E100" s="19"/>
      <c r="F100" s="25"/>
      <c r="G100" s="2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9"/>
      <c r="D101" s="19"/>
      <c r="E101" s="19"/>
      <c r="F101" s="25"/>
      <c r="G101" s="2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9"/>
      <c r="D102" s="19"/>
      <c r="E102" s="19"/>
      <c r="F102" s="25"/>
      <c r="G102" s="2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9"/>
      <c r="D103" s="19"/>
      <c r="E103" s="19"/>
      <c r="F103" s="25"/>
      <c r="G103" s="2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9"/>
      <c r="D104" s="19"/>
      <c r="E104" s="19"/>
      <c r="F104" s="25"/>
      <c r="G104" s="2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9"/>
      <c r="D105" s="19"/>
      <c r="E105" s="19"/>
      <c r="F105" s="25"/>
      <c r="G105" s="2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9"/>
      <c r="D106" s="19"/>
      <c r="E106" s="19"/>
      <c r="F106" s="25"/>
      <c r="G106" s="2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9"/>
      <c r="D107" s="19"/>
      <c r="E107" s="19"/>
      <c r="F107" s="25"/>
      <c r="G107" s="2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9"/>
      <c r="D108" s="19"/>
      <c r="E108" s="19"/>
      <c r="F108" s="25"/>
      <c r="G108" s="2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9"/>
      <c r="D109" s="19"/>
      <c r="E109" s="19"/>
      <c r="F109" s="25"/>
      <c r="G109" s="2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9"/>
      <c r="D110" s="19"/>
      <c r="E110" s="19"/>
      <c r="F110" s="25"/>
      <c r="G110" s="2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9"/>
      <c r="D111" s="19"/>
      <c r="E111" s="19"/>
      <c r="F111" s="25"/>
      <c r="G111" s="2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9"/>
      <c r="D112" s="19"/>
      <c r="E112" s="19"/>
      <c r="F112" s="25"/>
      <c r="G112" s="2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9"/>
      <c r="D113" s="19"/>
      <c r="E113" s="19"/>
      <c r="F113" s="25"/>
      <c r="G113" s="2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9"/>
      <c r="D114" s="19"/>
      <c r="E114" s="19"/>
      <c r="F114" s="25"/>
      <c r="G114" s="2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9"/>
      <c r="D115" s="19"/>
      <c r="E115" s="19"/>
      <c r="F115" s="25"/>
      <c r="G115" s="2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9"/>
      <c r="D116" s="19"/>
      <c r="E116" s="19"/>
      <c r="F116" s="25"/>
      <c r="G116" s="2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9"/>
      <c r="D117" s="19"/>
      <c r="E117" s="19"/>
      <c r="F117" s="25"/>
      <c r="G117" s="2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9"/>
      <c r="D118" s="19"/>
      <c r="E118" s="19"/>
      <c r="F118" s="25"/>
      <c r="G118" s="2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9"/>
      <c r="D119" s="19"/>
      <c r="E119" s="19"/>
      <c r="F119" s="25"/>
      <c r="G119" s="2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9"/>
      <c r="D120" s="19"/>
      <c r="E120" s="19"/>
      <c r="F120" s="25"/>
      <c r="G120" s="2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9"/>
      <c r="D121" s="19"/>
      <c r="E121" s="19"/>
      <c r="F121" s="25"/>
      <c r="G121" s="2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9"/>
      <c r="D122" s="19"/>
      <c r="E122" s="19"/>
      <c r="F122" s="25"/>
      <c r="G122" s="2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9"/>
      <c r="D123" s="19"/>
      <c r="E123" s="19"/>
      <c r="F123" s="25"/>
      <c r="G123" s="2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9"/>
      <c r="D124" s="19"/>
      <c r="E124" s="19"/>
      <c r="F124" s="25"/>
      <c r="G124" s="2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9"/>
      <c r="D125" s="19"/>
      <c r="E125" s="19"/>
      <c r="F125" s="25"/>
      <c r="G125" s="2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9"/>
      <c r="D126" s="19"/>
      <c r="E126" s="19"/>
      <c r="F126" s="25"/>
      <c r="G126" s="2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9"/>
      <c r="D127" s="19"/>
      <c r="E127" s="19"/>
      <c r="F127" s="25"/>
      <c r="G127" s="2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9"/>
      <c r="D128" s="19"/>
      <c r="E128" s="19"/>
      <c r="F128" s="25"/>
      <c r="G128" s="2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9"/>
      <c r="D129" s="19"/>
      <c r="E129" s="19"/>
      <c r="F129" s="25"/>
      <c r="G129" s="2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9"/>
      <c r="D130" s="19"/>
      <c r="E130" s="19"/>
      <c r="F130" s="25"/>
      <c r="G130" s="2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9"/>
      <c r="D131" s="19"/>
      <c r="E131" s="19"/>
      <c r="F131" s="25"/>
      <c r="G131" s="2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9"/>
      <c r="D132" s="19"/>
      <c r="E132" s="19"/>
      <c r="F132" s="25"/>
      <c r="G132" s="2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9"/>
      <c r="D133" s="19"/>
      <c r="E133" s="19"/>
      <c r="F133" s="25"/>
      <c r="G133" s="2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9"/>
      <c r="D134" s="19"/>
      <c r="E134" s="19"/>
      <c r="F134" s="25"/>
      <c r="G134" s="2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9"/>
      <c r="D135" s="19"/>
      <c r="E135" s="19"/>
      <c r="F135" s="25"/>
      <c r="G135" s="2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9"/>
      <c r="D136" s="19"/>
      <c r="E136" s="19"/>
      <c r="F136" s="25"/>
      <c r="G136" s="2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9"/>
      <c r="D137" s="19"/>
      <c r="E137" s="19"/>
      <c r="F137" s="25"/>
      <c r="G137" s="2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9"/>
      <c r="D138" s="19"/>
      <c r="E138" s="19"/>
      <c r="F138" s="25"/>
      <c r="G138" s="2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9"/>
      <c r="D139" s="19"/>
      <c r="E139" s="19"/>
      <c r="F139" s="25"/>
      <c r="G139" s="2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9"/>
      <c r="D140" s="19"/>
      <c r="E140" s="19"/>
      <c r="F140" s="25"/>
      <c r="G140" s="2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9"/>
      <c r="D141" s="19"/>
      <c r="E141" s="19"/>
      <c r="F141" s="25"/>
      <c r="G141" s="2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9"/>
      <c r="D142" s="19"/>
      <c r="E142" s="19"/>
      <c r="F142" s="25"/>
      <c r="G142" s="2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9"/>
      <c r="D143" s="19"/>
      <c r="E143" s="19"/>
      <c r="F143" s="25"/>
      <c r="G143" s="2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9"/>
      <c r="D144" s="19"/>
      <c r="E144" s="19"/>
      <c r="F144" s="25"/>
      <c r="G144" s="2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9"/>
      <c r="D145" s="19"/>
      <c r="E145" s="19"/>
      <c r="F145" s="25"/>
      <c r="G145" s="2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9"/>
      <c r="D146" s="19"/>
      <c r="E146" s="19"/>
      <c r="F146" s="25"/>
      <c r="G146" s="2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9"/>
      <c r="D147" s="19"/>
      <c r="E147" s="19"/>
      <c r="F147" s="25"/>
      <c r="G147" s="2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9"/>
      <c r="D148" s="19"/>
      <c r="E148" s="19"/>
      <c r="F148" s="25"/>
      <c r="G148" s="2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9"/>
      <c r="D149" s="19"/>
      <c r="E149" s="19"/>
      <c r="F149" s="25"/>
      <c r="G149" s="2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9"/>
      <c r="D150" s="19"/>
      <c r="E150" s="19"/>
      <c r="F150" s="25"/>
      <c r="G150" s="2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9"/>
      <c r="D151" s="19"/>
      <c r="E151" s="19"/>
      <c r="F151" s="25"/>
      <c r="G151" s="2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9"/>
      <c r="D152" s="19"/>
      <c r="E152" s="19"/>
      <c r="F152" s="25"/>
      <c r="G152" s="2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9"/>
      <c r="D153" s="19"/>
      <c r="E153" s="19"/>
      <c r="F153" s="25"/>
      <c r="G153" s="2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9"/>
      <c r="D154" s="19"/>
      <c r="E154" s="19"/>
      <c r="F154" s="25"/>
      <c r="G154" s="2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9"/>
      <c r="D155" s="19"/>
      <c r="E155" s="19"/>
      <c r="F155" s="25"/>
      <c r="G155" s="2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9"/>
      <c r="D156" s="19"/>
      <c r="E156" s="19"/>
      <c r="F156" s="25"/>
      <c r="G156" s="2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9"/>
      <c r="D157" s="19"/>
      <c r="E157" s="19"/>
      <c r="F157" s="25"/>
      <c r="G157" s="2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9"/>
      <c r="D158" s="19"/>
      <c r="E158" s="19"/>
      <c r="F158" s="25"/>
      <c r="G158" s="2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9"/>
      <c r="D159" s="19"/>
      <c r="E159" s="19"/>
      <c r="F159" s="25"/>
      <c r="G159" s="2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9"/>
      <c r="D160" s="19"/>
      <c r="E160" s="19"/>
      <c r="F160" s="25"/>
      <c r="G160" s="2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9"/>
      <c r="D161" s="19"/>
      <c r="E161" s="19"/>
      <c r="F161" s="25"/>
      <c r="G161" s="2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9"/>
      <c r="D162" s="19"/>
      <c r="E162" s="19"/>
      <c r="F162" s="25"/>
      <c r="G162" s="2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9"/>
      <c r="D163" s="19"/>
      <c r="E163" s="19"/>
      <c r="F163" s="25"/>
      <c r="G163" s="2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9"/>
      <c r="D164" s="19"/>
      <c r="E164" s="19"/>
      <c r="F164" s="25"/>
      <c r="G164" s="2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9"/>
      <c r="D165" s="19"/>
      <c r="E165" s="19"/>
      <c r="F165" s="25"/>
      <c r="G165" s="2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9"/>
      <c r="D166" s="19"/>
      <c r="E166" s="19"/>
      <c r="F166" s="25"/>
      <c r="G166" s="2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9"/>
      <c r="D167" s="19"/>
      <c r="E167" s="19"/>
      <c r="F167" s="25"/>
      <c r="G167" s="2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9"/>
      <c r="D168" s="19"/>
      <c r="E168" s="19"/>
      <c r="F168" s="25"/>
      <c r="G168" s="2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9"/>
      <c r="D169" s="19"/>
      <c r="E169" s="19"/>
      <c r="F169" s="25"/>
      <c r="G169" s="2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9"/>
      <c r="D170" s="19"/>
      <c r="E170" s="19"/>
      <c r="F170" s="25"/>
      <c r="G170" s="2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9"/>
      <c r="D171" s="19"/>
      <c r="E171" s="19"/>
      <c r="F171" s="25"/>
      <c r="G171" s="2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9"/>
      <c r="D172" s="19"/>
      <c r="E172" s="19"/>
      <c r="F172" s="25"/>
      <c r="G172" s="2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9"/>
      <c r="D173" s="19"/>
      <c r="E173" s="19"/>
      <c r="F173" s="25"/>
      <c r="G173" s="2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9"/>
      <c r="D174" s="19"/>
      <c r="E174" s="19"/>
      <c r="F174" s="25"/>
      <c r="G174" s="2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9"/>
      <c r="D175" s="19"/>
      <c r="E175" s="19"/>
      <c r="F175" s="25"/>
      <c r="G175" s="2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9"/>
      <c r="D176" s="19"/>
      <c r="E176" s="19"/>
      <c r="F176" s="25"/>
      <c r="G176" s="2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9"/>
      <c r="D177" s="19"/>
      <c r="E177" s="19"/>
      <c r="F177" s="25"/>
      <c r="G177" s="2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9"/>
      <c r="D178" s="19"/>
      <c r="E178" s="19"/>
      <c r="F178" s="25"/>
      <c r="G178" s="2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9"/>
      <c r="D179" s="19"/>
      <c r="E179" s="19"/>
      <c r="F179" s="25"/>
      <c r="G179" s="2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9"/>
      <c r="D180" s="19"/>
      <c r="E180" s="19"/>
      <c r="F180" s="25"/>
      <c r="G180" s="2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9"/>
      <c r="D181" s="19"/>
      <c r="E181" s="19"/>
      <c r="F181" s="25"/>
      <c r="G181" s="2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9"/>
      <c r="D182" s="19"/>
      <c r="E182" s="19"/>
      <c r="F182" s="25"/>
      <c r="G182" s="2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9"/>
      <c r="D183" s="19"/>
      <c r="E183" s="19"/>
      <c r="F183" s="25"/>
      <c r="G183" s="2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9"/>
      <c r="D184" s="19"/>
      <c r="E184" s="19"/>
      <c r="F184" s="25"/>
      <c r="G184" s="2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9"/>
      <c r="D185" s="19"/>
      <c r="E185" s="19"/>
      <c r="F185" s="25"/>
      <c r="G185" s="2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9"/>
      <c r="D186" s="19"/>
      <c r="E186" s="19"/>
      <c r="F186" s="25"/>
      <c r="G186" s="2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9"/>
      <c r="D187" s="19"/>
      <c r="E187" s="19"/>
      <c r="F187" s="25"/>
      <c r="G187" s="2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9"/>
      <c r="D188" s="19"/>
      <c r="E188" s="19"/>
      <c r="F188" s="25"/>
      <c r="G188" s="2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9"/>
      <c r="D189" s="19"/>
      <c r="E189" s="19"/>
      <c r="F189" s="25"/>
      <c r="G189" s="2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9"/>
      <c r="D190" s="19"/>
      <c r="E190" s="19"/>
      <c r="F190" s="25"/>
      <c r="G190" s="2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9"/>
      <c r="D191" s="19"/>
      <c r="E191" s="19"/>
      <c r="F191" s="25"/>
      <c r="G191" s="2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9"/>
      <c r="D192" s="19"/>
      <c r="E192" s="19"/>
      <c r="F192" s="25"/>
      <c r="G192" s="2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9"/>
      <c r="D193" s="19"/>
      <c r="E193" s="19"/>
      <c r="F193" s="25"/>
      <c r="G193" s="2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9"/>
      <c r="D194" s="19"/>
      <c r="E194" s="19"/>
      <c r="F194" s="25"/>
      <c r="G194" s="2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9"/>
      <c r="D195" s="19"/>
      <c r="E195" s="19"/>
      <c r="F195" s="25"/>
      <c r="G195" s="2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9"/>
      <c r="D196" s="19"/>
      <c r="E196" s="19"/>
      <c r="F196" s="25"/>
      <c r="G196" s="2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9"/>
      <c r="D197" s="19"/>
      <c r="E197" s="19"/>
      <c r="F197" s="25"/>
      <c r="G197" s="2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9"/>
      <c r="D198" s="19"/>
      <c r="E198" s="19"/>
      <c r="F198" s="25"/>
      <c r="G198" s="2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9"/>
      <c r="D199" s="19"/>
      <c r="E199" s="19"/>
      <c r="F199" s="25"/>
      <c r="G199" s="2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9"/>
      <c r="D200" s="19"/>
      <c r="E200" s="19"/>
      <c r="F200" s="25"/>
      <c r="G200" s="2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9"/>
      <c r="D201" s="19"/>
      <c r="E201" s="19"/>
      <c r="F201" s="25"/>
      <c r="G201" s="2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9"/>
      <c r="D202" s="19"/>
      <c r="E202" s="19"/>
      <c r="F202" s="25"/>
      <c r="G202" s="2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9"/>
      <c r="D203" s="19"/>
      <c r="E203" s="19"/>
      <c r="F203" s="25"/>
      <c r="G203" s="2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9"/>
      <c r="D204" s="19"/>
      <c r="E204" s="19"/>
      <c r="F204" s="25"/>
      <c r="G204" s="2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9"/>
      <c r="D205" s="19"/>
      <c r="E205" s="19"/>
      <c r="F205" s="25"/>
      <c r="G205" s="2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9"/>
      <c r="D206" s="19"/>
      <c r="E206" s="19"/>
      <c r="F206" s="25"/>
      <c r="G206" s="2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9"/>
      <c r="D207" s="19"/>
      <c r="E207" s="19"/>
      <c r="F207" s="25"/>
      <c r="G207" s="2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9"/>
      <c r="D208" s="19"/>
      <c r="E208" s="19"/>
      <c r="F208" s="25"/>
      <c r="G208" s="2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9"/>
      <c r="D209" s="19"/>
      <c r="E209" s="19"/>
      <c r="F209" s="25"/>
      <c r="G209" s="2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9"/>
      <c r="D210" s="19"/>
      <c r="E210" s="19"/>
      <c r="F210" s="25"/>
      <c r="G210" s="2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9"/>
      <c r="D211" s="19"/>
      <c r="E211" s="19"/>
      <c r="F211" s="25"/>
      <c r="G211" s="2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9"/>
      <c r="D212" s="19"/>
      <c r="E212" s="19"/>
      <c r="F212" s="25"/>
      <c r="G212" s="2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9"/>
      <c r="D213" s="19"/>
      <c r="E213" s="19"/>
      <c r="F213" s="25"/>
      <c r="G213" s="2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9"/>
      <c r="D214" s="19"/>
      <c r="E214" s="19"/>
      <c r="F214" s="25"/>
      <c r="G214" s="2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9"/>
      <c r="D215" s="19"/>
      <c r="E215" s="19"/>
      <c r="F215" s="25"/>
      <c r="G215" s="2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9"/>
      <c r="D216" s="19"/>
      <c r="E216" s="19"/>
      <c r="F216" s="25"/>
      <c r="G216" s="2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9"/>
      <c r="D217" s="19"/>
      <c r="E217" s="19"/>
      <c r="F217" s="25"/>
      <c r="G217" s="2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9"/>
      <c r="D218" s="19"/>
      <c r="E218" s="19"/>
      <c r="F218" s="25"/>
      <c r="G218" s="2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9"/>
      <c r="D219" s="19"/>
      <c r="E219" s="19"/>
      <c r="F219" s="25"/>
      <c r="G219" s="2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9"/>
      <c r="D220" s="19"/>
      <c r="E220" s="19"/>
      <c r="F220" s="25"/>
      <c r="G220" s="2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9"/>
      <c r="D221" s="19"/>
      <c r="E221" s="19"/>
      <c r="F221" s="25"/>
      <c r="G221" s="2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9"/>
      <c r="D222" s="19"/>
      <c r="E222" s="19"/>
      <c r="F222" s="25"/>
      <c r="G222" s="2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9"/>
      <c r="D223" s="19"/>
      <c r="E223" s="19"/>
      <c r="F223" s="25"/>
      <c r="G223" s="2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9"/>
      <c r="D224" s="19"/>
      <c r="E224" s="19"/>
      <c r="F224" s="25"/>
      <c r="G224" s="2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9"/>
      <c r="D225" s="19"/>
      <c r="E225" s="19"/>
      <c r="F225" s="25"/>
      <c r="G225" s="2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9"/>
      <c r="D226" s="19"/>
      <c r="E226" s="19"/>
      <c r="F226" s="25"/>
      <c r="G226" s="2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9"/>
      <c r="D227" s="19"/>
      <c r="E227" s="19"/>
      <c r="F227" s="25"/>
      <c r="G227" s="2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9"/>
      <c r="D228" s="19"/>
      <c r="E228" s="19"/>
      <c r="F228" s="25"/>
      <c r="G228" s="2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9"/>
      <c r="D229" s="19"/>
      <c r="E229" s="19"/>
      <c r="F229" s="25"/>
      <c r="G229" s="2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9"/>
      <c r="D230" s="19"/>
      <c r="E230" s="19"/>
      <c r="F230" s="25"/>
      <c r="G230" s="2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9"/>
      <c r="D231" s="19"/>
      <c r="E231" s="19"/>
      <c r="F231" s="25"/>
      <c r="G231" s="2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9"/>
      <c r="D232" s="19"/>
      <c r="E232" s="19"/>
      <c r="F232" s="25"/>
      <c r="G232" s="2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9"/>
      <c r="D233" s="19"/>
      <c r="E233" s="19"/>
      <c r="F233" s="25"/>
      <c r="G233" s="2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9"/>
      <c r="D234" s="19"/>
      <c r="E234" s="19"/>
      <c r="F234" s="25"/>
      <c r="G234" s="2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9"/>
      <c r="D235" s="19"/>
      <c r="E235" s="19"/>
      <c r="F235" s="25"/>
      <c r="G235" s="2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9"/>
      <c r="D236" s="19"/>
      <c r="E236" s="19"/>
      <c r="F236" s="25"/>
      <c r="G236" s="2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9"/>
      <c r="D237" s="19"/>
      <c r="E237" s="19"/>
      <c r="F237" s="25"/>
      <c r="G237" s="2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9"/>
      <c r="D238" s="19"/>
      <c r="E238" s="19"/>
      <c r="F238" s="25"/>
      <c r="G238" s="2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9"/>
      <c r="D239" s="19"/>
      <c r="E239" s="19"/>
      <c r="F239" s="25"/>
      <c r="G239" s="2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9"/>
      <c r="D240" s="19"/>
      <c r="E240" s="19"/>
      <c r="F240" s="25"/>
      <c r="G240" s="2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9"/>
      <c r="D241" s="19"/>
      <c r="E241" s="19"/>
      <c r="F241" s="25"/>
      <c r="G241" s="2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9"/>
      <c r="D242" s="19"/>
      <c r="E242" s="19"/>
      <c r="F242" s="25"/>
      <c r="G242" s="2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9"/>
      <c r="D243" s="19"/>
      <c r="E243" s="19"/>
      <c r="F243" s="25"/>
      <c r="G243" s="2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9"/>
      <c r="D244" s="19"/>
      <c r="E244" s="19"/>
      <c r="F244" s="25"/>
      <c r="G244" s="2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9"/>
      <c r="D245" s="19"/>
      <c r="E245" s="19"/>
      <c r="F245" s="25"/>
      <c r="G245" s="2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9"/>
      <c r="D246" s="19"/>
      <c r="E246" s="19"/>
      <c r="F246" s="25"/>
      <c r="G246" s="2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9"/>
      <c r="D247" s="19"/>
      <c r="E247" s="19"/>
      <c r="F247" s="25"/>
      <c r="G247" s="2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9"/>
      <c r="D248" s="19"/>
      <c r="E248" s="19"/>
      <c r="F248" s="25"/>
      <c r="G248" s="2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9"/>
      <c r="D249" s="19"/>
      <c r="E249" s="19"/>
      <c r="F249" s="25"/>
      <c r="G249" s="2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9"/>
      <c r="D250" s="19"/>
      <c r="E250" s="19"/>
      <c r="F250" s="25"/>
      <c r="G250" s="2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9"/>
      <c r="D251" s="19"/>
      <c r="E251" s="19"/>
      <c r="F251" s="25"/>
      <c r="G251" s="2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9"/>
      <c r="D252" s="19"/>
      <c r="E252" s="19"/>
      <c r="F252" s="25"/>
      <c r="G252" s="2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9"/>
      <c r="D253" s="19"/>
      <c r="E253" s="19"/>
      <c r="F253" s="25"/>
      <c r="G253" s="2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9"/>
      <c r="D254" s="19"/>
      <c r="E254" s="19"/>
      <c r="F254" s="25"/>
      <c r="G254" s="2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9"/>
      <c r="D255" s="19"/>
      <c r="E255" s="19"/>
      <c r="F255" s="25"/>
      <c r="G255" s="2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9"/>
      <c r="D256" s="19"/>
      <c r="E256" s="19"/>
      <c r="F256" s="25"/>
      <c r="G256" s="2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9"/>
      <c r="D257" s="19"/>
      <c r="E257" s="19"/>
      <c r="F257" s="25"/>
      <c r="G257" s="2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9"/>
      <c r="D258" s="19"/>
      <c r="E258" s="19"/>
      <c r="F258" s="25"/>
      <c r="G258" s="2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9"/>
      <c r="D259" s="19"/>
      <c r="E259" s="19"/>
      <c r="F259" s="25"/>
      <c r="G259" s="2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9"/>
      <c r="D260" s="19"/>
      <c r="E260" s="19"/>
      <c r="F260" s="25"/>
      <c r="G260" s="2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9"/>
      <c r="D261" s="19"/>
      <c r="E261" s="19"/>
      <c r="F261" s="25"/>
      <c r="G261" s="2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9"/>
      <c r="D262" s="19"/>
      <c r="E262" s="19"/>
      <c r="F262" s="25"/>
      <c r="G262" s="2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9"/>
      <c r="D263" s="19"/>
      <c r="E263" s="19"/>
      <c r="F263" s="25"/>
      <c r="G263" s="2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9"/>
      <c r="D264" s="19"/>
      <c r="E264" s="19"/>
      <c r="F264" s="25"/>
      <c r="G264" s="2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9"/>
      <c r="D265" s="19"/>
      <c r="E265" s="19"/>
      <c r="F265" s="25"/>
      <c r="G265" s="2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9"/>
      <c r="D266" s="19"/>
      <c r="E266" s="19"/>
      <c r="F266" s="25"/>
      <c r="G266" s="2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9"/>
      <c r="D267" s="19"/>
      <c r="E267" s="19"/>
      <c r="F267" s="25"/>
      <c r="G267" s="2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9"/>
      <c r="D268" s="19"/>
      <c r="E268" s="19"/>
      <c r="F268" s="25"/>
      <c r="G268" s="2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9"/>
      <c r="D269" s="19"/>
      <c r="E269" s="19"/>
      <c r="F269" s="25"/>
      <c r="G269" s="2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9"/>
      <c r="D270" s="19"/>
      <c r="E270" s="19"/>
      <c r="F270" s="25"/>
      <c r="G270" s="2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9"/>
      <c r="D271" s="19"/>
      <c r="E271" s="19"/>
      <c r="F271" s="25"/>
      <c r="G271" s="2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9"/>
      <c r="D272" s="19"/>
      <c r="E272" s="19"/>
      <c r="F272" s="25"/>
      <c r="G272" s="2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9"/>
      <c r="D273" s="19"/>
      <c r="E273" s="19"/>
      <c r="F273" s="25"/>
      <c r="G273" s="2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9"/>
      <c r="D274" s="19"/>
      <c r="E274" s="19"/>
      <c r="F274" s="25"/>
      <c r="G274" s="2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9"/>
      <c r="D275" s="19"/>
      <c r="E275" s="19"/>
      <c r="F275" s="25"/>
      <c r="G275" s="2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9"/>
      <c r="D276" s="19"/>
      <c r="E276" s="19"/>
      <c r="F276" s="25"/>
      <c r="G276" s="2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9"/>
      <c r="D277" s="19"/>
      <c r="E277" s="19"/>
      <c r="F277" s="25"/>
      <c r="G277" s="2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9"/>
      <c r="D278" s="19"/>
      <c r="E278" s="19"/>
      <c r="F278" s="25"/>
      <c r="G278" s="2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9"/>
      <c r="D279" s="19"/>
      <c r="E279" s="19"/>
      <c r="F279" s="25"/>
      <c r="G279" s="2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9"/>
      <c r="D280" s="19"/>
      <c r="E280" s="19"/>
      <c r="F280" s="25"/>
      <c r="G280" s="2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9"/>
      <c r="D281" s="19"/>
      <c r="E281" s="19"/>
      <c r="F281" s="25"/>
      <c r="G281" s="2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9"/>
      <c r="D282" s="19"/>
      <c r="E282" s="19"/>
      <c r="F282" s="25"/>
      <c r="G282" s="2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9"/>
      <c r="D283" s="19"/>
      <c r="E283" s="19"/>
      <c r="F283" s="25"/>
      <c r="G283" s="2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9"/>
      <c r="D284" s="19"/>
      <c r="E284" s="19"/>
      <c r="F284" s="25"/>
      <c r="G284" s="2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9"/>
      <c r="D285" s="19"/>
      <c r="E285" s="19"/>
      <c r="F285" s="25"/>
      <c r="G285" s="2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9"/>
      <c r="D286" s="19"/>
      <c r="E286" s="19"/>
      <c r="F286" s="25"/>
      <c r="G286" s="2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9"/>
      <c r="D287" s="19"/>
      <c r="E287" s="19"/>
      <c r="F287" s="25"/>
      <c r="G287" s="2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9"/>
      <c r="D288" s="19"/>
      <c r="E288" s="19"/>
      <c r="F288" s="25"/>
      <c r="G288" s="2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9"/>
      <c r="D289" s="19"/>
      <c r="E289" s="19"/>
      <c r="F289" s="25"/>
      <c r="G289" s="2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9"/>
      <c r="D290" s="19"/>
      <c r="E290" s="19"/>
      <c r="F290" s="25"/>
      <c r="G290" s="2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9"/>
      <c r="D291" s="19"/>
      <c r="E291" s="19"/>
      <c r="F291" s="25"/>
      <c r="G291" s="2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9"/>
      <c r="D292" s="19"/>
      <c r="E292" s="19"/>
      <c r="F292" s="25"/>
      <c r="G292" s="2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9"/>
      <c r="D293" s="19"/>
      <c r="E293" s="19"/>
      <c r="F293" s="25"/>
      <c r="G293" s="2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9"/>
      <c r="D294" s="19"/>
      <c r="E294" s="19"/>
      <c r="F294" s="25"/>
      <c r="G294" s="2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9"/>
      <c r="D295" s="19"/>
      <c r="E295" s="19"/>
      <c r="F295" s="25"/>
      <c r="G295" s="2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9"/>
      <c r="D296" s="19"/>
      <c r="E296" s="19"/>
      <c r="F296" s="25"/>
      <c r="G296" s="2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9"/>
      <c r="D297" s="19"/>
      <c r="E297" s="19"/>
      <c r="F297" s="25"/>
      <c r="G297" s="2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9"/>
      <c r="D298" s="19"/>
      <c r="E298" s="19"/>
      <c r="F298" s="25"/>
      <c r="G298" s="2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9"/>
      <c r="D299" s="19"/>
      <c r="E299" s="19"/>
      <c r="F299" s="25"/>
      <c r="G299" s="2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9"/>
      <c r="D300" s="19"/>
      <c r="E300" s="19"/>
      <c r="F300" s="25"/>
      <c r="G300" s="2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9"/>
      <c r="D301" s="19"/>
      <c r="E301" s="19"/>
      <c r="F301" s="25"/>
      <c r="G301" s="2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9"/>
      <c r="D302" s="19"/>
      <c r="E302" s="19"/>
      <c r="F302" s="25"/>
      <c r="G302" s="2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9"/>
      <c r="D303" s="19"/>
      <c r="E303" s="19"/>
      <c r="F303" s="25"/>
      <c r="G303" s="2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9"/>
      <c r="D304" s="19"/>
      <c r="E304" s="19"/>
      <c r="F304" s="25"/>
      <c r="G304" s="2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9"/>
      <c r="D305" s="19"/>
      <c r="E305" s="19"/>
      <c r="F305" s="25"/>
      <c r="G305" s="2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9"/>
      <c r="D306" s="19"/>
      <c r="E306" s="19"/>
      <c r="F306" s="25"/>
      <c r="G306" s="2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9"/>
      <c r="D307" s="19"/>
      <c r="E307" s="19"/>
      <c r="F307" s="25"/>
      <c r="G307" s="2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9"/>
      <c r="D308" s="19"/>
      <c r="E308" s="19"/>
      <c r="F308" s="25"/>
      <c r="G308" s="2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9"/>
      <c r="D309" s="19"/>
      <c r="E309" s="19"/>
      <c r="F309" s="25"/>
      <c r="G309" s="2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9"/>
      <c r="D310" s="19"/>
      <c r="E310" s="19"/>
      <c r="F310" s="25"/>
      <c r="G310" s="2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9"/>
      <c r="D311" s="19"/>
      <c r="E311" s="19"/>
      <c r="F311" s="25"/>
      <c r="G311" s="2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9"/>
      <c r="D312" s="19"/>
      <c r="E312" s="19"/>
      <c r="F312" s="25"/>
      <c r="G312" s="2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9"/>
      <c r="D313" s="19"/>
      <c r="E313" s="19"/>
      <c r="F313" s="25"/>
      <c r="G313" s="2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9"/>
      <c r="D314" s="19"/>
      <c r="E314" s="19"/>
      <c r="F314" s="25"/>
      <c r="G314" s="2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9"/>
      <c r="D315" s="19"/>
      <c r="E315" s="19"/>
      <c r="F315" s="25"/>
      <c r="G315" s="2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9"/>
      <c r="D316" s="19"/>
      <c r="E316" s="19"/>
      <c r="F316" s="25"/>
      <c r="G316" s="2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9"/>
      <c r="D317" s="19"/>
      <c r="E317" s="19"/>
      <c r="F317" s="25"/>
      <c r="G317" s="2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9"/>
      <c r="D318" s="19"/>
      <c r="E318" s="19"/>
      <c r="F318" s="25"/>
      <c r="G318" s="2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9"/>
      <c r="D319" s="19"/>
      <c r="E319" s="19"/>
      <c r="F319" s="25"/>
      <c r="G319" s="2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9"/>
      <c r="D320" s="19"/>
      <c r="E320" s="19"/>
      <c r="F320" s="25"/>
      <c r="G320" s="2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9"/>
      <c r="D321" s="19"/>
      <c r="E321" s="19"/>
      <c r="F321" s="25"/>
      <c r="G321" s="2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9"/>
      <c r="D322" s="19"/>
      <c r="E322" s="19"/>
      <c r="F322" s="25"/>
      <c r="G322" s="2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9"/>
      <c r="D323" s="19"/>
      <c r="E323" s="19"/>
      <c r="F323" s="25"/>
      <c r="G323" s="2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9"/>
      <c r="D324" s="19"/>
      <c r="E324" s="19"/>
      <c r="F324" s="25"/>
      <c r="G324" s="2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9"/>
      <c r="D325" s="19"/>
      <c r="E325" s="19"/>
      <c r="F325" s="25"/>
      <c r="G325" s="2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9"/>
      <c r="D326" s="19"/>
      <c r="E326" s="19"/>
      <c r="F326" s="25"/>
      <c r="G326" s="2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9"/>
      <c r="D327" s="19"/>
      <c r="E327" s="19"/>
      <c r="F327" s="25"/>
      <c r="G327" s="2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9"/>
      <c r="D328" s="19"/>
      <c r="E328" s="19"/>
      <c r="F328" s="25"/>
      <c r="G328" s="2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9"/>
      <c r="D329" s="19"/>
      <c r="E329" s="19"/>
      <c r="F329" s="25"/>
      <c r="G329" s="2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9"/>
      <c r="D330" s="19"/>
      <c r="E330" s="19"/>
      <c r="F330" s="25"/>
      <c r="G330" s="2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9"/>
      <c r="D331" s="19"/>
      <c r="E331" s="19"/>
      <c r="F331" s="25"/>
      <c r="G331" s="2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9"/>
      <c r="D332" s="19"/>
      <c r="E332" s="19"/>
      <c r="F332" s="25"/>
      <c r="G332" s="2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9"/>
      <c r="D333" s="19"/>
      <c r="E333" s="19"/>
      <c r="F333" s="25"/>
      <c r="G333" s="2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9"/>
      <c r="D334" s="19"/>
      <c r="E334" s="19"/>
      <c r="F334" s="25"/>
      <c r="G334" s="2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9"/>
      <c r="D335" s="19"/>
      <c r="E335" s="19"/>
      <c r="F335" s="25"/>
      <c r="G335" s="2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9"/>
      <c r="D336" s="19"/>
      <c r="E336" s="19"/>
      <c r="F336" s="25"/>
      <c r="G336" s="2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9"/>
      <c r="D337" s="19"/>
      <c r="E337" s="19"/>
      <c r="F337" s="25"/>
      <c r="G337" s="2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9"/>
      <c r="D338" s="19"/>
      <c r="E338" s="19"/>
      <c r="F338" s="25"/>
      <c r="G338" s="2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9"/>
      <c r="D339" s="19"/>
      <c r="E339" s="19"/>
      <c r="F339" s="25"/>
      <c r="G339" s="2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9"/>
      <c r="D340" s="19"/>
      <c r="E340" s="19"/>
      <c r="F340" s="25"/>
      <c r="G340" s="2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9"/>
      <c r="D341" s="19"/>
      <c r="E341" s="19"/>
      <c r="F341" s="25"/>
      <c r="G341" s="2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9"/>
      <c r="D342" s="19"/>
      <c r="E342" s="19"/>
      <c r="F342" s="25"/>
      <c r="G342" s="2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9"/>
      <c r="D343" s="19"/>
      <c r="E343" s="19"/>
      <c r="F343" s="25"/>
      <c r="G343" s="2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9"/>
      <c r="D344" s="19"/>
      <c r="E344" s="19"/>
      <c r="F344" s="25"/>
      <c r="G344" s="2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9"/>
      <c r="D345" s="19"/>
      <c r="E345" s="19"/>
      <c r="F345" s="25"/>
      <c r="G345" s="2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9"/>
      <c r="D346" s="19"/>
      <c r="E346" s="19"/>
      <c r="F346" s="25"/>
      <c r="G346" s="2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9"/>
      <c r="D347" s="19"/>
      <c r="E347" s="19"/>
      <c r="F347" s="25"/>
      <c r="G347" s="2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9"/>
      <c r="D348" s="19"/>
      <c r="E348" s="19"/>
      <c r="F348" s="25"/>
      <c r="G348" s="2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9"/>
      <c r="D349" s="19"/>
      <c r="E349" s="19"/>
      <c r="F349" s="25"/>
      <c r="G349" s="2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9"/>
      <c r="D350" s="19"/>
      <c r="E350" s="19"/>
      <c r="F350" s="25"/>
      <c r="G350" s="2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9"/>
      <c r="D351" s="19"/>
      <c r="E351" s="19"/>
      <c r="F351" s="25"/>
      <c r="G351" s="2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9"/>
      <c r="D352" s="19"/>
      <c r="E352" s="19"/>
      <c r="F352" s="25"/>
      <c r="G352" s="2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9"/>
      <c r="D353" s="19"/>
      <c r="E353" s="19"/>
      <c r="F353" s="25"/>
      <c r="G353" s="2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9"/>
      <c r="D354" s="19"/>
      <c r="E354" s="19"/>
      <c r="F354" s="25"/>
      <c r="G354" s="2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9"/>
      <c r="D355" s="19"/>
      <c r="E355" s="19"/>
      <c r="F355" s="25"/>
      <c r="G355" s="2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9"/>
      <c r="D356" s="19"/>
      <c r="E356" s="19"/>
      <c r="F356" s="25"/>
      <c r="G356" s="2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9"/>
      <c r="D357" s="19"/>
      <c r="E357" s="19"/>
      <c r="F357" s="25"/>
      <c r="G357" s="2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9"/>
      <c r="D358" s="19"/>
      <c r="E358" s="19"/>
      <c r="F358" s="25"/>
      <c r="G358" s="2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9"/>
      <c r="D359" s="19"/>
      <c r="E359" s="19"/>
      <c r="F359" s="25"/>
      <c r="G359" s="2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9"/>
      <c r="D360" s="19"/>
      <c r="E360" s="19"/>
      <c r="F360" s="25"/>
      <c r="G360" s="2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9"/>
      <c r="D361" s="19"/>
      <c r="E361" s="19"/>
      <c r="F361" s="25"/>
      <c r="G361" s="2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9"/>
      <c r="D362" s="19"/>
      <c r="E362" s="19"/>
      <c r="F362" s="25"/>
      <c r="G362" s="2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9"/>
      <c r="D363" s="19"/>
      <c r="E363" s="19"/>
      <c r="F363" s="25"/>
      <c r="G363" s="2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9"/>
      <c r="D364" s="19"/>
      <c r="E364" s="19"/>
      <c r="F364" s="25"/>
      <c r="G364" s="2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9"/>
      <c r="D365" s="19"/>
      <c r="E365" s="19"/>
      <c r="F365" s="25"/>
      <c r="G365" s="2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9"/>
      <c r="D366" s="19"/>
      <c r="E366" s="19"/>
      <c r="F366" s="25"/>
      <c r="G366" s="2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9"/>
      <c r="D367" s="19"/>
      <c r="E367" s="19"/>
      <c r="F367" s="25"/>
      <c r="G367" s="2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9"/>
      <c r="D368" s="19"/>
      <c r="E368" s="19"/>
      <c r="F368" s="25"/>
      <c r="G368" s="2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9"/>
      <c r="D369" s="19"/>
      <c r="E369" s="19"/>
      <c r="F369" s="25"/>
      <c r="G369" s="2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9"/>
      <c r="D370" s="19"/>
      <c r="E370" s="19"/>
      <c r="F370" s="25"/>
      <c r="G370" s="2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9"/>
      <c r="D371" s="19"/>
      <c r="E371" s="19"/>
      <c r="F371" s="25"/>
      <c r="G371" s="2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9"/>
      <c r="D372" s="19"/>
      <c r="E372" s="19"/>
      <c r="F372" s="25"/>
      <c r="G372" s="2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9"/>
      <c r="D373" s="19"/>
      <c r="E373" s="19"/>
      <c r="F373" s="25"/>
      <c r="G373" s="2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9"/>
      <c r="D374" s="19"/>
      <c r="E374" s="19"/>
      <c r="F374" s="25"/>
      <c r="G374" s="2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9"/>
      <c r="D375" s="19"/>
      <c r="E375" s="19"/>
      <c r="F375" s="25"/>
      <c r="G375" s="2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9"/>
      <c r="D376" s="19"/>
      <c r="E376" s="19"/>
      <c r="F376" s="25"/>
      <c r="G376" s="2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9"/>
      <c r="D377" s="19"/>
      <c r="E377" s="19"/>
      <c r="F377" s="25"/>
      <c r="G377" s="2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9"/>
      <c r="D378" s="19"/>
      <c r="E378" s="19"/>
      <c r="F378" s="25"/>
      <c r="G378" s="2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9"/>
      <c r="D379" s="19"/>
      <c r="E379" s="19"/>
      <c r="F379" s="25"/>
      <c r="G379" s="2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9"/>
      <c r="D380" s="19"/>
      <c r="E380" s="19"/>
      <c r="F380" s="25"/>
      <c r="G380" s="2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9"/>
      <c r="D381" s="19"/>
      <c r="E381" s="19"/>
      <c r="F381" s="25"/>
      <c r="G381" s="2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9"/>
      <c r="D382" s="19"/>
      <c r="E382" s="19"/>
      <c r="F382" s="25"/>
      <c r="G382" s="2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9"/>
      <c r="D383" s="19"/>
      <c r="E383" s="19"/>
      <c r="F383" s="25"/>
      <c r="G383" s="2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9"/>
      <c r="D384" s="19"/>
      <c r="E384" s="19"/>
      <c r="F384" s="25"/>
      <c r="G384" s="2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9"/>
      <c r="D385" s="19"/>
      <c r="E385" s="19"/>
      <c r="F385" s="25"/>
      <c r="G385" s="2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9"/>
      <c r="D386" s="19"/>
      <c r="E386" s="19"/>
      <c r="F386" s="25"/>
      <c r="G386" s="2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9"/>
      <c r="D387" s="19"/>
      <c r="E387" s="19"/>
      <c r="F387" s="25"/>
      <c r="G387" s="2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9"/>
      <c r="D388" s="19"/>
      <c r="E388" s="19"/>
      <c r="F388" s="25"/>
      <c r="G388" s="2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9"/>
      <c r="D389" s="19"/>
      <c r="E389" s="19"/>
      <c r="F389" s="25"/>
      <c r="G389" s="2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9"/>
      <c r="D390" s="19"/>
      <c r="E390" s="19"/>
      <c r="F390" s="25"/>
      <c r="G390" s="2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9"/>
      <c r="D391" s="19"/>
      <c r="E391" s="19"/>
      <c r="F391" s="25"/>
      <c r="G391" s="2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9"/>
      <c r="D392" s="19"/>
      <c r="E392" s="19"/>
      <c r="F392" s="25"/>
      <c r="G392" s="2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9"/>
      <c r="D393" s="19"/>
      <c r="E393" s="19"/>
      <c r="F393" s="25"/>
      <c r="G393" s="2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9"/>
      <c r="D394" s="19"/>
      <c r="E394" s="19"/>
      <c r="F394" s="25"/>
      <c r="G394" s="2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9"/>
      <c r="D395" s="19"/>
      <c r="E395" s="19"/>
      <c r="F395" s="25"/>
      <c r="G395" s="2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9"/>
      <c r="D396" s="19"/>
      <c r="E396" s="19"/>
      <c r="F396" s="25"/>
      <c r="G396" s="2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9"/>
      <c r="D397" s="19"/>
      <c r="E397" s="19"/>
      <c r="F397" s="25"/>
      <c r="G397" s="2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9"/>
      <c r="D398" s="19"/>
      <c r="E398" s="19"/>
      <c r="F398" s="25"/>
      <c r="G398" s="2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9"/>
      <c r="D399" s="19"/>
      <c r="E399" s="19"/>
      <c r="F399" s="25"/>
      <c r="G399" s="2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9"/>
      <c r="D400" s="19"/>
      <c r="E400" s="19"/>
      <c r="F400" s="25"/>
      <c r="G400" s="2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9"/>
      <c r="D401" s="19"/>
      <c r="E401" s="19"/>
      <c r="F401" s="25"/>
      <c r="G401" s="2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9"/>
      <c r="D402" s="19"/>
      <c r="E402" s="19"/>
      <c r="F402" s="25"/>
      <c r="G402" s="2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9"/>
      <c r="D403" s="19"/>
      <c r="E403" s="19"/>
      <c r="F403" s="25"/>
      <c r="G403" s="2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9"/>
      <c r="D404" s="19"/>
      <c r="E404" s="19"/>
      <c r="F404" s="25"/>
      <c r="G404" s="2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9"/>
      <c r="D405" s="19"/>
      <c r="E405" s="19"/>
      <c r="F405" s="25"/>
      <c r="G405" s="2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9"/>
      <c r="D406" s="19"/>
      <c r="E406" s="19"/>
      <c r="F406" s="25"/>
      <c r="G406" s="2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9"/>
      <c r="D407" s="19"/>
      <c r="E407" s="19"/>
      <c r="F407" s="25"/>
      <c r="G407" s="2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9"/>
      <c r="D408" s="19"/>
      <c r="E408" s="19"/>
      <c r="F408" s="25"/>
      <c r="G408" s="2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9"/>
      <c r="D409" s="19"/>
      <c r="E409" s="19"/>
      <c r="F409" s="25"/>
      <c r="G409" s="2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9"/>
      <c r="D410" s="19"/>
      <c r="E410" s="19"/>
      <c r="F410" s="25"/>
      <c r="G410" s="2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9"/>
      <c r="D411" s="19"/>
      <c r="E411" s="19"/>
      <c r="F411" s="25"/>
      <c r="G411" s="2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9"/>
      <c r="D412" s="19"/>
      <c r="E412" s="19"/>
      <c r="F412" s="25"/>
      <c r="G412" s="2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9"/>
      <c r="D413" s="19"/>
      <c r="E413" s="19"/>
      <c r="F413" s="25"/>
      <c r="G413" s="2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9"/>
      <c r="D414" s="19"/>
      <c r="E414" s="19"/>
      <c r="F414" s="25"/>
      <c r="G414" s="2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9"/>
      <c r="D415" s="19"/>
      <c r="E415" s="19"/>
      <c r="F415" s="25"/>
      <c r="G415" s="2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9"/>
      <c r="D416" s="19"/>
      <c r="E416" s="19"/>
      <c r="F416" s="25"/>
      <c r="G416" s="2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9"/>
      <c r="D417" s="19"/>
      <c r="E417" s="19"/>
      <c r="F417" s="25"/>
      <c r="G417" s="2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9"/>
      <c r="D418" s="19"/>
      <c r="E418" s="19"/>
      <c r="F418" s="25"/>
      <c r="G418" s="2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9"/>
      <c r="D419" s="19"/>
      <c r="E419" s="19"/>
      <c r="F419" s="25"/>
      <c r="G419" s="2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9"/>
      <c r="D420" s="19"/>
      <c r="E420" s="19"/>
      <c r="F420" s="25"/>
      <c r="G420" s="2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9"/>
      <c r="D421" s="19"/>
      <c r="E421" s="19"/>
      <c r="F421" s="25"/>
      <c r="G421" s="2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9"/>
      <c r="D422" s="19"/>
      <c r="E422" s="19"/>
      <c r="F422" s="25"/>
      <c r="G422" s="2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9"/>
      <c r="D423" s="19"/>
      <c r="E423" s="19"/>
      <c r="F423" s="25"/>
      <c r="G423" s="2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9"/>
      <c r="D424" s="19"/>
      <c r="E424" s="19"/>
      <c r="F424" s="25"/>
      <c r="G424" s="2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9"/>
      <c r="D425" s="19"/>
      <c r="E425" s="19"/>
      <c r="F425" s="25"/>
      <c r="G425" s="2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9"/>
      <c r="D426" s="19"/>
      <c r="E426" s="19"/>
      <c r="F426" s="25"/>
      <c r="G426" s="2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9"/>
      <c r="D427" s="19"/>
      <c r="E427" s="19"/>
      <c r="F427" s="25"/>
      <c r="G427" s="2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9"/>
      <c r="D428" s="19"/>
      <c r="E428" s="19"/>
      <c r="F428" s="25"/>
      <c r="G428" s="2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9"/>
      <c r="D429" s="19"/>
      <c r="E429" s="19"/>
      <c r="F429" s="25"/>
      <c r="G429" s="2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9"/>
      <c r="D430" s="19"/>
      <c r="E430" s="19"/>
      <c r="F430" s="25"/>
      <c r="G430" s="2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9"/>
      <c r="D431" s="19"/>
      <c r="E431" s="19"/>
      <c r="F431" s="25"/>
      <c r="G431" s="2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9"/>
      <c r="D432" s="19"/>
      <c r="E432" s="19"/>
      <c r="F432" s="25"/>
      <c r="G432" s="2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9"/>
      <c r="D433" s="19"/>
      <c r="E433" s="19"/>
      <c r="F433" s="25"/>
      <c r="G433" s="2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9"/>
      <c r="D434" s="19"/>
      <c r="E434" s="19"/>
      <c r="F434" s="25"/>
      <c r="G434" s="2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9"/>
      <c r="D435" s="19"/>
      <c r="E435" s="19"/>
      <c r="F435" s="25"/>
      <c r="G435" s="2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9"/>
      <c r="D436" s="19"/>
      <c r="E436" s="19"/>
      <c r="F436" s="25"/>
      <c r="G436" s="2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9"/>
      <c r="D437" s="19"/>
      <c r="E437" s="19"/>
      <c r="F437" s="25"/>
      <c r="G437" s="2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9"/>
      <c r="D438" s="19"/>
      <c r="E438" s="19"/>
      <c r="F438" s="25"/>
      <c r="G438" s="2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9"/>
      <c r="D439" s="19"/>
      <c r="E439" s="19"/>
      <c r="F439" s="25"/>
      <c r="G439" s="2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9"/>
      <c r="D440" s="19"/>
      <c r="E440" s="19"/>
      <c r="F440" s="25"/>
      <c r="G440" s="2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9"/>
      <c r="D441" s="19"/>
      <c r="E441" s="19"/>
      <c r="F441" s="25"/>
      <c r="G441" s="2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9"/>
      <c r="D442" s="19"/>
      <c r="E442" s="19"/>
      <c r="F442" s="25"/>
      <c r="G442" s="2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9"/>
      <c r="D443" s="19"/>
      <c r="E443" s="19"/>
      <c r="F443" s="25"/>
      <c r="G443" s="2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9"/>
      <c r="D444" s="19"/>
      <c r="E444" s="19"/>
      <c r="F444" s="25"/>
      <c r="G444" s="2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9"/>
      <c r="D445" s="19"/>
      <c r="E445" s="19"/>
      <c r="F445" s="25"/>
      <c r="G445" s="2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9"/>
      <c r="D446" s="19"/>
      <c r="E446" s="19"/>
      <c r="F446" s="25"/>
      <c r="G446" s="2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9"/>
      <c r="D447" s="19"/>
      <c r="E447" s="19"/>
      <c r="F447" s="25"/>
      <c r="G447" s="2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9"/>
      <c r="D448" s="19"/>
      <c r="E448" s="19"/>
      <c r="F448" s="25"/>
      <c r="G448" s="2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9"/>
      <c r="D449" s="19"/>
      <c r="E449" s="19"/>
      <c r="F449" s="25"/>
      <c r="G449" s="2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9"/>
      <c r="D450" s="19"/>
      <c r="E450" s="19"/>
      <c r="F450" s="25"/>
      <c r="G450" s="2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9"/>
      <c r="D451" s="19"/>
      <c r="E451" s="19"/>
      <c r="F451" s="25"/>
      <c r="G451" s="2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9"/>
      <c r="D452" s="19"/>
      <c r="E452" s="19"/>
      <c r="F452" s="25"/>
      <c r="G452" s="2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9"/>
      <c r="D453" s="19"/>
      <c r="E453" s="19"/>
      <c r="F453" s="25"/>
      <c r="G453" s="2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9"/>
      <c r="D454" s="19"/>
      <c r="E454" s="19"/>
      <c r="F454" s="25"/>
      <c r="G454" s="2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9"/>
      <c r="D455" s="19"/>
      <c r="E455" s="19"/>
      <c r="F455" s="25"/>
      <c r="G455" s="2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9"/>
      <c r="D456" s="19"/>
      <c r="E456" s="19"/>
      <c r="F456" s="25"/>
      <c r="G456" s="2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9"/>
      <c r="D457" s="19"/>
      <c r="E457" s="19"/>
      <c r="F457" s="25"/>
      <c r="G457" s="2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9"/>
      <c r="D458" s="19"/>
      <c r="E458" s="19"/>
      <c r="F458" s="25"/>
      <c r="G458" s="2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9"/>
      <c r="D459" s="19"/>
      <c r="E459" s="19"/>
      <c r="F459" s="25"/>
      <c r="G459" s="2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9"/>
      <c r="D460" s="19"/>
      <c r="E460" s="19"/>
      <c r="F460" s="25"/>
      <c r="G460" s="2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9"/>
      <c r="D461" s="19"/>
      <c r="E461" s="19"/>
      <c r="F461" s="25"/>
      <c r="G461" s="2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9"/>
      <c r="D462" s="19"/>
      <c r="E462" s="19"/>
      <c r="F462" s="25"/>
      <c r="G462" s="2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9"/>
      <c r="D463" s="19"/>
      <c r="E463" s="19"/>
      <c r="F463" s="25"/>
      <c r="G463" s="2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9"/>
      <c r="D464" s="19"/>
      <c r="E464" s="19"/>
      <c r="F464" s="25"/>
      <c r="G464" s="2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9"/>
      <c r="D465" s="19"/>
      <c r="E465" s="19"/>
      <c r="F465" s="25"/>
      <c r="G465" s="2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9"/>
      <c r="D466" s="19"/>
      <c r="E466" s="19"/>
      <c r="F466" s="25"/>
      <c r="G466" s="2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9"/>
      <c r="D467" s="19"/>
      <c r="E467" s="19"/>
      <c r="F467" s="25"/>
      <c r="G467" s="2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9"/>
      <c r="D468" s="19"/>
      <c r="E468" s="19"/>
      <c r="F468" s="25"/>
      <c r="G468" s="2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9"/>
      <c r="D469" s="19"/>
      <c r="E469" s="19"/>
      <c r="F469" s="25"/>
      <c r="G469" s="2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9"/>
      <c r="D470" s="19"/>
      <c r="E470" s="19"/>
      <c r="F470" s="25"/>
      <c r="G470" s="2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9"/>
      <c r="D471" s="19"/>
      <c r="E471" s="19"/>
      <c r="F471" s="25"/>
      <c r="G471" s="2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9"/>
      <c r="D472" s="19"/>
      <c r="E472" s="19"/>
      <c r="F472" s="25"/>
      <c r="G472" s="2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9"/>
      <c r="D473" s="19"/>
      <c r="E473" s="19"/>
      <c r="F473" s="25"/>
      <c r="G473" s="2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9"/>
      <c r="D474" s="19"/>
      <c r="E474" s="19"/>
      <c r="F474" s="25"/>
      <c r="G474" s="2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9"/>
      <c r="D475" s="19"/>
      <c r="E475" s="19"/>
      <c r="F475" s="25"/>
      <c r="G475" s="2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9"/>
      <c r="D476" s="19"/>
      <c r="E476" s="19"/>
      <c r="F476" s="25"/>
      <c r="G476" s="2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9"/>
      <c r="D477" s="19"/>
      <c r="E477" s="19"/>
      <c r="F477" s="25"/>
      <c r="G477" s="2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9"/>
      <c r="D478" s="19"/>
      <c r="E478" s="19"/>
      <c r="F478" s="25"/>
      <c r="G478" s="2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9"/>
      <c r="D479" s="19"/>
      <c r="E479" s="19"/>
      <c r="F479" s="25"/>
      <c r="G479" s="2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9"/>
      <c r="D480" s="19"/>
      <c r="E480" s="19"/>
      <c r="F480" s="25"/>
      <c r="G480" s="2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9"/>
      <c r="D481" s="19"/>
      <c r="E481" s="19"/>
      <c r="F481" s="25"/>
      <c r="G481" s="2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9"/>
      <c r="D482" s="19"/>
      <c r="E482" s="19"/>
      <c r="F482" s="25"/>
      <c r="G482" s="2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9"/>
      <c r="D483" s="19"/>
      <c r="E483" s="19"/>
      <c r="F483" s="25"/>
      <c r="G483" s="2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9"/>
      <c r="D484" s="19"/>
      <c r="E484" s="19"/>
      <c r="F484" s="25"/>
      <c r="G484" s="2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9"/>
      <c r="D485" s="19"/>
      <c r="E485" s="19"/>
      <c r="F485" s="25"/>
      <c r="G485" s="2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9"/>
      <c r="D486" s="19"/>
      <c r="E486" s="19"/>
      <c r="F486" s="25"/>
      <c r="G486" s="2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9"/>
      <c r="D487" s="19"/>
      <c r="E487" s="19"/>
      <c r="F487" s="25"/>
      <c r="G487" s="2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9"/>
      <c r="D488" s="19"/>
      <c r="E488" s="19"/>
      <c r="F488" s="25"/>
      <c r="G488" s="2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9"/>
      <c r="D489" s="19"/>
      <c r="E489" s="19"/>
      <c r="F489" s="25"/>
      <c r="G489" s="2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9"/>
      <c r="D490" s="19"/>
      <c r="E490" s="19"/>
      <c r="F490" s="25"/>
      <c r="G490" s="2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9"/>
      <c r="D491" s="19"/>
      <c r="E491" s="19"/>
      <c r="F491" s="25"/>
      <c r="G491" s="2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9"/>
      <c r="D492" s="19"/>
      <c r="E492" s="19"/>
      <c r="F492" s="25"/>
      <c r="G492" s="2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9"/>
      <c r="D493" s="19"/>
      <c r="E493" s="19"/>
      <c r="F493" s="25"/>
      <c r="G493" s="2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9"/>
      <c r="D494" s="19"/>
      <c r="E494" s="19"/>
      <c r="F494" s="25"/>
      <c r="G494" s="2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9"/>
      <c r="D495" s="19"/>
      <c r="E495" s="19"/>
      <c r="F495" s="25"/>
      <c r="G495" s="2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9"/>
      <c r="D496" s="19"/>
      <c r="E496" s="19"/>
      <c r="F496" s="25"/>
      <c r="G496" s="2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9"/>
      <c r="D497" s="19"/>
      <c r="E497" s="19"/>
      <c r="F497" s="25"/>
      <c r="G497" s="2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9"/>
      <c r="D498" s="19"/>
      <c r="E498" s="19"/>
      <c r="F498" s="25"/>
      <c r="G498" s="2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9"/>
      <c r="D499" s="19"/>
      <c r="E499" s="19"/>
      <c r="F499" s="25"/>
      <c r="G499" s="2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9"/>
      <c r="D500" s="19"/>
      <c r="E500" s="19"/>
      <c r="F500" s="25"/>
      <c r="G500" s="2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9"/>
      <c r="D501" s="19"/>
      <c r="E501" s="19"/>
      <c r="F501" s="25"/>
      <c r="G501" s="2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9"/>
      <c r="D502" s="19"/>
      <c r="E502" s="19"/>
      <c r="F502" s="25"/>
      <c r="G502" s="2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9"/>
      <c r="D503" s="19"/>
      <c r="E503" s="19"/>
      <c r="F503" s="25"/>
      <c r="G503" s="2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9"/>
      <c r="D504" s="19"/>
      <c r="E504" s="19"/>
      <c r="F504" s="25"/>
      <c r="G504" s="2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9"/>
      <c r="D505" s="19"/>
      <c r="E505" s="19"/>
      <c r="F505" s="25"/>
      <c r="G505" s="2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9"/>
      <c r="D506" s="19"/>
      <c r="E506" s="19"/>
      <c r="F506" s="25"/>
      <c r="G506" s="2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9"/>
      <c r="D507" s="19"/>
      <c r="E507" s="19"/>
      <c r="F507" s="25"/>
      <c r="G507" s="2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9"/>
      <c r="D508" s="19"/>
      <c r="E508" s="19"/>
      <c r="F508" s="25"/>
      <c r="G508" s="2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9"/>
      <c r="D509" s="19"/>
      <c r="E509" s="19"/>
      <c r="F509" s="25"/>
      <c r="G509" s="2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9"/>
      <c r="D510" s="19"/>
      <c r="E510" s="19"/>
      <c r="F510" s="25"/>
      <c r="G510" s="2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9"/>
      <c r="D511" s="19"/>
      <c r="E511" s="19"/>
      <c r="F511" s="25"/>
      <c r="G511" s="2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9"/>
      <c r="D512" s="19"/>
      <c r="E512" s="19"/>
      <c r="F512" s="25"/>
      <c r="G512" s="2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9"/>
      <c r="D513" s="19"/>
      <c r="E513" s="19"/>
      <c r="F513" s="25"/>
      <c r="G513" s="2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9"/>
      <c r="D514" s="19"/>
      <c r="E514" s="19"/>
      <c r="F514" s="25"/>
      <c r="G514" s="2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9"/>
      <c r="D515" s="19"/>
      <c r="E515" s="19"/>
      <c r="F515" s="25"/>
      <c r="G515" s="2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9"/>
      <c r="D516" s="19"/>
      <c r="E516" s="19"/>
      <c r="F516" s="25"/>
      <c r="G516" s="2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9"/>
      <c r="D517" s="19"/>
      <c r="E517" s="19"/>
      <c r="F517" s="25"/>
      <c r="G517" s="2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9"/>
      <c r="D518" s="19"/>
      <c r="E518" s="19"/>
      <c r="F518" s="25"/>
      <c r="G518" s="2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9"/>
      <c r="D519" s="19"/>
      <c r="E519" s="19"/>
      <c r="F519" s="25"/>
      <c r="G519" s="2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9"/>
      <c r="D520" s="19"/>
      <c r="E520" s="19"/>
      <c r="F520" s="25"/>
      <c r="G520" s="2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9"/>
      <c r="D521" s="19"/>
      <c r="E521" s="19"/>
      <c r="F521" s="25"/>
      <c r="G521" s="2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9"/>
      <c r="D522" s="19"/>
      <c r="E522" s="19"/>
      <c r="F522" s="25"/>
      <c r="G522" s="2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9"/>
      <c r="D523" s="19"/>
      <c r="E523" s="19"/>
      <c r="F523" s="25"/>
      <c r="G523" s="2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9"/>
      <c r="D524" s="19"/>
      <c r="E524" s="19"/>
      <c r="F524" s="25"/>
      <c r="G524" s="2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9"/>
      <c r="D525" s="19"/>
      <c r="E525" s="19"/>
      <c r="F525" s="25"/>
      <c r="G525" s="2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9"/>
      <c r="D526" s="19"/>
      <c r="E526" s="19"/>
      <c r="F526" s="25"/>
      <c r="G526" s="2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9"/>
      <c r="D527" s="19"/>
      <c r="E527" s="19"/>
      <c r="F527" s="25"/>
      <c r="G527" s="2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9"/>
      <c r="D528" s="19"/>
      <c r="E528" s="19"/>
      <c r="F528" s="25"/>
      <c r="G528" s="2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9"/>
      <c r="D529" s="19"/>
      <c r="E529" s="19"/>
      <c r="F529" s="25"/>
      <c r="G529" s="2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9"/>
      <c r="D530" s="19"/>
      <c r="E530" s="19"/>
      <c r="F530" s="25"/>
      <c r="G530" s="2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9"/>
      <c r="D531" s="19"/>
      <c r="E531" s="19"/>
      <c r="F531" s="25"/>
      <c r="G531" s="2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9"/>
      <c r="D532" s="19"/>
      <c r="E532" s="19"/>
      <c r="F532" s="25"/>
      <c r="G532" s="2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9"/>
      <c r="D533" s="19"/>
      <c r="E533" s="19"/>
      <c r="F533" s="25"/>
      <c r="G533" s="2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9"/>
      <c r="D534" s="19"/>
      <c r="E534" s="19"/>
      <c r="F534" s="25"/>
      <c r="G534" s="2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9"/>
      <c r="D535" s="19"/>
      <c r="E535" s="19"/>
      <c r="F535" s="25"/>
      <c r="G535" s="2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9"/>
      <c r="D536" s="19"/>
      <c r="E536" s="19"/>
      <c r="F536" s="25"/>
      <c r="G536" s="2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9"/>
      <c r="D537" s="19"/>
      <c r="E537" s="19"/>
      <c r="F537" s="25"/>
      <c r="G537" s="2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9"/>
      <c r="D538" s="19"/>
      <c r="E538" s="19"/>
      <c r="F538" s="25"/>
      <c r="G538" s="2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9"/>
      <c r="D539" s="19"/>
      <c r="E539" s="19"/>
      <c r="F539" s="25"/>
      <c r="G539" s="2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9"/>
      <c r="D540" s="19"/>
      <c r="E540" s="19"/>
      <c r="F540" s="25"/>
      <c r="G540" s="2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9"/>
      <c r="D541" s="19"/>
      <c r="E541" s="19"/>
      <c r="F541" s="25"/>
      <c r="G541" s="2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9"/>
      <c r="D542" s="19"/>
      <c r="E542" s="19"/>
      <c r="F542" s="25"/>
      <c r="G542" s="2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9"/>
      <c r="D543" s="19"/>
      <c r="E543" s="19"/>
      <c r="F543" s="25"/>
      <c r="G543" s="2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9"/>
      <c r="D544" s="19"/>
      <c r="E544" s="19"/>
      <c r="F544" s="25"/>
      <c r="G544" s="2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9"/>
      <c r="D545" s="19"/>
      <c r="E545" s="19"/>
      <c r="F545" s="25"/>
      <c r="G545" s="2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9"/>
      <c r="D546" s="19"/>
      <c r="E546" s="19"/>
      <c r="F546" s="25"/>
      <c r="G546" s="2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9"/>
      <c r="D547" s="19"/>
      <c r="E547" s="19"/>
      <c r="F547" s="25"/>
      <c r="G547" s="2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9"/>
      <c r="D548" s="19"/>
      <c r="E548" s="19"/>
      <c r="F548" s="25"/>
      <c r="G548" s="2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9"/>
      <c r="D549" s="19"/>
      <c r="E549" s="19"/>
      <c r="F549" s="25"/>
      <c r="G549" s="2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9"/>
      <c r="D550" s="19"/>
      <c r="E550" s="19"/>
      <c r="F550" s="25"/>
      <c r="G550" s="2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9"/>
      <c r="D551" s="19"/>
      <c r="E551" s="19"/>
      <c r="F551" s="25"/>
      <c r="G551" s="2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9"/>
      <c r="D552" s="19"/>
      <c r="E552" s="19"/>
      <c r="F552" s="25"/>
      <c r="G552" s="2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9"/>
      <c r="D553" s="19"/>
      <c r="E553" s="19"/>
      <c r="F553" s="25"/>
      <c r="G553" s="2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9"/>
      <c r="D554" s="19"/>
      <c r="E554" s="19"/>
      <c r="F554" s="25"/>
      <c r="G554" s="2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9"/>
      <c r="D555" s="19"/>
      <c r="E555" s="19"/>
      <c r="F555" s="25"/>
      <c r="G555" s="2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9"/>
      <c r="D556" s="19"/>
      <c r="E556" s="19"/>
      <c r="F556" s="25"/>
      <c r="G556" s="2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9"/>
      <c r="D557" s="19"/>
      <c r="E557" s="19"/>
      <c r="F557" s="25"/>
      <c r="G557" s="2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9"/>
      <c r="D558" s="19"/>
      <c r="E558" s="19"/>
      <c r="F558" s="25"/>
      <c r="G558" s="2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9"/>
      <c r="D559" s="19"/>
      <c r="E559" s="19"/>
      <c r="F559" s="25"/>
      <c r="G559" s="2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9"/>
      <c r="D560" s="19"/>
      <c r="E560" s="19"/>
      <c r="F560" s="25"/>
      <c r="G560" s="2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9"/>
      <c r="D561" s="19"/>
      <c r="E561" s="19"/>
      <c r="F561" s="25"/>
      <c r="G561" s="2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9"/>
      <c r="D562" s="19"/>
      <c r="E562" s="19"/>
      <c r="F562" s="25"/>
      <c r="G562" s="2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9"/>
      <c r="D563" s="19"/>
      <c r="E563" s="19"/>
      <c r="F563" s="25"/>
      <c r="G563" s="2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9"/>
      <c r="D564" s="19"/>
      <c r="E564" s="19"/>
      <c r="F564" s="25"/>
      <c r="G564" s="2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9"/>
      <c r="D565" s="19"/>
      <c r="E565" s="19"/>
      <c r="F565" s="25"/>
      <c r="G565" s="2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9"/>
      <c r="D566" s="19"/>
      <c r="E566" s="19"/>
      <c r="F566" s="25"/>
      <c r="G566" s="2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9"/>
      <c r="D567" s="19"/>
      <c r="E567" s="19"/>
      <c r="F567" s="25"/>
      <c r="G567" s="2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9"/>
      <c r="D568" s="19"/>
      <c r="E568" s="19"/>
      <c r="F568" s="25"/>
      <c r="G568" s="2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9"/>
      <c r="D569" s="19"/>
      <c r="E569" s="19"/>
      <c r="F569" s="25"/>
      <c r="G569" s="2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9"/>
      <c r="D570" s="19"/>
      <c r="E570" s="19"/>
      <c r="F570" s="25"/>
      <c r="G570" s="2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9"/>
      <c r="D571" s="19"/>
      <c r="E571" s="19"/>
      <c r="F571" s="25"/>
      <c r="G571" s="2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9"/>
      <c r="D572" s="19"/>
      <c r="E572" s="19"/>
      <c r="F572" s="25"/>
      <c r="G572" s="2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9"/>
      <c r="D573" s="19"/>
      <c r="E573" s="19"/>
      <c r="F573" s="25"/>
      <c r="G573" s="2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9"/>
      <c r="D574" s="19"/>
      <c r="E574" s="19"/>
      <c r="F574" s="25"/>
      <c r="G574" s="2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9"/>
      <c r="D575" s="19"/>
      <c r="E575" s="19"/>
      <c r="F575" s="25"/>
      <c r="G575" s="2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9"/>
      <c r="D576" s="19"/>
      <c r="E576" s="19"/>
      <c r="F576" s="25"/>
      <c r="G576" s="2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9"/>
      <c r="D577" s="19"/>
      <c r="E577" s="19"/>
      <c r="F577" s="25"/>
      <c r="G577" s="2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9"/>
      <c r="D578" s="19"/>
      <c r="E578" s="19"/>
      <c r="F578" s="25"/>
      <c r="G578" s="2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9"/>
      <c r="D579" s="19"/>
      <c r="E579" s="19"/>
      <c r="F579" s="25"/>
      <c r="G579" s="2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9"/>
      <c r="D580" s="19"/>
      <c r="E580" s="19"/>
      <c r="F580" s="25"/>
      <c r="G580" s="2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9"/>
      <c r="D581" s="19"/>
      <c r="E581" s="19"/>
      <c r="F581" s="25"/>
      <c r="G581" s="2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9"/>
      <c r="D582" s="19"/>
      <c r="E582" s="19"/>
      <c r="F582" s="25"/>
      <c r="G582" s="2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9"/>
      <c r="D583" s="19"/>
      <c r="E583" s="19"/>
      <c r="F583" s="25"/>
      <c r="G583" s="2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9"/>
      <c r="D584" s="19"/>
      <c r="E584" s="19"/>
      <c r="F584" s="25"/>
      <c r="G584" s="2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9"/>
      <c r="D585" s="19"/>
      <c r="E585" s="19"/>
      <c r="F585" s="25"/>
      <c r="G585" s="2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9"/>
      <c r="D586" s="19"/>
      <c r="E586" s="19"/>
      <c r="F586" s="25"/>
      <c r="G586" s="2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9"/>
      <c r="D587" s="19"/>
      <c r="E587" s="19"/>
      <c r="F587" s="25"/>
      <c r="G587" s="2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9"/>
      <c r="D588" s="19"/>
      <c r="E588" s="19"/>
      <c r="F588" s="25"/>
      <c r="G588" s="2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9"/>
      <c r="D589" s="19"/>
      <c r="E589" s="19"/>
      <c r="F589" s="25"/>
      <c r="G589" s="2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9"/>
      <c r="D590" s="19"/>
      <c r="E590" s="19"/>
      <c r="F590" s="25"/>
      <c r="G590" s="2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9"/>
      <c r="D591" s="19"/>
      <c r="E591" s="19"/>
      <c r="F591" s="25"/>
      <c r="G591" s="2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9"/>
      <c r="D592" s="19"/>
      <c r="E592" s="19"/>
      <c r="F592" s="25"/>
      <c r="G592" s="2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9"/>
      <c r="D593" s="19"/>
      <c r="E593" s="19"/>
      <c r="F593" s="25"/>
      <c r="G593" s="2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9"/>
      <c r="D594" s="19"/>
      <c r="E594" s="19"/>
      <c r="F594" s="25"/>
      <c r="G594" s="2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9"/>
      <c r="D595" s="19"/>
      <c r="E595" s="19"/>
      <c r="F595" s="25"/>
      <c r="G595" s="2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9"/>
      <c r="D596" s="19"/>
      <c r="E596" s="19"/>
      <c r="F596" s="25"/>
      <c r="G596" s="2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9"/>
      <c r="D597" s="19"/>
      <c r="E597" s="19"/>
      <c r="F597" s="25"/>
      <c r="G597" s="2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9"/>
      <c r="D598" s="19"/>
      <c r="E598" s="19"/>
      <c r="F598" s="25"/>
      <c r="G598" s="2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9"/>
      <c r="D599" s="19"/>
      <c r="E599" s="19"/>
      <c r="F599" s="25"/>
      <c r="G599" s="2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9"/>
      <c r="D600" s="19"/>
      <c r="E600" s="19"/>
      <c r="F600" s="25"/>
      <c r="G600" s="2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9"/>
      <c r="D601" s="19"/>
      <c r="E601" s="19"/>
      <c r="F601" s="25"/>
      <c r="G601" s="2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9"/>
      <c r="D602" s="19"/>
      <c r="E602" s="19"/>
      <c r="F602" s="25"/>
      <c r="G602" s="2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9"/>
      <c r="D603" s="19"/>
      <c r="E603" s="19"/>
      <c r="F603" s="25"/>
      <c r="G603" s="2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9"/>
      <c r="D604" s="19"/>
      <c r="E604" s="19"/>
      <c r="F604" s="25"/>
      <c r="G604" s="2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9"/>
      <c r="D605" s="19"/>
      <c r="E605" s="19"/>
      <c r="F605" s="25"/>
      <c r="G605" s="2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9"/>
      <c r="D606" s="19"/>
      <c r="E606" s="19"/>
      <c r="F606" s="25"/>
      <c r="G606" s="2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9"/>
      <c r="D607" s="19"/>
      <c r="E607" s="19"/>
      <c r="F607" s="25"/>
      <c r="G607" s="2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9"/>
      <c r="D608" s="19"/>
      <c r="E608" s="19"/>
      <c r="F608" s="25"/>
      <c r="G608" s="2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9"/>
      <c r="D609" s="19"/>
      <c r="E609" s="19"/>
      <c r="F609" s="25"/>
      <c r="G609" s="2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9"/>
      <c r="D610" s="19"/>
      <c r="E610" s="19"/>
      <c r="F610" s="25"/>
      <c r="G610" s="2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9"/>
      <c r="D611" s="19"/>
      <c r="E611" s="19"/>
      <c r="F611" s="25"/>
      <c r="G611" s="2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9"/>
      <c r="D612" s="19"/>
      <c r="E612" s="19"/>
      <c r="F612" s="25"/>
      <c r="G612" s="2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9"/>
      <c r="D613" s="19"/>
      <c r="E613" s="19"/>
      <c r="F613" s="25"/>
      <c r="G613" s="2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9"/>
      <c r="D614" s="19"/>
      <c r="E614" s="19"/>
      <c r="F614" s="25"/>
      <c r="G614" s="2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9"/>
      <c r="D615" s="19"/>
      <c r="E615" s="19"/>
      <c r="F615" s="25"/>
      <c r="G615" s="2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9"/>
      <c r="D616" s="19"/>
      <c r="E616" s="19"/>
      <c r="F616" s="25"/>
      <c r="G616" s="2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9"/>
      <c r="D617" s="19"/>
      <c r="E617" s="19"/>
      <c r="F617" s="25"/>
      <c r="G617" s="2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9"/>
      <c r="D618" s="19"/>
      <c r="E618" s="19"/>
      <c r="F618" s="25"/>
      <c r="G618" s="2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9"/>
      <c r="D619" s="19"/>
      <c r="E619" s="19"/>
      <c r="F619" s="25"/>
      <c r="G619" s="2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9"/>
      <c r="D620" s="19"/>
      <c r="E620" s="19"/>
      <c r="F620" s="25"/>
      <c r="G620" s="2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9"/>
      <c r="D621" s="19"/>
      <c r="E621" s="19"/>
      <c r="F621" s="25"/>
      <c r="G621" s="2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9"/>
      <c r="D622" s="19"/>
      <c r="E622" s="19"/>
      <c r="F622" s="25"/>
      <c r="G622" s="2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9"/>
      <c r="D623" s="19"/>
      <c r="E623" s="19"/>
      <c r="F623" s="25"/>
      <c r="G623" s="2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9"/>
      <c r="D624" s="19"/>
      <c r="E624" s="19"/>
      <c r="F624" s="25"/>
      <c r="G624" s="2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9"/>
      <c r="D625" s="19"/>
      <c r="E625" s="19"/>
      <c r="F625" s="25"/>
      <c r="G625" s="2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9"/>
      <c r="D626" s="19"/>
      <c r="E626" s="19"/>
      <c r="F626" s="25"/>
      <c r="G626" s="2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9"/>
      <c r="D627" s="19"/>
      <c r="E627" s="19"/>
      <c r="F627" s="25"/>
      <c r="G627" s="2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9"/>
      <c r="D628" s="19"/>
      <c r="E628" s="19"/>
      <c r="F628" s="25"/>
      <c r="G628" s="2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9"/>
      <c r="D629" s="19"/>
      <c r="E629" s="19"/>
      <c r="F629" s="25"/>
      <c r="G629" s="2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9"/>
      <c r="D630" s="19"/>
      <c r="E630" s="19"/>
      <c r="F630" s="25"/>
      <c r="G630" s="2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9"/>
      <c r="D631" s="19"/>
      <c r="E631" s="19"/>
      <c r="F631" s="25"/>
      <c r="G631" s="2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9"/>
      <c r="D632" s="19"/>
      <c r="E632" s="19"/>
      <c r="F632" s="25"/>
      <c r="G632" s="2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9"/>
      <c r="D633" s="19"/>
      <c r="E633" s="19"/>
      <c r="F633" s="25"/>
      <c r="G633" s="2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9"/>
      <c r="D634" s="19"/>
      <c r="E634" s="19"/>
      <c r="F634" s="25"/>
      <c r="G634" s="2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9"/>
      <c r="D635" s="19"/>
      <c r="E635" s="19"/>
      <c r="F635" s="25"/>
      <c r="G635" s="2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9"/>
      <c r="D636" s="19"/>
      <c r="E636" s="19"/>
      <c r="F636" s="25"/>
      <c r="G636" s="2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9"/>
      <c r="D637" s="19"/>
      <c r="E637" s="19"/>
      <c r="F637" s="25"/>
      <c r="G637" s="2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9"/>
      <c r="D638" s="19"/>
      <c r="E638" s="19"/>
      <c r="F638" s="25"/>
      <c r="G638" s="2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9"/>
      <c r="D639" s="19"/>
      <c r="E639" s="19"/>
      <c r="F639" s="25"/>
      <c r="G639" s="2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9"/>
      <c r="D640" s="19"/>
      <c r="E640" s="19"/>
      <c r="F640" s="25"/>
      <c r="G640" s="2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9"/>
      <c r="D641" s="19"/>
      <c r="E641" s="19"/>
      <c r="F641" s="25"/>
      <c r="G641" s="2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9"/>
      <c r="D642" s="19"/>
      <c r="E642" s="19"/>
      <c r="F642" s="25"/>
      <c r="G642" s="2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9"/>
      <c r="D643" s="19"/>
      <c r="E643" s="19"/>
      <c r="F643" s="25"/>
      <c r="G643" s="2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9"/>
      <c r="D644" s="19"/>
      <c r="E644" s="19"/>
      <c r="F644" s="25"/>
      <c r="G644" s="2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9"/>
      <c r="D645" s="19"/>
      <c r="E645" s="19"/>
      <c r="F645" s="25"/>
      <c r="G645" s="2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9"/>
      <c r="D646" s="19"/>
      <c r="E646" s="19"/>
      <c r="F646" s="25"/>
      <c r="G646" s="2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9"/>
      <c r="D647" s="19"/>
      <c r="E647" s="19"/>
      <c r="F647" s="25"/>
      <c r="G647" s="2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9"/>
      <c r="D648" s="19"/>
      <c r="E648" s="19"/>
      <c r="F648" s="25"/>
      <c r="G648" s="2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9"/>
      <c r="D649" s="19"/>
      <c r="E649" s="19"/>
      <c r="F649" s="25"/>
      <c r="G649" s="2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9"/>
      <c r="D650" s="19"/>
      <c r="E650" s="19"/>
      <c r="F650" s="25"/>
      <c r="G650" s="2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9"/>
      <c r="D651" s="19"/>
      <c r="E651" s="19"/>
      <c r="F651" s="25"/>
      <c r="G651" s="2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9"/>
      <c r="D652" s="19"/>
      <c r="E652" s="19"/>
      <c r="F652" s="25"/>
      <c r="G652" s="2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9"/>
      <c r="D653" s="19"/>
      <c r="E653" s="19"/>
      <c r="F653" s="25"/>
      <c r="G653" s="2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9"/>
      <c r="D654" s="19"/>
      <c r="E654" s="19"/>
      <c r="F654" s="25"/>
      <c r="G654" s="2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9"/>
      <c r="D655" s="19"/>
      <c r="E655" s="19"/>
      <c r="F655" s="25"/>
      <c r="G655" s="2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9"/>
      <c r="D656" s="19"/>
      <c r="E656" s="19"/>
      <c r="F656" s="25"/>
      <c r="G656" s="2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9"/>
      <c r="D657" s="19"/>
      <c r="E657" s="19"/>
      <c r="F657" s="25"/>
      <c r="G657" s="2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9"/>
      <c r="D658" s="19"/>
      <c r="E658" s="19"/>
      <c r="F658" s="25"/>
      <c r="G658" s="2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9"/>
      <c r="D659" s="19"/>
      <c r="E659" s="19"/>
      <c r="F659" s="25"/>
      <c r="G659" s="2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9"/>
      <c r="D660" s="19"/>
      <c r="E660" s="19"/>
      <c r="F660" s="25"/>
      <c r="G660" s="2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9"/>
      <c r="D661" s="19"/>
      <c r="E661" s="19"/>
      <c r="F661" s="25"/>
      <c r="G661" s="2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9"/>
      <c r="D662" s="19"/>
      <c r="E662" s="19"/>
      <c r="F662" s="25"/>
      <c r="G662" s="2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9"/>
      <c r="D663" s="19"/>
      <c r="E663" s="19"/>
      <c r="F663" s="25"/>
      <c r="G663" s="2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9"/>
      <c r="D664" s="19"/>
      <c r="E664" s="19"/>
      <c r="F664" s="25"/>
      <c r="G664" s="2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9"/>
      <c r="D665" s="19"/>
      <c r="E665" s="19"/>
      <c r="F665" s="25"/>
      <c r="G665" s="2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9"/>
      <c r="D666" s="19"/>
      <c r="E666" s="19"/>
      <c r="F666" s="25"/>
      <c r="G666" s="2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9"/>
      <c r="D667" s="19"/>
      <c r="E667" s="19"/>
      <c r="F667" s="25"/>
      <c r="G667" s="2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9"/>
      <c r="D668" s="19"/>
      <c r="E668" s="19"/>
      <c r="F668" s="25"/>
      <c r="G668" s="2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9"/>
      <c r="D669" s="19"/>
      <c r="E669" s="19"/>
      <c r="F669" s="25"/>
      <c r="G669" s="2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9"/>
      <c r="D670" s="19"/>
      <c r="E670" s="19"/>
      <c r="F670" s="25"/>
      <c r="G670" s="2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9"/>
      <c r="D671" s="19"/>
      <c r="E671" s="19"/>
      <c r="F671" s="25"/>
      <c r="G671" s="2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9"/>
      <c r="D672" s="19"/>
      <c r="E672" s="19"/>
      <c r="F672" s="25"/>
      <c r="G672" s="2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9"/>
      <c r="D673" s="19"/>
      <c r="E673" s="19"/>
      <c r="F673" s="25"/>
      <c r="G673" s="2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9"/>
      <c r="D674" s="19"/>
      <c r="E674" s="19"/>
      <c r="F674" s="25"/>
      <c r="G674" s="2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9"/>
      <c r="D675" s="19"/>
      <c r="E675" s="19"/>
      <c r="F675" s="25"/>
      <c r="G675" s="2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9"/>
      <c r="D676" s="19"/>
      <c r="E676" s="19"/>
      <c r="F676" s="25"/>
      <c r="G676" s="2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9"/>
      <c r="D677" s="19"/>
      <c r="E677" s="19"/>
      <c r="F677" s="25"/>
      <c r="G677" s="2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9"/>
      <c r="D678" s="19"/>
      <c r="E678" s="19"/>
      <c r="F678" s="25"/>
      <c r="G678" s="2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9"/>
      <c r="D679" s="19"/>
      <c r="E679" s="19"/>
      <c r="F679" s="25"/>
      <c r="G679" s="2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9"/>
      <c r="D680" s="19"/>
      <c r="E680" s="19"/>
      <c r="F680" s="25"/>
      <c r="G680" s="2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9"/>
      <c r="D681" s="19"/>
      <c r="E681" s="19"/>
      <c r="F681" s="25"/>
      <c r="G681" s="2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9"/>
      <c r="D682" s="19"/>
      <c r="E682" s="19"/>
      <c r="F682" s="25"/>
      <c r="G682" s="2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9"/>
      <c r="D683" s="19"/>
      <c r="E683" s="19"/>
      <c r="F683" s="25"/>
      <c r="G683" s="2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9"/>
      <c r="D684" s="19"/>
      <c r="E684" s="19"/>
      <c r="F684" s="25"/>
      <c r="G684" s="2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9"/>
      <c r="D685" s="19"/>
      <c r="E685" s="19"/>
      <c r="F685" s="25"/>
      <c r="G685" s="2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9"/>
      <c r="D686" s="19"/>
      <c r="E686" s="19"/>
      <c r="F686" s="25"/>
      <c r="G686" s="2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9"/>
      <c r="D687" s="19"/>
      <c r="E687" s="19"/>
      <c r="F687" s="25"/>
      <c r="G687" s="2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9"/>
      <c r="D688" s="19"/>
      <c r="E688" s="19"/>
      <c r="F688" s="25"/>
      <c r="G688" s="2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9"/>
      <c r="D689" s="19"/>
      <c r="E689" s="19"/>
      <c r="F689" s="25"/>
      <c r="G689" s="2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9"/>
      <c r="D690" s="19"/>
      <c r="E690" s="19"/>
      <c r="F690" s="25"/>
      <c r="G690" s="2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9"/>
      <c r="D691" s="19"/>
      <c r="E691" s="19"/>
      <c r="F691" s="25"/>
      <c r="G691" s="2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9"/>
      <c r="D692" s="19"/>
      <c r="E692" s="19"/>
      <c r="F692" s="25"/>
      <c r="G692" s="2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9"/>
      <c r="D693" s="19"/>
      <c r="E693" s="19"/>
      <c r="F693" s="25"/>
      <c r="G693" s="2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9"/>
      <c r="D694" s="19"/>
      <c r="E694" s="19"/>
      <c r="F694" s="25"/>
      <c r="G694" s="2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9"/>
      <c r="D695" s="19"/>
      <c r="E695" s="19"/>
      <c r="F695" s="25"/>
      <c r="G695" s="2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9"/>
      <c r="D696" s="19"/>
      <c r="E696" s="19"/>
      <c r="F696" s="25"/>
      <c r="G696" s="2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9"/>
      <c r="D697" s="19"/>
      <c r="E697" s="19"/>
      <c r="F697" s="25"/>
      <c r="G697" s="2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9"/>
      <c r="D698" s="19"/>
      <c r="E698" s="19"/>
      <c r="F698" s="25"/>
      <c r="G698" s="2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9"/>
      <c r="D699" s="19"/>
      <c r="E699" s="19"/>
      <c r="F699" s="25"/>
      <c r="G699" s="2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9"/>
      <c r="D700" s="19"/>
      <c r="E700" s="19"/>
      <c r="F700" s="25"/>
      <c r="G700" s="2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9"/>
      <c r="D701" s="19"/>
      <c r="E701" s="19"/>
      <c r="F701" s="25"/>
      <c r="G701" s="2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9"/>
      <c r="D702" s="19"/>
      <c r="E702" s="19"/>
      <c r="F702" s="25"/>
      <c r="G702" s="2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9"/>
      <c r="D703" s="19"/>
      <c r="E703" s="19"/>
      <c r="F703" s="25"/>
      <c r="G703" s="2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9"/>
      <c r="D704" s="19"/>
      <c r="E704" s="19"/>
      <c r="F704" s="25"/>
      <c r="G704" s="2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9"/>
      <c r="D705" s="19"/>
      <c r="E705" s="19"/>
      <c r="F705" s="25"/>
      <c r="G705" s="2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9"/>
      <c r="D706" s="19"/>
      <c r="E706" s="19"/>
      <c r="F706" s="25"/>
      <c r="G706" s="2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9"/>
      <c r="D707" s="19"/>
      <c r="E707" s="19"/>
      <c r="F707" s="25"/>
      <c r="G707" s="2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9"/>
      <c r="D708" s="19"/>
      <c r="E708" s="19"/>
      <c r="F708" s="25"/>
      <c r="G708" s="2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9"/>
      <c r="D709" s="19"/>
      <c r="E709" s="19"/>
      <c r="F709" s="25"/>
      <c r="G709" s="2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9"/>
      <c r="D710" s="19"/>
      <c r="E710" s="19"/>
      <c r="F710" s="25"/>
      <c r="G710" s="2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9"/>
      <c r="D711" s="19"/>
      <c r="E711" s="19"/>
      <c r="F711" s="25"/>
      <c r="G711" s="2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9"/>
      <c r="D712" s="19"/>
      <c r="E712" s="19"/>
      <c r="F712" s="25"/>
      <c r="G712" s="2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9"/>
      <c r="D713" s="19"/>
      <c r="E713" s="19"/>
      <c r="F713" s="25"/>
      <c r="G713" s="2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9"/>
      <c r="D714" s="19"/>
      <c r="E714" s="19"/>
      <c r="F714" s="25"/>
      <c r="G714" s="2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9"/>
      <c r="D715" s="19"/>
      <c r="E715" s="19"/>
      <c r="F715" s="25"/>
      <c r="G715" s="2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9"/>
      <c r="D716" s="19"/>
      <c r="E716" s="19"/>
      <c r="F716" s="25"/>
      <c r="G716" s="2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9"/>
      <c r="D717" s="19"/>
      <c r="E717" s="19"/>
      <c r="F717" s="25"/>
      <c r="G717" s="2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9"/>
      <c r="D718" s="19"/>
      <c r="E718" s="19"/>
      <c r="F718" s="25"/>
      <c r="G718" s="2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9"/>
      <c r="D719" s="19"/>
      <c r="E719" s="19"/>
      <c r="F719" s="25"/>
      <c r="G719" s="2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9"/>
      <c r="D720" s="19"/>
      <c r="E720" s="19"/>
      <c r="F720" s="25"/>
      <c r="G720" s="2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9"/>
      <c r="D721" s="19"/>
      <c r="E721" s="19"/>
      <c r="F721" s="25"/>
      <c r="G721" s="2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9"/>
      <c r="D722" s="19"/>
      <c r="E722" s="19"/>
      <c r="F722" s="25"/>
      <c r="G722" s="2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9"/>
      <c r="D723" s="19"/>
      <c r="E723" s="19"/>
      <c r="F723" s="25"/>
      <c r="G723" s="2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9"/>
      <c r="D724" s="19"/>
      <c r="E724" s="19"/>
      <c r="F724" s="25"/>
      <c r="G724" s="2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9"/>
      <c r="D725" s="19"/>
      <c r="E725" s="19"/>
      <c r="F725" s="25"/>
      <c r="G725" s="2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9"/>
      <c r="D726" s="19"/>
      <c r="E726" s="19"/>
      <c r="F726" s="25"/>
      <c r="G726" s="2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9"/>
      <c r="D727" s="19"/>
      <c r="E727" s="19"/>
      <c r="F727" s="25"/>
      <c r="G727" s="2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9"/>
      <c r="D728" s="19"/>
      <c r="E728" s="19"/>
      <c r="F728" s="25"/>
      <c r="G728" s="2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9"/>
      <c r="D729" s="19"/>
      <c r="E729" s="19"/>
      <c r="F729" s="25"/>
      <c r="G729" s="2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9"/>
      <c r="D730" s="19"/>
      <c r="E730" s="19"/>
      <c r="F730" s="25"/>
      <c r="G730" s="2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9"/>
      <c r="D731" s="19"/>
      <c r="E731" s="19"/>
      <c r="F731" s="25"/>
      <c r="G731" s="2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9"/>
      <c r="D732" s="19"/>
      <c r="E732" s="19"/>
      <c r="F732" s="25"/>
      <c r="G732" s="2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9"/>
      <c r="D733" s="19"/>
      <c r="E733" s="19"/>
      <c r="F733" s="25"/>
      <c r="G733" s="2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9"/>
      <c r="D734" s="19"/>
      <c r="E734" s="19"/>
      <c r="F734" s="25"/>
      <c r="G734" s="2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9"/>
      <c r="D735" s="19"/>
      <c r="E735" s="19"/>
      <c r="F735" s="25"/>
      <c r="G735" s="2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9"/>
      <c r="D736" s="19"/>
      <c r="E736" s="19"/>
      <c r="F736" s="25"/>
      <c r="G736" s="2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9"/>
      <c r="D737" s="19"/>
      <c r="E737" s="19"/>
      <c r="F737" s="25"/>
      <c r="G737" s="2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9"/>
      <c r="D738" s="19"/>
      <c r="E738" s="19"/>
      <c r="F738" s="25"/>
      <c r="G738" s="2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9"/>
      <c r="D739" s="19"/>
      <c r="E739" s="19"/>
      <c r="F739" s="25"/>
      <c r="G739" s="2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9"/>
      <c r="D740" s="19"/>
      <c r="E740" s="19"/>
      <c r="F740" s="25"/>
      <c r="G740" s="2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9"/>
      <c r="D741" s="19"/>
      <c r="E741" s="19"/>
      <c r="F741" s="25"/>
      <c r="G741" s="2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9"/>
      <c r="D742" s="19"/>
      <c r="E742" s="19"/>
      <c r="F742" s="25"/>
      <c r="G742" s="2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9"/>
      <c r="D743" s="19"/>
      <c r="E743" s="19"/>
      <c r="F743" s="25"/>
      <c r="G743" s="2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9"/>
      <c r="D744" s="19"/>
      <c r="E744" s="19"/>
      <c r="F744" s="25"/>
      <c r="G744" s="2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9"/>
      <c r="D745" s="19"/>
      <c r="E745" s="19"/>
      <c r="F745" s="25"/>
      <c r="G745" s="2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9"/>
      <c r="D746" s="19"/>
      <c r="E746" s="19"/>
      <c r="F746" s="25"/>
      <c r="G746" s="2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9"/>
      <c r="D747" s="19"/>
      <c r="E747" s="19"/>
      <c r="F747" s="25"/>
      <c r="G747" s="2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9"/>
      <c r="D748" s="19"/>
      <c r="E748" s="19"/>
      <c r="F748" s="25"/>
      <c r="G748" s="2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9"/>
      <c r="D749" s="19"/>
      <c r="E749" s="19"/>
      <c r="F749" s="25"/>
      <c r="G749" s="2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9"/>
      <c r="D750" s="19"/>
      <c r="E750" s="19"/>
      <c r="F750" s="25"/>
      <c r="G750" s="2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9"/>
      <c r="D751" s="19"/>
      <c r="E751" s="19"/>
      <c r="F751" s="25"/>
      <c r="G751" s="2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9"/>
      <c r="D752" s="19"/>
      <c r="E752" s="19"/>
      <c r="F752" s="25"/>
      <c r="G752" s="2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9"/>
      <c r="D753" s="19"/>
      <c r="E753" s="19"/>
      <c r="F753" s="25"/>
      <c r="G753" s="2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9"/>
      <c r="D754" s="19"/>
      <c r="E754" s="19"/>
      <c r="F754" s="25"/>
      <c r="G754" s="2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9"/>
      <c r="D755" s="19"/>
      <c r="E755" s="19"/>
      <c r="F755" s="25"/>
      <c r="G755" s="2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9"/>
      <c r="D756" s="19"/>
      <c r="E756" s="19"/>
      <c r="F756" s="25"/>
      <c r="G756" s="2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9"/>
      <c r="D757" s="19"/>
      <c r="E757" s="19"/>
      <c r="F757" s="25"/>
      <c r="G757" s="2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9"/>
      <c r="D758" s="19"/>
      <c r="E758" s="19"/>
      <c r="F758" s="25"/>
      <c r="G758" s="2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9"/>
      <c r="D759" s="19"/>
      <c r="E759" s="19"/>
      <c r="F759" s="25"/>
      <c r="G759" s="2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9"/>
      <c r="D760" s="19"/>
      <c r="E760" s="19"/>
      <c r="F760" s="25"/>
      <c r="G760" s="2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9"/>
      <c r="D761" s="19"/>
      <c r="E761" s="19"/>
      <c r="F761" s="25"/>
      <c r="G761" s="2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9"/>
      <c r="D762" s="19"/>
      <c r="E762" s="19"/>
      <c r="F762" s="25"/>
      <c r="G762" s="2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9"/>
      <c r="D763" s="19"/>
      <c r="E763" s="19"/>
      <c r="F763" s="25"/>
      <c r="G763" s="2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9"/>
      <c r="D764" s="19"/>
      <c r="E764" s="19"/>
      <c r="F764" s="25"/>
      <c r="G764" s="2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9"/>
      <c r="D765" s="19"/>
      <c r="E765" s="19"/>
      <c r="F765" s="25"/>
      <c r="G765" s="2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9"/>
      <c r="D766" s="19"/>
      <c r="E766" s="19"/>
      <c r="F766" s="25"/>
      <c r="G766" s="2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9"/>
      <c r="D767" s="19"/>
      <c r="E767" s="19"/>
      <c r="F767" s="25"/>
      <c r="G767" s="2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9"/>
      <c r="D768" s="19"/>
      <c r="E768" s="19"/>
      <c r="F768" s="25"/>
      <c r="G768" s="2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9"/>
      <c r="D769" s="19"/>
      <c r="E769" s="19"/>
      <c r="F769" s="25"/>
      <c r="G769" s="2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9"/>
      <c r="D770" s="19"/>
      <c r="E770" s="19"/>
      <c r="F770" s="25"/>
      <c r="G770" s="2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9"/>
      <c r="D771" s="19"/>
      <c r="E771" s="19"/>
      <c r="F771" s="25"/>
      <c r="G771" s="2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9"/>
      <c r="D772" s="19"/>
      <c r="E772" s="19"/>
      <c r="F772" s="25"/>
      <c r="G772" s="2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9"/>
      <c r="D773" s="19"/>
      <c r="E773" s="19"/>
      <c r="F773" s="25"/>
      <c r="G773" s="2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9"/>
      <c r="D774" s="19"/>
      <c r="E774" s="19"/>
      <c r="F774" s="25"/>
      <c r="G774" s="2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9"/>
      <c r="D775" s="19"/>
      <c r="E775" s="19"/>
      <c r="F775" s="25"/>
      <c r="G775" s="2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9"/>
      <c r="D776" s="19"/>
      <c r="E776" s="19"/>
      <c r="F776" s="25"/>
      <c r="G776" s="2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9"/>
      <c r="D777" s="19"/>
      <c r="E777" s="19"/>
      <c r="F777" s="25"/>
      <c r="G777" s="2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9"/>
      <c r="D778" s="19"/>
      <c r="E778" s="19"/>
      <c r="F778" s="25"/>
      <c r="G778" s="2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9"/>
      <c r="D779" s="19"/>
      <c r="E779" s="19"/>
      <c r="F779" s="25"/>
      <c r="G779" s="2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9"/>
      <c r="D780" s="19"/>
      <c r="E780" s="19"/>
      <c r="F780" s="25"/>
      <c r="G780" s="2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9"/>
      <c r="D781" s="19"/>
      <c r="E781" s="19"/>
      <c r="F781" s="25"/>
      <c r="G781" s="2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9"/>
      <c r="D782" s="19"/>
      <c r="E782" s="19"/>
      <c r="F782" s="25"/>
      <c r="G782" s="2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9"/>
      <c r="D783" s="19"/>
      <c r="E783" s="19"/>
      <c r="F783" s="25"/>
      <c r="G783" s="2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9"/>
      <c r="D784" s="19"/>
      <c r="E784" s="19"/>
      <c r="F784" s="25"/>
      <c r="G784" s="2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9"/>
      <c r="D785" s="19"/>
      <c r="E785" s="19"/>
      <c r="F785" s="25"/>
      <c r="G785" s="2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9"/>
      <c r="D786" s="19"/>
      <c r="E786" s="19"/>
      <c r="F786" s="25"/>
      <c r="G786" s="2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9"/>
      <c r="D787" s="19"/>
      <c r="E787" s="19"/>
      <c r="F787" s="25"/>
      <c r="G787" s="2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9"/>
      <c r="D788" s="19"/>
      <c r="E788" s="19"/>
      <c r="F788" s="25"/>
      <c r="G788" s="2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9"/>
      <c r="D789" s="19"/>
      <c r="E789" s="19"/>
      <c r="F789" s="25"/>
      <c r="G789" s="2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9"/>
      <c r="D790" s="19"/>
      <c r="E790" s="19"/>
      <c r="F790" s="25"/>
      <c r="G790" s="2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9"/>
      <c r="D791" s="19"/>
      <c r="E791" s="19"/>
      <c r="F791" s="25"/>
      <c r="G791" s="2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9"/>
      <c r="D792" s="19"/>
      <c r="E792" s="19"/>
      <c r="F792" s="25"/>
      <c r="G792" s="2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9"/>
      <c r="D793" s="19"/>
      <c r="E793" s="19"/>
      <c r="F793" s="25"/>
      <c r="G793" s="2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9"/>
      <c r="D794" s="19"/>
      <c r="E794" s="19"/>
      <c r="F794" s="25"/>
      <c r="G794" s="2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9"/>
      <c r="D795" s="19"/>
      <c r="E795" s="19"/>
      <c r="F795" s="25"/>
      <c r="G795" s="2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9"/>
      <c r="D796" s="19"/>
      <c r="E796" s="19"/>
      <c r="F796" s="25"/>
      <c r="G796" s="2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9"/>
      <c r="D797" s="19"/>
      <c r="E797" s="19"/>
      <c r="F797" s="25"/>
      <c r="G797" s="2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9"/>
      <c r="D798" s="19"/>
      <c r="E798" s="19"/>
      <c r="F798" s="25"/>
      <c r="G798" s="2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9"/>
      <c r="D799" s="19"/>
      <c r="E799" s="19"/>
      <c r="F799" s="25"/>
      <c r="G799" s="2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9"/>
      <c r="D800" s="19"/>
      <c r="E800" s="19"/>
      <c r="F800" s="25"/>
      <c r="G800" s="2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9"/>
      <c r="D801" s="19"/>
      <c r="E801" s="19"/>
      <c r="F801" s="25"/>
      <c r="G801" s="2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9"/>
      <c r="D802" s="19"/>
      <c r="E802" s="19"/>
      <c r="F802" s="25"/>
      <c r="G802" s="2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9"/>
      <c r="D803" s="19"/>
      <c r="E803" s="19"/>
      <c r="F803" s="25"/>
      <c r="G803" s="2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9"/>
      <c r="D804" s="19"/>
      <c r="E804" s="19"/>
      <c r="F804" s="25"/>
      <c r="G804" s="2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9"/>
      <c r="D805" s="19"/>
      <c r="E805" s="19"/>
      <c r="F805" s="25"/>
      <c r="G805" s="2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9"/>
      <c r="D806" s="19"/>
      <c r="E806" s="19"/>
      <c r="F806" s="25"/>
      <c r="G806" s="2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9"/>
      <c r="D807" s="19"/>
      <c r="E807" s="19"/>
      <c r="F807" s="25"/>
      <c r="G807" s="2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9"/>
      <c r="D808" s="19"/>
      <c r="E808" s="19"/>
      <c r="F808" s="25"/>
      <c r="G808" s="2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9"/>
      <c r="D809" s="19"/>
      <c r="E809" s="19"/>
      <c r="F809" s="25"/>
      <c r="G809" s="2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9"/>
      <c r="D810" s="19"/>
      <c r="E810" s="19"/>
      <c r="F810" s="25"/>
      <c r="G810" s="2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9"/>
      <c r="D811" s="19"/>
      <c r="E811" s="19"/>
      <c r="F811" s="25"/>
      <c r="G811" s="2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9"/>
      <c r="D812" s="19"/>
      <c r="E812" s="19"/>
      <c r="F812" s="25"/>
      <c r="G812" s="2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9"/>
      <c r="D813" s="19"/>
      <c r="E813" s="19"/>
      <c r="F813" s="25"/>
      <c r="G813" s="2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9"/>
      <c r="D814" s="19"/>
      <c r="E814" s="19"/>
      <c r="F814" s="25"/>
      <c r="G814" s="2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9"/>
      <c r="D815" s="19"/>
      <c r="E815" s="19"/>
      <c r="F815" s="25"/>
      <c r="G815" s="2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9"/>
      <c r="D816" s="19"/>
      <c r="E816" s="19"/>
      <c r="F816" s="25"/>
      <c r="G816" s="2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9"/>
      <c r="D817" s="19"/>
      <c r="E817" s="19"/>
      <c r="F817" s="25"/>
      <c r="G817" s="2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9"/>
      <c r="D818" s="19"/>
      <c r="E818" s="19"/>
      <c r="F818" s="25"/>
      <c r="G818" s="2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9"/>
      <c r="D819" s="19"/>
      <c r="E819" s="19"/>
      <c r="F819" s="25"/>
      <c r="G819" s="2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9"/>
      <c r="D820" s="19"/>
      <c r="E820" s="19"/>
      <c r="F820" s="25"/>
      <c r="G820" s="2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9"/>
      <c r="D821" s="19"/>
      <c r="E821" s="19"/>
      <c r="F821" s="25"/>
      <c r="G821" s="2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9"/>
      <c r="D822" s="19"/>
      <c r="E822" s="19"/>
      <c r="F822" s="25"/>
      <c r="G822" s="2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9"/>
      <c r="D823" s="19"/>
      <c r="E823" s="19"/>
      <c r="F823" s="25"/>
      <c r="G823" s="2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9"/>
      <c r="D824" s="19"/>
      <c r="E824" s="19"/>
      <c r="F824" s="25"/>
      <c r="G824" s="2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9"/>
      <c r="D825" s="19"/>
      <c r="E825" s="19"/>
      <c r="F825" s="25"/>
      <c r="G825" s="2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9"/>
      <c r="D826" s="19"/>
      <c r="E826" s="19"/>
      <c r="F826" s="25"/>
      <c r="G826" s="2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9"/>
      <c r="D827" s="19"/>
      <c r="E827" s="19"/>
      <c r="F827" s="25"/>
      <c r="G827" s="2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9"/>
      <c r="D828" s="19"/>
      <c r="E828" s="19"/>
      <c r="F828" s="25"/>
      <c r="G828" s="2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9"/>
      <c r="D829" s="19"/>
      <c r="E829" s="19"/>
      <c r="F829" s="25"/>
      <c r="G829" s="2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9"/>
      <c r="D830" s="19"/>
      <c r="E830" s="19"/>
      <c r="F830" s="25"/>
      <c r="G830" s="2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9"/>
      <c r="D831" s="19"/>
      <c r="E831" s="19"/>
      <c r="F831" s="25"/>
      <c r="G831" s="2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9"/>
      <c r="D832" s="19"/>
      <c r="E832" s="19"/>
      <c r="F832" s="25"/>
      <c r="G832" s="2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9"/>
      <c r="D833" s="19"/>
      <c r="E833" s="19"/>
      <c r="F833" s="25"/>
      <c r="G833" s="2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9"/>
      <c r="D834" s="19"/>
      <c r="E834" s="19"/>
      <c r="F834" s="25"/>
      <c r="G834" s="2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9"/>
      <c r="D835" s="19"/>
      <c r="E835" s="19"/>
      <c r="F835" s="25"/>
      <c r="G835" s="2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9"/>
      <c r="D836" s="19"/>
      <c r="E836" s="19"/>
      <c r="F836" s="25"/>
      <c r="G836" s="2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9"/>
      <c r="D837" s="19"/>
      <c r="E837" s="19"/>
      <c r="F837" s="25"/>
      <c r="G837" s="2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9"/>
      <c r="D838" s="19"/>
      <c r="E838" s="19"/>
      <c r="F838" s="25"/>
      <c r="G838" s="2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9"/>
      <c r="D839" s="19"/>
      <c r="E839" s="19"/>
      <c r="F839" s="25"/>
      <c r="G839" s="2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9"/>
      <c r="D840" s="19"/>
      <c r="E840" s="19"/>
      <c r="F840" s="25"/>
      <c r="G840" s="2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9"/>
      <c r="D841" s="19"/>
      <c r="E841" s="19"/>
      <c r="F841" s="25"/>
      <c r="G841" s="2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9"/>
      <c r="D842" s="19"/>
      <c r="E842" s="19"/>
      <c r="F842" s="25"/>
      <c r="G842" s="2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9"/>
      <c r="D843" s="19"/>
      <c r="E843" s="19"/>
      <c r="F843" s="25"/>
      <c r="G843" s="2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9"/>
      <c r="D844" s="19"/>
      <c r="E844" s="19"/>
      <c r="F844" s="25"/>
      <c r="G844" s="2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9"/>
      <c r="D845" s="19"/>
      <c r="E845" s="19"/>
      <c r="F845" s="25"/>
      <c r="G845" s="2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9"/>
      <c r="D846" s="19"/>
      <c r="E846" s="19"/>
      <c r="F846" s="25"/>
      <c r="G846" s="2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9"/>
      <c r="D847" s="19"/>
      <c r="E847" s="19"/>
      <c r="F847" s="25"/>
      <c r="G847" s="2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9"/>
      <c r="D848" s="19"/>
      <c r="E848" s="19"/>
      <c r="F848" s="25"/>
      <c r="G848" s="2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9"/>
      <c r="D849" s="19"/>
      <c r="E849" s="19"/>
      <c r="F849" s="25"/>
      <c r="G849" s="2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9"/>
      <c r="D850" s="19"/>
      <c r="E850" s="19"/>
      <c r="F850" s="25"/>
      <c r="G850" s="2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9"/>
      <c r="D851" s="19"/>
      <c r="E851" s="19"/>
      <c r="F851" s="25"/>
      <c r="G851" s="2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9"/>
      <c r="D852" s="19"/>
      <c r="E852" s="19"/>
      <c r="F852" s="25"/>
      <c r="G852" s="2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9"/>
      <c r="D853" s="19"/>
      <c r="E853" s="19"/>
      <c r="F853" s="25"/>
      <c r="G853" s="2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9"/>
      <c r="D854" s="19"/>
      <c r="E854" s="19"/>
      <c r="F854" s="25"/>
      <c r="G854" s="2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9"/>
      <c r="D855" s="19"/>
      <c r="E855" s="19"/>
      <c r="F855" s="25"/>
      <c r="G855" s="2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9"/>
      <c r="D856" s="19"/>
      <c r="E856" s="19"/>
      <c r="F856" s="25"/>
      <c r="G856" s="2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9"/>
      <c r="D857" s="19"/>
      <c r="E857" s="19"/>
      <c r="F857" s="25"/>
      <c r="G857" s="2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9"/>
      <c r="D858" s="19"/>
      <c r="E858" s="19"/>
      <c r="F858" s="25"/>
      <c r="G858" s="2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9"/>
      <c r="D859" s="19"/>
      <c r="E859" s="19"/>
      <c r="F859" s="25"/>
      <c r="G859" s="2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9"/>
      <c r="D860" s="19"/>
      <c r="E860" s="19"/>
      <c r="F860" s="25"/>
      <c r="G860" s="2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9"/>
      <c r="D861" s="19"/>
      <c r="E861" s="19"/>
      <c r="F861" s="25"/>
      <c r="G861" s="2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9"/>
      <c r="D862" s="19"/>
      <c r="E862" s="19"/>
      <c r="F862" s="25"/>
      <c r="G862" s="2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9"/>
      <c r="D863" s="19"/>
      <c r="E863" s="19"/>
      <c r="F863" s="25"/>
      <c r="G863" s="2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9"/>
      <c r="D864" s="19"/>
      <c r="E864" s="19"/>
      <c r="F864" s="25"/>
      <c r="G864" s="2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9"/>
      <c r="D865" s="19"/>
      <c r="E865" s="19"/>
      <c r="F865" s="25"/>
      <c r="G865" s="2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9"/>
      <c r="D866" s="19"/>
      <c r="E866" s="19"/>
      <c r="F866" s="25"/>
      <c r="G866" s="2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9"/>
      <c r="D867" s="19"/>
      <c r="E867" s="19"/>
      <c r="F867" s="25"/>
      <c r="G867" s="2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9"/>
      <c r="D868" s="19"/>
      <c r="E868" s="19"/>
      <c r="F868" s="25"/>
      <c r="G868" s="2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9"/>
      <c r="D869" s="19"/>
      <c r="E869" s="19"/>
      <c r="F869" s="25"/>
      <c r="G869" s="2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9"/>
      <c r="D870" s="19"/>
      <c r="E870" s="19"/>
      <c r="F870" s="25"/>
      <c r="G870" s="2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9"/>
      <c r="D871" s="19"/>
      <c r="E871" s="19"/>
      <c r="F871" s="25"/>
      <c r="G871" s="2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9"/>
      <c r="D872" s="19"/>
      <c r="E872" s="19"/>
      <c r="F872" s="25"/>
      <c r="G872" s="2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9"/>
      <c r="D873" s="19"/>
      <c r="E873" s="19"/>
      <c r="F873" s="25"/>
      <c r="G873" s="2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9"/>
      <c r="D874" s="19"/>
      <c r="E874" s="19"/>
      <c r="F874" s="25"/>
      <c r="G874" s="2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9"/>
      <c r="D875" s="19"/>
      <c r="E875" s="19"/>
      <c r="F875" s="25"/>
      <c r="G875" s="2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9"/>
      <c r="D876" s="19"/>
      <c r="E876" s="19"/>
      <c r="F876" s="25"/>
      <c r="G876" s="2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9"/>
      <c r="D877" s="19"/>
      <c r="E877" s="19"/>
      <c r="F877" s="25"/>
      <c r="G877" s="2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9"/>
      <c r="D878" s="19"/>
      <c r="E878" s="19"/>
      <c r="F878" s="25"/>
      <c r="G878" s="2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9"/>
      <c r="D879" s="19"/>
      <c r="E879" s="19"/>
      <c r="F879" s="25"/>
      <c r="G879" s="2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9"/>
      <c r="D880" s="19"/>
      <c r="E880" s="19"/>
      <c r="F880" s="25"/>
      <c r="G880" s="2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9"/>
      <c r="D881" s="19"/>
      <c r="E881" s="19"/>
      <c r="F881" s="25"/>
      <c r="G881" s="2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9"/>
      <c r="D882" s="19"/>
      <c r="E882" s="19"/>
      <c r="F882" s="25"/>
      <c r="G882" s="2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9"/>
      <c r="D883" s="19"/>
      <c r="E883" s="19"/>
      <c r="F883" s="25"/>
      <c r="G883" s="2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9"/>
      <c r="D884" s="19"/>
      <c r="E884" s="19"/>
      <c r="F884" s="25"/>
      <c r="G884" s="2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9"/>
      <c r="D885" s="19"/>
      <c r="E885" s="19"/>
      <c r="F885" s="25"/>
      <c r="G885" s="2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9"/>
      <c r="D886" s="19"/>
      <c r="E886" s="19"/>
      <c r="F886" s="25"/>
      <c r="G886" s="2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9"/>
      <c r="D887" s="19"/>
      <c r="E887" s="19"/>
      <c r="F887" s="25"/>
      <c r="G887" s="2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9"/>
      <c r="D888" s="19"/>
      <c r="E888" s="19"/>
      <c r="F888" s="25"/>
      <c r="G888" s="2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9"/>
      <c r="D889" s="19"/>
      <c r="E889" s="19"/>
      <c r="F889" s="25"/>
      <c r="G889" s="2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9"/>
      <c r="D890" s="19"/>
      <c r="E890" s="19"/>
      <c r="F890" s="25"/>
      <c r="G890" s="2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9"/>
      <c r="D891" s="19"/>
      <c r="E891" s="19"/>
      <c r="F891" s="25"/>
      <c r="G891" s="2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9"/>
      <c r="D892" s="19"/>
      <c r="E892" s="19"/>
      <c r="F892" s="25"/>
      <c r="G892" s="2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9"/>
      <c r="D893" s="19"/>
      <c r="E893" s="19"/>
      <c r="F893" s="25"/>
      <c r="G893" s="2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9"/>
      <c r="D894" s="19"/>
      <c r="E894" s="19"/>
      <c r="F894" s="25"/>
      <c r="G894" s="2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9"/>
      <c r="D895" s="19"/>
      <c r="E895" s="19"/>
      <c r="F895" s="25"/>
      <c r="G895" s="2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9"/>
      <c r="D896" s="19"/>
      <c r="E896" s="19"/>
      <c r="F896" s="25"/>
      <c r="G896" s="2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9"/>
      <c r="D897" s="19"/>
      <c r="E897" s="19"/>
      <c r="F897" s="25"/>
      <c r="G897" s="2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9"/>
      <c r="D898" s="19"/>
      <c r="E898" s="19"/>
      <c r="F898" s="25"/>
      <c r="G898" s="2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9"/>
      <c r="D899" s="19"/>
      <c r="E899" s="19"/>
      <c r="F899" s="25"/>
      <c r="G899" s="2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9"/>
      <c r="D900" s="19"/>
      <c r="E900" s="19"/>
      <c r="F900" s="25"/>
      <c r="G900" s="2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9"/>
      <c r="D901" s="19"/>
      <c r="E901" s="19"/>
      <c r="F901" s="25"/>
      <c r="G901" s="2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9"/>
      <c r="D902" s="19"/>
      <c r="E902" s="19"/>
      <c r="F902" s="25"/>
      <c r="G902" s="2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9"/>
      <c r="D903" s="19"/>
      <c r="E903" s="19"/>
      <c r="F903" s="25"/>
      <c r="G903" s="2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9"/>
      <c r="D904" s="19"/>
      <c r="E904" s="19"/>
      <c r="F904" s="25"/>
      <c r="G904" s="2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9"/>
      <c r="D905" s="19"/>
      <c r="E905" s="19"/>
      <c r="F905" s="25"/>
      <c r="G905" s="2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9"/>
      <c r="D906" s="19"/>
      <c r="E906" s="19"/>
      <c r="F906" s="25"/>
      <c r="G906" s="2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9"/>
      <c r="D907" s="19"/>
      <c r="E907" s="19"/>
      <c r="F907" s="25"/>
      <c r="G907" s="2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9"/>
      <c r="D908" s="19"/>
      <c r="E908" s="19"/>
      <c r="F908" s="25"/>
      <c r="G908" s="2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9"/>
      <c r="D909" s="19"/>
      <c r="E909" s="19"/>
      <c r="F909" s="25"/>
      <c r="G909" s="2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9"/>
      <c r="D910" s="19"/>
      <c r="E910" s="19"/>
      <c r="F910" s="25"/>
      <c r="G910" s="2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9"/>
      <c r="D911" s="19"/>
      <c r="E911" s="19"/>
      <c r="F911" s="25"/>
      <c r="G911" s="2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9"/>
      <c r="D912" s="19"/>
      <c r="E912" s="19"/>
      <c r="F912" s="25"/>
      <c r="G912" s="2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9"/>
      <c r="D913" s="19"/>
      <c r="E913" s="19"/>
      <c r="F913" s="25"/>
      <c r="G913" s="2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9"/>
      <c r="D914" s="19"/>
      <c r="E914" s="19"/>
      <c r="F914" s="25"/>
      <c r="G914" s="2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9"/>
      <c r="D915" s="19"/>
      <c r="E915" s="19"/>
      <c r="F915" s="25"/>
      <c r="G915" s="2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9"/>
      <c r="D916" s="19"/>
      <c r="E916" s="19"/>
      <c r="F916" s="25"/>
      <c r="G916" s="2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9"/>
      <c r="D917" s="19"/>
      <c r="E917" s="19"/>
      <c r="F917" s="25"/>
      <c r="G917" s="2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9"/>
      <c r="D918" s="19"/>
      <c r="E918" s="19"/>
      <c r="F918" s="25"/>
      <c r="G918" s="2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9"/>
      <c r="D919" s="19"/>
      <c r="E919" s="19"/>
      <c r="F919" s="25"/>
      <c r="G919" s="2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9"/>
      <c r="D920" s="19"/>
      <c r="E920" s="19"/>
      <c r="F920" s="25"/>
      <c r="G920" s="2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9"/>
      <c r="D921" s="19"/>
      <c r="E921" s="19"/>
      <c r="F921" s="25"/>
      <c r="G921" s="2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9"/>
      <c r="D922" s="19"/>
      <c r="E922" s="19"/>
      <c r="F922" s="25"/>
      <c r="G922" s="2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9"/>
      <c r="D923" s="19"/>
      <c r="E923" s="19"/>
      <c r="F923" s="25"/>
      <c r="G923" s="2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9"/>
      <c r="D924" s="19"/>
      <c r="E924" s="19"/>
      <c r="F924" s="25"/>
      <c r="G924" s="2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9"/>
      <c r="D925" s="19"/>
      <c r="E925" s="19"/>
      <c r="F925" s="25"/>
      <c r="G925" s="2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9"/>
      <c r="D926" s="19"/>
      <c r="E926" s="19"/>
      <c r="F926" s="25"/>
      <c r="G926" s="2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9"/>
      <c r="D927" s="19"/>
      <c r="E927" s="19"/>
      <c r="F927" s="25"/>
      <c r="G927" s="2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9"/>
      <c r="D928" s="19"/>
      <c r="E928" s="19"/>
      <c r="F928" s="25"/>
      <c r="G928" s="2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9"/>
      <c r="D929" s="19"/>
      <c r="E929" s="19"/>
      <c r="F929" s="25"/>
      <c r="G929" s="2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9"/>
      <c r="D930" s="19"/>
      <c r="E930" s="19"/>
      <c r="F930" s="25"/>
      <c r="G930" s="2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9"/>
      <c r="D931" s="19"/>
      <c r="E931" s="19"/>
      <c r="F931" s="25"/>
      <c r="G931" s="2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9"/>
      <c r="D932" s="19"/>
      <c r="E932" s="19"/>
      <c r="F932" s="25"/>
      <c r="G932" s="2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9"/>
      <c r="D933" s="19"/>
      <c r="E933" s="19"/>
      <c r="F933" s="25"/>
      <c r="G933" s="2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9"/>
      <c r="D934" s="19"/>
      <c r="E934" s="19"/>
      <c r="F934" s="25"/>
      <c r="G934" s="2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9"/>
      <c r="D935" s="19"/>
      <c r="E935" s="19"/>
      <c r="F935" s="25"/>
      <c r="G935" s="2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9"/>
      <c r="D936" s="19"/>
      <c r="E936" s="19"/>
      <c r="F936" s="25"/>
      <c r="G936" s="2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9"/>
      <c r="D937" s="19"/>
      <c r="E937" s="19"/>
      <c r="F937" s="25"/>
      <c r="G937" s="2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9"/>
      <c r="D938" s="19"/>
      <c r="E938" s="19"/>
      <c r="F938" s="25"/>
      <c r="G938" s="2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9"/>
      <c r="D939" s="19"/>
      <c r="E939" s="19"/>
      <c r="F939" s="25"/>
      <c r="G939" s="2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9"/>
      <c r="D940" s="19"/>
      <c r="E940" s="19"/>
      <c r="F940" s="25"/>
      <c r="G940" s="2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9"/>
      <c r="D941" s="19"/>
      <c r="E941" s="19"/>
      <c r="F941" s="25"/>
      <c r="G941" s="2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9"/>
      <c r="D942" s="19"/>
      <c r="E942" s="19"/>
      <c r="F942" s="25"/>
      <c r="G942" s="2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9"/>
      <c r="D943" s="19"/>
      <c r="E943" s="19"/>
      <c r="F943" s="25"/>
      <c r="G943" s="2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9"/>
      <c r="D944" s="19"/>
      <c r="E944" s="19"/>
      <c r="F944" s="25"/>
      <c r="G944" s="2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9"/>
      <c r="D945" s="19"/>
      <c r="E945" s="19"/>
      <c r="F945" s="25"/>
      <c r="G945" s="2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9"/>
      <c r="D946" s="19"/>
      <c r="E946" s="19"/>
      <c r="F946" s="25"/>
      <c r="G946" s="2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9"/>
      <c r="D947" s="19"/>
      <c r="E947" s="19"/>
      <c r="F947" s="25"/>
      <c r="G947" s="2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9"/>
      <c r="D948" s="19"/>
      <c r="E948" s="19"/>
      <c r="F948" s="25"/>
      <c r="G948" s="2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9"/>
      <c r="D949" s="19"/>
      <c r="E949" s="19"/>
      <c r="F949" s="25"/>
      <c r="G949" s="2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9"/>
      <c r="D950" s="19"/>
      <c r="E950" s="19"/>
      <c r="F950" s="25"/>
      <c r="G950" s="2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9"/>
      <c r="D951" s="19"/>
      <c r="E951" s="19"/>
      <c r="F951" s="25"/>
      <c r="G951" s="2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9"/>
      <c r="D952" s="19"/>
      <c r="E952" s="19"/>
      <c r="F952" s="25"/>
      <c r="G952" s="2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9"/>
      <c r="D953" s="19"/>
      <c r="E953" s="19"/>
      <c r="F953" s="25"/>
      <c r="G953" s="2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9"/>
      <c r="D954" s="19"/>
      <c r="E954" s="19"/>
      <c r="F954" s="25"/>
      <c r="G954" s="2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9"/>
      <c r="D955" s="19"/>
      <c r="E955" s="19"/>
      <c r="F955" s="25"/>
      <c r="G955" s="2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9"/>
      <c r="D956" s="19"/>
      <c r="E956" s="19"/>
      <c r="F956" s="25"/>
      <c r="G956" s="2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9"/>
      <c r="D957" s="19"/>
      <c r="E957" s="19"/>
      <c r="F957" s="25"/>
      <c r="G957" s="2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9"/>
      <c r="D958" s="19"/>
      <c r="E958" s="19"/>
      <c r="F958" s="25"/>
      <c r="G958" s="2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9"/>
      <c r="D959" s="19"/>
      <c r="E959" s="19"/>
      <c r="F959" s="25"/>
      <c r="G959" s="2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9"/>
      <c r="D960" s="19"/>
      <c r="E960" s="19"/>
      <c r="F960" s="25"/>
      <c r="G960" s="2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9"/>
      <c r="D961" s="19"/>
      <c r="E961" s="19"/>
      <c r="F961" s="25"/>
      <c r="G961" s="2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9"/>
      <c r="D962" s="19"/>
      <c r="E962" s="19"/>
      <c r="F962" s="25"/>
      <c r="G962" s="2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9"/>
      <c r="D963" s="19"/>
      <c r="E963" s="19"/>
      <c r="F963" s="25"/>
      <c r="G963" s="2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9"/>
      <c r="D964" s="19"/>
      <c r="E964" s="19"/>
      <c r="F964" s="25"/>
      <c r="G964" s="2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9"/>
      <c r="D965" s="19"/>
      <c r="E965" s="19"/>
      <c r="F965" s="25"/>
      <c r="G965" s="2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9"/>
      <c r="D966" s="19"/>
      <c r="E966" s="19"/>
      <c r="F966" s="25"/>
      <c r="G966" s="2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9"/>
      <c r="D967" s="19"/>
      <c r="E967" s="19"/>
      <c r="F967" s="25"/>
      <c r="G967" s="2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9"/>
      <c r="D968" s="19"/>
      <c r="E968" s="19"/>
      <c r="F968" s="25"/>
      <c r="G968" s="2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9"/>
      <c r="D969" s="19"/>
      <c r="E969" s="19"/>
      <c r="F969" s="25"/>
      <c r="G969" s="2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9"/>
      <c r="D970" s="19"/>
      <c r="E970" s="19"/>
      <c r="F970" s="25"/>
      <c r="G970" s="2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9"/>
      <c r="D971" s="19"/>
      <c r="E971" s="19"/>
      <c r="F971" s="25"/>
      <c r="G971" s="2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9"/>
      <c r="D972" s="19"/>
      <c r="E972" s="19"/>
      <c r="F972" s="25"/>
      <c r="G972" s="2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9"/>
      <c r="D973" s="19"/>
      <c r="E973" s="19"/>
      <c r="F973" s="25"/>
      <c r="G973" s="2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9"/>
      <c r="D974" s="19"/>
      <c r="E974" s="19"/>
      <c r="F974" s="25"/>
      <c r="G974" s="2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9"/>
      <c r="D975" s="19"/>
      <c r="E975" s="19"/>
      <c r="F975" s="25"/>
      <c r="G975" s="2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9"/>
      <c r="D976" s="19"/>
      <c r="E976" s="19"/>
      <c r="F976" s="25"/>
      <c r="G976" s="2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9"/>
      <c r="D977" s="19"/>
      <c r="E977" s="19"/>
      <c r="F977" s="25"/>
      <c r="G977" s="2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9"/>
      <c r="D978" s="19"/>
      <c r="E978" s="19"/>
      <c r="F978" s="25"/>
      <c r="G978" s="2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9"/>
      <c r="D979" s="19"/>
      <c r="E979" s="19"/>
      <c r="F979" s="25"/>
      <c r="G979" s="2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9"/>
      <c r="D980" s="19"/>
      <c r="E980" s="19"/>
      <c r="F980" s="25"/>
      <c r="G980" s="2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9"/>
      <c r="D981" s="19"/>
      <c r="E981" s="19"/>
      <c r="F981" s="25"/>
      <c r="G981" s="2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9"/>
      <c r="D982" s="19"/>
      <c r="E982" s="19"/>
      <c r="F982" s="25"/>
      <c r="G982" s="2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9"/>
      <c r="D983" s="19"/>
      <c r="E983" s="19"/>
      <c r="F983" s="25"/>
      <c r="G983" s="2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9"/>
      <c r="D984" s="19"/>
      <c r="E984" s="19"/>
      <c r="F984" s="25"/>
      <c r="G984" s="2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9"/>
      <c r="D985" s="19"/>
      <c r="E985" s="19"/>
      <c r="F985" s="25"/>
      <c r="G985" s="2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9"/>
      <c r="D986" s="19"/>
      <c r="E986" s="19"/>
      <c r="F986" s="25"/>
      <c r="G986" s="2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9"/>
      <c r="D987" s="19"/>
      <c r="E987" s="19"/>
      <c r="F987" s="25"/>
      <c r="G987" s="2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9"/>
      <c r="D988" s="19"/>
      <c r="E988" s="19"/>
      <c r="F988" s="25"/>
      <c r="G988" s="2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9"/>
      <c r="D989" s="19"/>
      <c r="E989" s="19"/>
      <c r="F989" s="25"/>
      <c r="G989" s="2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9"/>
      <c r="D990" s="19"/>
      <c r="E990" s="19"/>
      <c r="F990" s="25"/>
      <c r="G990" s="2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9"/>
      <c r="D991" s="19"/>
      <c r="E991" s="19"/>
      <c r="F991" s="25"/>
      <c r="G991" s="2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9"/>
      <c r="D992" s="19"/>
      <c r="E992" s="19"/>
      <c r="F992" s="25"/>
      <c r="G992" s="2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9"/>
      <c r="D993" s="19"/>
      <c r="E993" s="19"/>
      <c r="F993" s="25"/>
      <c r="G993" s="2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9"/>
      <c r="D994" s="19"/>
      <c r="E994" s="19"/>
      <c r="F994" s="25"/>
      <c r="G994" s="2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9"/>
      <c r="D995" s="19"/>
      <c r="E995" s="19"/>
      <c r="F995" s="25"/>
      <c r="G995" s="2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9"/>
      <c r="D996" s="19"/>
      <c r="E996" s="19"/>
      <c r="F996" s="25"/>
      <c r="G996" s="2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9"/>
      <c r="D997" s="19"/>
      <c r="E997" s="19"/>
      <c r="F997" s="25"/>
      <c r="G997" s="2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9"/>
      <c r="D998" s="19"/>
      <c r="E998" s="19"/>
      <c r="F998" s="25"/>
      <c r="G998" s="2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9"/>
      <c r="D999" s="19"/>
      <c r="E999" s="19"/>
      <c r="F999" s="25"/>
      <c r="G999" s="2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9"/>
      <c r="D1000" s="19"/>
      <c r="E1000" s="19"/>
      <c r="F1000" s="25"/>
      <c r="G1000" s="2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9"/>
      <c r="D1001" s="19"/>
      <c r="E1001" s="19"/>
      <c r="F1001" s="25"/>
      <c r="G1001" s="25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.75"/>
  </cols>
  <sheetData>
    <row r="1">
      <c r="A1" s="14" t="s">
        <v>33</v>
      </c>
      <c r="B1" s="15"/>
      <c r="C1" s="15"/>
      <c r="D1" s="15"/>
      <c r="E1" s="1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 t="s">
        <v>34</v>
      </c>
      <c r="B2" s="16" t="s">
        <v>35</v>
      </c>
      <c r="C2" s="16" t="s">
        <v>36</v>
      </c>
      <c r="D2" s="16" t="s">
        <v>37</v>
      </c>
      <c r="E2" s="16" t="s">
        <v>38</v>
      </c>
      <c r="F2" s="3"/>
      <c r="G2" s="3">
        <f t="array" ref="G2">index(TRANSACTIONS,12,5)</f>
        <v>200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7">
        <v>1.0</v>
      </c>
      <c r="B3" s="18">
        <v>44348.0</v>
      </c>
      <c r="C3" s="17" t="s">
        <v>39</v>
      </c>
      <c r="D3" s="17" t="s">
        <v>40</v>
      </c>
      <c r="E3" s="17">
        <v>200.0</v>
      </c>
      <c r="F3" s="3"/>
      <c r="G3" s="3">
        <f>match("Quantity",A2:E2,FALSE)</f>
        <v>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7">
        <v>2.0</v>
      </c>
      <c r="B4" s="18">
        <v>44348.0</v>
      </c>
      <c r="C4" s="17" t="s">
        <v>39</v>
      </c>
      <c r="D4" s="17" t="s">
        <v>41</v>
      </c>
      <c r="E4" s="17">
        <v>250.0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>
        <v>3.0</v>
      </c>
      <c r="B5" s="18">
        <v>44348.0</v>
      </c>
      <c r="C5" s="17" t="s">
        <v>39</v>
      </c>
      <c r="D5" s="17" t="s">
        <v>42</v>
      </c>
      <c r="E5" s="17">
        <v>150.0</v>
      </c>
      <c r="F5" s="3"/>
      <c r="G5" s="28" t="s">
        <v>56</v>
      </c>
      <c r="H5" s="2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>
        <v>4.0</v>
      </c>
      <c r="B6" s="18">
        <v>44348.0</v>
      </c>
      <c r="C6" s="17" t="s">
        <v>43</v>
      </c>
      <c r="D6" s="17" t="s">
        <v>44</v>
      </c>
      <c r="E6" s="17">
        <v>1000.0</v>
      </c>
      <c r="F6" s="3"/>
      <c r="G6" s="30" t="s">
        <v>34</v>
      </c>
      <c r="H6" s="17">
        <v>5.0</v>
      </c>
      <c r="I6" s="9">
        <v>2.0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7">
        <v>5.0</v>
      </c>
      <c r="B7" s="18">
        <v>44349.0</v>
      </c>
      <c r="C7" s="17" t="s">
        <v>43</v>
      </c>
      <c r="D7" s="17" t="s">
        <v>44</v>
      </c>
      <c r="E7" s="17">
        <v>500.0</v>
      </c>
      <c r="F7" s="3"/>
      <c r="G7" s="30" t="s">
        <v>57</v>
      </c>
      <c r="H7" s="17" t="s">
        <v>36</v>
      </c>
      <c r="I7" s="9" t="s">
        <v>37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>
        <v>6.0</v>
      </c>
      <c r="B8" s="18">
        <v>44350.0</v>
      </c>
      <c r="C8" s="17" t="s">
        <v>43</v>
      </c>
      <c r="D8" s="17" t="s">
        <v>45</v>
      </c>
      <c r="E8" s="17">
        <v>200.0</v>
      </c>
      <c r="F8" s="3"/>
      <c r="G8" s="26" t="s">
        <v>58</v>
      </c>
      <c r="H8" s="31" t="str">
        <f t="array" ref="H8">index(TRANSACTIONS,H6,match(H7,A2:E2,false))</f>
        <v>AMD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7">
        <v>7.0</v>
      </c>
      <c r="B9" s="18">
        <v>44350.0</v>
      </c>
      <c r="C9" s="17" t="s">
        <v>43</v>
      </c>
      <c r="D9" s="17" t="s">
        <v>45</v>
      </c>
      <c r="E9" s="17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>
        <v>8.0</v>
      </c>
      <c r="B10" s="18">
        <v>44351.0</v>
      </c>
      <c r="C10" s="17" t="s">
        <v>43</v>
      </c>
      <c r="D10" s="17" t="s">
        <v>45</v>
      </c>
      <c r="E10" s="17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>
        <v>9.0</v>
      </c>
      <c r="B11" s="18">
        <v>44351.0</v>
      </c>
      <c r="C11" s="17" t="s">
        <v>43</v>
      </c>
      <c r="D11" s="17" t="s">
        <v>46</v>
      </c>
      <c r="E11" s="17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>
        <v>10.0</v>
      </c>
      <c r="B12" s="18">
        <v>44351.0</v>
      </c>
      <c r="C12" s="17" t="s">
        <v>39</v>
      </c>
      <c r="D12" s="17" t="s">
        <v>41</v>
      </c>
      <c r="E12" s="17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>
        <v>11.0</v>
      </c>
      <c r="B13" s="18">
        <v>44352.0</v>
      </c>
      <c r="C13" s="17" t="s">
        <v>39</v>
      </c>
      <c r="D13" s="17" t="s">
        <v>41</v>
      </c>
      <c r="E13" s="17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>
        <v>12.0</v>
      </c>
      <c r="B14" s="18">
        <v>44352.0</v>
      </c>
      <c r="C14" s="17" t="s">
        <v>39</v>
      </c>
      <c r="D14" s="17" t="s">
        <v>41</v>
      </c>
      <c r="E14" s="17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>
        <v>13.0</v>
      </c>
      <c r="B15" s="18">
        <v>44352.0</v>
      </c>
      <c r="C15" s="17" t="s">
        <v>39</v>
      </c>
      <c r="D15" s="17" t="s">
        <v>41</v>
      </c>
      <c r="E15" s="17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>
        <v>14.0</v>
      </c>
      <c r="B16" s="18">
        <v>44352.0</v>
      </c>
      <c r="C16" s="17" t="s">
        <v>43</v>
      </c>
      <c r="D16" s="17" t="s">
        <v>45</v>
      </c>
      <c r="E16" s="17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>
        <v>15.0</v>
      </c>
      <c r="B17" s="18">
        <v>44352.0</v>
      </c>
      <c r="C17" s="17" t="s">
        <v>43</v>
      </c>
      <c r="D17" s="17" t="s">
        <v>45</v>
      </c>
      <c r="E17" s="17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>
        <v>16.0</v>
      </c>
      <c r="B18" s="18">
        <v>44353.0</v>
      </c>
      <c r="C18" s="17" t="s">
        <v>43</v>
      </c>
      <c r="D18" s="17" t="s">
        <v>45</v>
      </c>
      <c r="E18" s="17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>
        <v>17.0</v>
      </c>
      <c r="B19" s="18">
        <v>44353.0</v>
      </c>
      <c r="C19" s="17" t="s">
        <v>43</v>
      </c>
      <c r="D19" s="17" t="s">
        <v>45</v>
      </c>
      <c r="E19" s="17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>
        <v>18.0</v>
      </c>
      <c r="B20" s="18">
        <v>44353.0</v>
      </c>
      <c r="C20" s="17" t="s">
        <v>43</v>
      </c>
      <c r="D20" s="17" t="s">
        <v>46</v>
      </c>
      <c r="E20" s="17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>
        <v>19.0</v>
      </c>
      <c r="B21" s="18">
        <v>44354.0</v>
      </c>
      <c r="C21" s="17" t="s">
        <v>43</v>
      </c>
      <c r="D21" s="17" t="s">
        <v>46</v>
      </c>
      <c r="E21" s="17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>
        <v>20.0</v>
      </c>
      <c r="B22" s="18">
        <v>44354.0</v>
      </c>
      <c r="C22" s="17" t="s">
        <v>39</v>
      </c>
      <c r="D22" s="17" t="s">
        <v>40</v>
      </c>
      <c r="E22" s="17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howErrorMessage="1" sqref="I7">
      <formula1>'08 - Index Match'!$A$2:$E$2</formula1>
    </dataValidation>
    <dataValidation type="list" allowBlank="1" sqref="H6">
      <formula1>$A$3:$A$22</formula1>
    </dataValidation>
    <dataValidation type="list" allowBlank="1" sqref="H7">
      <formula1>$B$2:$E$2</formula1>
    </dataValidation>
    <dataValidation type="list" allowBlank="1" showErrorMessage="1" sqref="I6">
      <formula1>'08 - Index Match'!$A$3:$A$22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</cols>
  <sheetData>
    <row r="1">
      <c r="A1" s="14" t="s">
        <v>33</v>
      </c>
      <c r="B1" s="15"/>
      <c r="C1" s="15"/>
      <c r="D1" s="15"/>
      <c r="E1" s="15"/>
      <c r="F1" s="19"/>
      <c r="G1" s="19"/>
      <c r="H1" s="19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 t="s">
        <v>34</v>
      </c>
      <c r="B2" s="16" t="s">
        <v>35</v>
      </c>
      <c r="C2" s="16" t="s">
        <v>36</v>
      </c>
      <c r="D2" s="16" t="s">
        <v>37</v>
      </c>
      <c r="E2" s="16" t="s">
        <v>38</v>
      </c>
      <c r="F2" s="16" t="s">
        <v>59</v>
      </c>
      <c r="G2" s="16" t="s">
        <v>60</v>
      </c>
      <c r="H2" s="16" t="s">
        <v>61</v>
      </c>
      <c r="I2" s="10" t="s">
        <v>62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7">
        <v>1.0</v>
      </c>
      <c r="B3" s="32">
        <v>44348.0</v>
      </c>
      <c r="C3" s="17" t="s">
        <v>39</v>
      </c>
      <c r="D3" s="17" t="s">
        <v>40</v>
      </c>
      <c r="E3" s="17">
        <v>200.0</v>
      </c>
      <c r="F3" s="19">
        <f t="array" ref="F3:F22">year(B3:B22)</f>
        <v>2021</v>
      </c>
      <c r="G3" s="19">
        <f t="array" ref="G3:G22">month(B3:B22)</f>
        <v>6</v>
      </c>
      <c r="H3" s="19">
        <f t="array" ref="H3:H22">day(B3:B22)</f>
        <v>1</v>
      </c>
      <c r="I3" s="33">
        <v>44348.0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7">
        <v>2.0</v>
      </c>
      <c r="B4" s="32">
        <v>44348.0</v>
      </c>
      <c r="C4" s="17" t="s">
        <v>39</v>
      </c>
      <c r="D4" s="17" t="s">
        <v>41</v>
      </c>
      <c r="E4" s="17">
        <v>250.0</v>
      </c>
      <c r="F4" s="19">
        <v>2021.0</v>
      </c>
      <c r="G4" s="19">
        <v>6.0</v>
      </c>
      <c r="H4" s="19">
        <v>1.0</v>
      </c>
      <c r="I4" s="33">
        <v>44348.0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>
        <v>3.0</v>
      </c>
      <c r="B5" s="32">
        <v>44348.0</v>
      </c>
      <c r="C5" s="17" t="s">
        <v>39</v>
      </c>
      <c r="D5" s="17" t="s">
        <v>42</v>
      </c>
      <c r="E5" s="17">
        <v>150.0</v>
      </c>
      <c r="F5" s="19">
        <v>2021.0</v>
      </c>
      <c r="G5" s="19">
        <v>6.0</v>
      </c>
      <c r="H5" s="19">
        <v>1.0</v>
      </c>
      <c r="I5" s="33">
        <v>44348.0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>
        <v>4.0</v>
      </c>
      <c r="B6" s="32">
        <v>44348.0</v>
      </c>
      <c r="C6" s="17" t="s">
        <v>43</v>
      </c>
      <c r="D6" s="17" t="s">
        <v>44</v>
      </c>
      <c r="E6" s="17">
        <v>1000.0</v>
      </c>
      <c r="F6" s="19">
        <v>2021.0</v>
      </c>
      <c r="G6" s="19">
        <v>6.0</v>
      </c>
      <c r="H6" s="19">
        <v>1.0</v>
      </c>
      <c r="I6" s="33">
        <v>44348.0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7">
        <v>5.0</v>
      </c>
      <c r="B7" s="32">
        <v>44349.0</v>
      </c>
      <c r="C7" s="17" t="s">
        <v>43</v>
      </c>
      <c r="D7" s="17" t="s">
        <v>44</v>
      </c>
      <c r="E7" s="17">
        <v>500.0</v>
      </c>
      <c r="F7" s="19">
        <v>2021.0</v>
      </c>
      <c r="G7" s="19">
        <v>6.0</v>
      </c>
      <c r="H7" s="19">
        <v>2.0</v>
      </c>
      <c r="I7" s="33">
        <v>44349.0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>
        <v>6.0</v>
      </c>
      <c r="B8" s="32">
        <v>44350.0</v>
      </c>
      <c r="C8" s="17" t="s">
        <v>43</v>
      </c>
      <c r="D8" s="17" t="s">
        <v>45</v>
      </c>
      <c r="E8" s="17">
        <v>200.0</v>
      </c>
      <c r="F8" s="19">
        <v>2021.0</v>
      </c>
      <c r="G8" s="19">
        <v>6.0</v>
      </c>
      <c r="H8" s="19">
        <v>3.0</v>
      </c>
      <c r="I8" s="33">
        <v>44350.0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7">
        <v>7.0</v>
      </c>
      <c r="B9" s="32">
        <v>44350.0</v>
      </c>
      <c r="C9" s="17" t="s">
        <v>43</v>
      </c>
      <c r="D9" s="17" t="s">
        <v>45</v>
      </c>
      <c r="E9" s="17">
        <v>300.0</v>
      </c>
      <c r="F9" s="19">
        <v>2021.0</v>
      </c>
      <c r="G9" s="19">
        <v>6.0</v>
      </c>
      <c r="H9" s="19">
        <v>3.0</v>
      </c>
      <c r="I9" s="33">
        <v>44350.0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>
        <v>8.0</v>
      </c>
      <c r="B10" s="32">
        <v>44351.0</v>
      </c>
      <c r="C10" s="17" t="s">
        <v>43</v>
      </c>
      <c r="D10" s="17" t="s">
        <v>45</v>
      </c>
      <c r="E10" s="17">
        <v>250.0</v>
      </c>
      <c r="F10" s="19">
        <v>2021.0</v>
      </c>
      <c r="G10" s="19">
        <v>6.0</v>
      </c>
      <c r="H10" s="19">
        <v>4.0</v>
      </c>
      <c r="I10" s="33">
        <v>44351.0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>
        <v>9.0</v>
      </c>
      <c r="B11" s="32">
        <v>44351.0</v>
      </c>
      <c r="C11" s="17" t="s">
        <v>43</v>
      </c>
      <c r="D11" s="17" t="s">
        <v>46</v>
      </c>
      <c r="E11" s="17">
        <v>200.0</v>
      </c>
      <c r="F11" s="19">
        <v>2021.0</v>
      </c>
      <c r="G11" s="19">
        <v>6.0</v>
      </c>
      <c r="H11" s="19">
        <v>4.0</v>
      </c>
      <c r="I11" s="33">
        <v>44351.0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>
        <v>10.0</v>
      </c>
      <c r="B12" s="32">
        <v>44351.0</v>
      </c>
      <c r="C12" s="17" t="s">
        <v>39</v>
      </c>
      <c r="D12" s="17" t="s">
        <v>41</v>
      </c>
      <c r="E12" s="17">
        <v>800.0</v>
      </c>
      <c r="F12" s="19">
        <v>2021.0</v>
      </c>
      <c r="G12" s="19">
        <v>6.0</v>
      </c>
      <c r="H12" s="19">
        <v>4.0</v>
      </c>
      <c r="I12" s="33">
        <v>44351.0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>
        <v>11.0</v>
      </c>
      <c r="B13" s="32">
        <v>44352.0</v>
      </c>
      <c r="C13" s="17" t="s">
        <v>39</v>
      </c>
      <c r="D13" s="17" t="s">
        <v>41</v>
      </c>
      <c r="E13" s="17">
        <v>150.0</v>
      </c>
      <c r="F13" s="19">
        <v>2021.0</v>
      </c>
      <c r="G13" s="19">
        <v>6.0</v>
      </c>
      <c r="H13" s="19">
        <v>5.0</v>
      </c>
      <c r="I13" s="33">
        <v>44352.0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>
        <v>12.0</v>
      </c>
      <c r="B14" s="32">
        <v>44352.0</v>
      </c>
      <c r="C14" s="17" t="s">
        <v>39</v>
      </c>
      <c r="D14" s="17" t="s">
        <v>41</v>
      </c>
      <c r="E14" s="17">
        <v>200.0</v>
      </c>
      <c r="F14" s="19">
        <v>2021.0</v>
      </c>
      <c r="G14" s="19">
        <v>6.0</v>
      </c>
      <c r="H14" s="19">
        <v>5.0</v>
      </c>
      <c r="I14" s="33">
        <v>44352.0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>
        <v>13.0</v>
      </c>
      <c r="B15" s="32">
        <v>44352.0</v>
      </c>
      <c r="C15" s="17" t="s">
        <v>39</v>
      </c>
      <c r="D15" s="17" t="s">
        <v>41</v>
      </c>
      <c r="E15" s="17">
        <v>300.0</v>
      </c>
      <c r="F15" s="19">
        <v>2021.0</v>
      </c>
      <c r="G15" s="19">
        <v>6.0</v>
      </c>
      <c r="H15" s="19">
        <v>5.0</v>
      </c>
      <c r="I15" s="33">
        <v>44352.0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>
        <v>14.0</v>
      </c>
      <c r="B16" s="32">
        <v>44352.0</v>
      </c>
      <c r="C16" s="17" t="s">
        <v>43</v>
      </c>
      <c r="D16" s="17" t="s">
        <v>45</v>
      </c>
      <c r="E16" s="17">
        <v>500.0</v>
      </c>
      <c r="F16" s="19">
        <v>2021.0</v>
      </c>
      <c r="G16" s="19">
        <v>6.0</v>
      </c>
      <c r="H16" s="19">
        <v>5.0</v>
      </c>
      <c r="I16" s="33">
        <v>44352.0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>
        <v>15.0</v>
      </c>
      <c r="B17" s="32">
        <v>44352.0</v>
      </c>
      <c r="C17" s="17" t="s">
        <v>43</v>
      </c>
      <c r="D17" s="17" t="s">
        <v>45</v>
      </c>
      <c r="E17" s="17">
        <v>400.0</v>
      </c>
      <c r="F17" s="19">
        <v>2021.0</v>
      </c>
      <c r="G17" s="19">
        <v>6.0</v>
      </c>
      <c r="H17" s="19">
        <v>5.0</v>
      </c>
      <c r="I17" s="33">
        <v>44352.0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>
        <v>16.0</v>
      </c>
      <c r="B18" s="32">
        <v>44353.0</v>
      </c>
      <c r="C18" s="17" t="s">
        <v>43</v>
      </c>
      <c r="D18" s="17" t="s">
        <v>45</v>
      </c>
      <c r="E18" s="17">
        <v>1000.0</v>
      </c>
      <c r="F18" s="19">
        <v>2021.0</v>
      </c>
      <c r="G18" s="19">
        <v>6.0</v>
      </c>
      <c r="H18" s="19">
        <v>6.0</v>
      </c>
      <c r="I18" s="33">
        <v>44353.0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>
        <v>17.0</v>
      </c>
      <c r="B19" s="32">
        <v>44353.0</v>
      </c>
      <c r="C19" s="17" t="s">
        <v>43</v>
      </c>
      <c r="D19" s="17" t="s">
        <v>45</v>
      </c>
      <c r="E19" s="17">
        <v>200.0</v>
      </c>
      <c r="F19" s="19">
        <v>2021.0</v>
      </c>
      <c r="G19" s="19">
        <v>6.0</v>
      </c>
      <c r="H19" s="19">
        <v>6.0</v>
      </c>
      <c r="I19" s="33">
        <v>44353.0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>
        <v>18.0</v>
      </c>
      <c r="B20" s="32">
        <v>44353.0</v>
      </c>
      <c r="C20" s="17" t="s">
        <v>43</v>
      </c>
      <c r="D20" s="17" t="s">
        <v>46</v>
      </c>
      <c r="E20" s="17">
        <v>250.0</v>
      </c>
      <c r="F20" s="19">
        <v>2021.0</v>
      </c>
      <c r="G20" s="19">
        <v>6.0</v>
      </c>
      <c r="H20" s="19">
        <v>6.0</v>
      </c>
      <c r="I20" s="33">
        <v>44353.0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>
        <v>19.0</v>
      </c>
      <c r="B21" s="32">
        <v>44354.0</v>
      </c>
      <c r="C21" s="17" t="s">
        <v>43</v>
      </c>
      <c r="D21" s="17" t="s">
        <v>46</v>
      </c>
      <c r="E21" s="17">
        <v>300.0</v>
      </c>
      <c r="F21" s="19">
        <v>2021.0</v>
      </c>
      <c r="G21" s="19">
        <v>6.0</v>
      </c>
      <c r="H21" s="19">
        <v>7.0</v>
      </c>
      <c r="I21" s="33">
        <v>44354.0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>
        <v>20.0</v>
      </c>
      <c r="B22" s="32">
        <v>44354.0</v>
      </c>
      <c r="C22" s="17" t="s">
        <v>39</v>
      </c>
      <c r="D22" s="17" t="s">
        <v>40</v>
      </c>
      <c r="E22" s="17">
        <v>1500.0</v>
      </c>
      <c r="F22" s="19">
        <v>2021.0</v>
      </c>
      <c r="G22" s="19">
        <v>6.0</v>
      </c>
      <c r="H22" s="19">
        <v>7.0</v>
      </c>
      <c r="I22" s="33">
        <v>44354.0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9"/>
      <c r="C23" s="19"/>
      <c r="D23" s="19"/>
      <c r="E23" s="19"/>
      <c r="F23" s="19"/>
      <c r="G23" s="19"/>
      <c r="H23" s="1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9"/>
      <c r="C24" s="19"/>
      <c r="D24" s="19"/>
      <c r="E24" s="19"/>
      <c r="F24" s="19"/>
      <c r="G24" s="19"/>
      <c r="H24" s="1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9"/>
      <c r="C25" s="19"/>
      <c r="D25" s="19"/>
      <c r="E25" s="19"/>
      <c r="F25" s="19"/>
      <c r="G25" s="19"/>
      <c r="H25" s="1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9"/>
      <c r="C26" s="19"/>
      <c r="D26" s="19"/>
      <c r="E26" s="19"/>
      <c r="F26" s="19"/>
      <c r="G26" s="19"/>
      <c r="H26" s="1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9"/>
      <c r="C27" s="19"/>
      <c r="D27" s="19"/>
      <c r="E27" s="19"/>
      <c r="F27" s="19"/>
      <c r="G27" s="19"/>
      <c r="H27" s="1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9"/>
      <c r="C28" s="19"/>
      <c r="D28" s="19"/>
      <c r="E28" s="19"/>
      <c r="F28" s="19"/>
      <c r="G28" s="19"/>
      <c r="H28" s="1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9"/>
      <c r="C29" s="19"/>
      <c r="D29" s="19"/>
      <c r="E29" s="19"/>
      <c r="F29" s="19"/>
      <c r="G29" s="19"/>
      <c r="H29" s="1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9"/>
      <c r="C30" s="19"/>
      <c r="D30" s="19"/>
      <c r="E30" s="19"/>
      <c r="F30" s="19"/>
      <c r="G30" s="19"/>
      <c r="H30" s="1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9"/>
      <c r="C31" s="19"/>
      <c r="D31" s="19"/>
      <c r="E31" s="19"/>
      <c r="F31" s="19"/>
      <c r="G31" s="19"/>
      <c r="H31" s="1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9"/>
      <c r="C32" s="19"/>
      <c r="D32" s="19"/>
      <c r="E32" s="19"/>
      <c r="F32" s="19"/>
      <c r="G32" s="19"/>
      <c r="H32" s="1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9"/>
      <c r="C33" s="19"/>
      <c r="D33" s="19"/>
      <c r="E33" s="19"/>
      <c r="F33" s="19"/>
      <c r="G33" s="19"/>
      <c r="H33" s="1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9"/>
      <c r="C34" s="19"/>
      <c r="D34" s="19"/>
      <c r="E34" s="19"/>
      <c r="F34" s="19"/>
      <c r="G34" s="19"/>
      <c r="H34" s="1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9"/>
      <c r="C35" s="19"/>
      <c r="D35" s="19"/>
      <c r="E35" s="19"/>
      <c r="F35" s="19"/>
      <c r="G35" s="19"/>
      <c r="H35" s="1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9"/>
      <c r="C36" s="19"/>
      <c r="D36" s="19"/>
      <c r="E36" s="19"/>
      <c r="F36" s="19"/>
      <c r="G36" s="19"/>
      <c r="H36" s="1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9"/>
      <c r="C37" s="19"/>
      <c r="D37" s="19"/>
      <c r="E37" s="19"/>
      <c r="F37" s="19"/>
      <c r="G37" s="19"/>
      <c r="H37" s="1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9"/>
      <c r="C38" s="19"/>
      <c r="D38" s="19"/>
      <c r="E38" s="19"/>
      <c r="F38" s="19"/>
      <c r="G38" s="19"/>
      <c r="H38" s="1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9"/>
      <c r="C39" s="19"/>
      <c r="D39" s="19"/>
      <c r="E39" s="19"/>
      <c r="F39" s="19"/>
      <c r="G39" s="19"/>
      <c r="H39" s="1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9"/>
      <c r="C40" s="19"/>
      <c r="D40" s="19"/>
      <c r="E40" s="19"/>
      <c r="F40" s="19"/>
      <c r="G40" s="19"/>
      <c r="H40" s="1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9"/>
      <c r="C41" s="19"/>
      <c r="D41" s="19"/>
      <c r="E41" s="19"/>
      <c r="F41" s="19"/>
      <c r="G41" s="19"/>
      <c r="H41" s="1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9"/>
      <c r="C42" s="19"/>
      <c r="D42" s="19"/>
      <c r="E42" s="19"/>
      <c r="F42" s="19"/>
      <c r="G42" s="19"/>
      <c r="H42" s="1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9"/>
      <c r="C43" s="19"/>
      <c r="D43" s="19"/>
      <c r="E43" s="19"/>
      <c r="F43" s="19"/>
      <c r="G43" s="19"/>
      <c r="H43" s="1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9"/>
      <c r="C44" s="19"/>
      <c r="D44" s="19"/>
      <c r="E44" s="19"/>
      <c r="F44" s="19"/>
      <c r="G44" s="19"/>
      <c r="H44" s="1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9"/>
      <c r="C45" s="19"/>
      <c r="D45" s="19"/>
      <c r="E45" s="19"/>
      <c r="F45" s="19"/>
      <c r="G45" s="19"/>
      <c r="H45" s="1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9"/>
      <c r="C46" s="19"/>
      <c r="D46" s="19"/>
      <c r="E46" s="19"/>
      <c r="F46" s="19"/>
      <c r="G46" s="19"/>
      <c r="H46" s="1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9"/>
      <c r="C47" s="19"/>
      <c r="D47" s="19"/>
      <c r="E47" s="19"/>
      <c r="F47" s="19"/>
      <c r="G47" s="19"/>
      <c r="H47" s="1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9"/>
      <c r="C48" s="19"/>
      <c r="D48" s="19"/>
      <c r="E48" s="19"/>
      <c r="F48" s="19"/>
      <c r="G48" s="19"/>
      <c r="H48" s="1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9"/>
      <c r="C49" s="19"/>
      <c r="D49" s="19"/>
      <c r="E49" s="19"/>
      <c r="F49" s="19"/>
      <c r="G49" s="19"/>
      <c r="H49" s="1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9"/>
      <c r="C50" s="19"/>
      <c r="D50" s="19"/>
      <c r="E50" s="19"/>
      <c r="F50" s="19"/>
      <c r="G50" s="19"/>
      <c r="H50" s="1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9"/>
      <c r="C51" s="19"/>
      <c r="D51" s="19"/>
      <c r="E51" s="19"/>
      <c r="F51" s="19"/>
      <c r="G51" s="19"/>
      <c r="H51" s="1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9"/>
      <c r="C52" s="19"/>
      <c r="D52" s="19"/>
      <c r="E52" s="19"/>
      <c r="F52" s="19"/>
      <c r="G52" s="19"/>
      <c r="H52" s="1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9"/>
      <c r="C53" s="19"/>
      <c r="D53" s="19"/>
      <c r="E53" s="19"/>
      <c r="F53" s="19"/>
      <c r="G53" s="19"/>
      <c r="H53" s="1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9"/>
      <c r="C54" s="19"/>
      <c r="D54" s="19"/>
      <c r="E54" s="19"/>
      <c r="F54" s="19"/>
      <c r="G54" s="19"/>
      <c r="H54" s="1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9"/>
      <c r="C55" s="19"/>
      <c r="D55" s="19"/>
      <c r="E55" s="19"/>
      <c r="F55" s="19"/>
      <c r="G55" s="19"/>
      <c r="H55" s="1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9"/>
      <c r="C56" s="19"/>
      <c r="D56" s="19"/>
      <c r="E56" s="19"/>
      <c r="F56" s="19"/>
      <c r="G56" s="19"/>
      <c r="H56" s="1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9"/>
      <c r="C57" s="19"/>
      <c r="D57" s="19"/>
      <c r="E57" s="19"/>
      <c r="F57" s="19"/>
      <c r="G57" s="19"/>
      <c r="H57" s="1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9"/>
      <c r="C58" s="19"/>
      <c r="D58" s="19"/>
      <c r="E58" s="19"/>
      <c r="F58" s="19"/>
      <c r="G58" s="19"/>
      <c r="H58" s="1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9"/>
      <c r="C59" s="19"/>
      <c r="D59" s="19"/>
      <c r="E59" s="19"/>
      <c r="F59" s="19"/>
      <c r="G59" s="19"/>
      <c r="H59" s="1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9"/>
      <c r="C60" s="19"/>
      <c r="D60" s="19"/>
      <c r="E60" s="19"/>
      <c r="F60" s="19"/>
      <c r="G60" s="19"/>
      <c r="H60" s="1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9"/>
      <c r="C61" s="19"/>
      <c r="D61" s="19"/>
      <c r="E61" s="19"/>
      <c r="F61" s="19"/>
      <c r="G61" s="19"/>
      <c r="H61" s="1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9"/>
      <c r="C62" s="19"/>
      <c r="D62" s="19"/>
      <c r="E62" s="19"/>
      <c r="F62" s="19"/>
      <c r="G62" s="19"/>
      <c r="H62" s="1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9"/>
      <c r="C63" s="19"/>
      <c r="D63" s="19"/>
      <c r="E63" s="19"/>
      <c r="F63" s="19"/>
      <c r="G63" s="19"/>
      <c r="H63" s="1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9"/>
      <c r="C64" s="19"/>
      <c r="D64" s="19"/>
      <c r="E64" s="19"/>
      <c r="F64" s="19"/>
      <c r="G64" s="19"/>
      <c r="H64" s="1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9"/>
      <c r="C65" s="19"/>
      <c r="D65" s="19"/>
      <c r="E65" s="19"/>
      <c r="F65" s="19"/>
      <c r="G65" s="19"/>
      <c r="H65" s="1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9"/>
      <c r="C66" s="19"/>
      <c r="D66" s="19"/>
      <c r="E66" s="19"/>
      <c r="F66" s="19"/>
      <c r="G66" s="19"/>
      <c r="H66" s="1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9"/>
      <c r="C67" s="19"/>
      <c r="D67" s="19"/>
      <c r="E67" s="19"/>
      <c r="F67" s="19"/>
      <c r="G67" s="19"/>
      <c r="H67" s="1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9"/>
      <c r="C68" s="19"/>
      <c r="D68" s="19"/>
      <c r="E68" s="19"/>
      <c r="F68" s="19"/>
      <c r="G68" s="19"/>
      <c r="H68" s="1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9"/>
      <c r="C69" s="19"/>
      <c r="D69" s="19"/>
      <c r="E69" s="19"/>
      <c r="F69" s="19"/>
      <c r="G69" s="19"/>
      <c r="H69" s="1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9"/>
      <c r="C70" s="19"/>
      <c r="D70" s="19"/>
      <c r="E70" s="19"/>
      <c r="F70" s="19"/>
      <c r="G70" s="19"/>
      <c r="H70" s="1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9"/>
      <c r="C71" s="19"/>
      <c r="D71" s="19"/>
      <c r="E71" s="19"/>
      <c r="F71" s="19"/>
      <c r="G71" s="19"/>
      <c r="H71" s="1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9"/>
      <c r="C72" s="19"/>
      <c r="D72" s="19"/>
      <c r="E72" s="19"/>
      <c r="F72" s="19"/>
      <c r="G72" s="19"/>
      <c r="H72" s="1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9"/>
      <c r="C73" s="19"/>
      <c r="D73" s="19"/>
      <c r="E73" s="19"/>
      <c r="F73" s="19"/>
      <c r="G73" s="19"/>
      <c r="H73" s="1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9"/>
      <c r="C74" s="19"/>
      <c r="D74" s="19"/>
      <c r="E74" s="19"/>
      <c r="F74" s="19"/>
      <c r="G74" s="19"/>
      <c r="H74" s="1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9"/>
      <c r="C75" s="19"/>
      <c r="D75" s="19"/>
      <c r="E75" s="19"/>
      <c r="F75" s="19"/>
      <c r="G75" s="19"/>
      <c r="H75" s="1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9"/>
      <c r="C76" s="19"/>
      <c r="D76" s="19"/>
      <c r="E76" s="19"/>
      <c r="F76" s="19"/>
      <c r="G76" s="19"/>
      <c r="H76" s="1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9"/>
      <c r="C77" s="19"/>
      <c r="D77" s="19"/>
      <c r="E77" s="19"/>
      <c r="F77" s="19"/>
      <c r="G77" s="19"/>
      <c r="H77" s="1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9"/>
      <c r="C78" s="19"/>
      <c r="D78" s="19"/>
      <c r="E78" s="19"/>
      <c r="F78" s="19"/>
      <c r="G78" s="19"/>
      <c r="H78" s="1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9"/>
      <c r="C79" s="19"/>
      <c r="D79" s="19"/>
      <c r="E79" s="19"/>
      <c r="F79" s="19"/>
      <c r="G79" s="19"/>
      <c r="H79" s="1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9"/>
      <c r="C80" s="19"/>
      <c r="D80" s="19"/>
      <c r="E80" s="19"/>
      <c r="F80" s="19"/>
      <c r="G80" s="19"/>
      <c r="H80" s="1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9"/>
      <c r="C81" s="19"/>
      <c r="D81" s="19"/>
      <c r="E81" s="19"/>
      <c r="F81" s="19"/>
      <c r="G81" s="19"/>
      <c r="H81" s="1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9"/>
      <c r="C82" s="19"/>
      <c r="D82" s="19"/>
      <c r="E82" s="19"/>
      <c r="F82" s="19"/>
      <c r="G82" s="19"/>
      <c r="H82" s="1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9"/>
      <c r="C83" s="19"/>
      <c r="D83" s="19"/>
      <c r="E83" s="19"/>
      <c r="F83" s="19"/>
      <c r="G83" s="19"/>
      <c r="H83" s="1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9"/>
      <c r="C84" s="19"/>
      <c r="D84" s="19"/>
      <c r="E84" s="19"/>
      <c r="F84" s="19"/>
      <c r="G84" s="19"/>
      <c r="H84" s="1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9"/>
      <c r="C85" s="19"/>
      <c r="D85" s="19"/>
      <c r="E85" s="19"/>
      <c r="F85" s="19"/>
      <c r="G85" s="19"/>
      <c r="H85" s="1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9"/>
      <c r="C86" s="19"/>
      <c r="D86" s="19"/>
      <c r="E86" s="19"/>
      <c r="F86" s="19"/>
      <c r="G86" s="19"/>
      <c r="H86" s="1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9"/>
      <c r="C87" s="19"/>
      <c r="D87" s="19"/>
      <c r="E87" s="19"/>
      <c r="F87" s="19"/>
      <c r="G87" s="19"/>
      <c r="H87" s="1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9"/>
      <c r="C88" s="19"/>
      <c r="D88" s="19"/>
      <c r="E88" s="19"/>
      <c r="F88" s="19"/>
      <c r="G88" s="19"/>
      <c r="H88" s="1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9"/>
      <c r="C89" s="19"/>
      <c r="D89" s="19"/>
      <c r="E89" s="19"/>
      <c r="F89" s="19"/>
      <c r="G89" s="19"/>
      <c r="H89" s="1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9"/>
      <c r="C90" s="19"/>
      <c r="D90" s="19"/>
      <c r="E90" s="19"/>
      <c r="F90" s="19"/>
      <c r="G90" s="19"/>
      <c r="H90" s="1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9"/>
      <c r="C91" s="19"/>
      <c r="D91" s="19"/>
      <c r="E91" s="19"/>
      <c r="F91" s="19"/>
      <c r="G91" s="19"/>
      <c r="H91" s="1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9"/>
      <c r="C92" s="19"/>
      <c r="D92" s="19"/>
      <c r="E92" s="19"/>
      <c r="F92" s="19"/>
      <c r="G92" s="19"/>
      <c r="H92" s="1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9"/>
      <c r="C93" s="19"/>
      <c r="D93" s="19"/>
      <c r="E93" s="19"/>
      <c r="F93" s="19"/>
      <c r="G93" s="19"/>
      <c r="H93" s="1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9"/>
      <c r="C94" s="19"/>
      <c r="D94" s="19"/>
      <c r="E94" s="19"/>
      <c r="F94" s="19"/>
      <c r="G94" s="19"/>
      <c r="H94" s="1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9"/>
      <c r="C95" s="19"/>
      <c r="D95" s="19"/>
      <c r="E95" s="19"/>
      <c r="F95" s="19"/>
      <c r="G95" s="19"/>
      <c r="H95" s="1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9"/>
      <c r="C96" s="19"/>
      <c r="D96" s="19"/>
      <c r="E96" s="19"/>
      <c r="F96" s="19"/>
      <c r="G96" s="19"/>
      <c r="H96" s="1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9"/>
      <c r="C97" s="19"/>
      <c r="D97" s="19"/>
      <c r="E97" s="19"/>
      <c r="F97" s="19"/>
      <c r="G97" s="19"/>
      <c r="H97" s="1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9"/>
      <c r="C98" s="19"/>
      <c r="D98" s="19"/>
      <c r="E98" s="19"/>
      <c r="F98" s="19"/>
      <c r="G98" s="19"/>
      <c r="H98" s="1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9"/>
      <c r="C99" s="19"/>
      <c r="D99" s="19"/>
      <c r="E99" s="19"/>
      <c r="F99" s="19"/>
      <c r="G99" s="19"/>
      <c r="H99" s="1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9"/>
      <c r="C100" s="19"/>
      <c r="D100" s="19"/>
      <c r="E100" s="19"/>
      <c r="F100" s="19"/>
      <c r="G100" s="19"/>
      <c r="H100" s="1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9"/>
      <c r="C101" s="19"/>
      <c r="D101" s="19"/>
      <c r="E101" s="19"/>
      <c r="F101" s="19"/>
      <c r="G101" s="19"/>
      <c r="H101" s="1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9"/>
      <c r="C102" s="19"/>
      <c r="D102" s="19"/>
      <c r="E102" s="19"/>
      <c r="F102" s="19"/>
      <c r="G102" s="19"/>
      <c r="H102" s="1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9"/>
      <c r="C103" s="19"/>
      <c r="D103" s="19"/>
      <c r="E103" s="19"/>
      <c r="F103" s="19"/>
      <c r="G103" s="19"/>
      <c r="H103" s="1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9"/>
      <c r="C104" s="19"/>
      <c r="D104" s="19"/>
      <c r="E104" s="19"/>
      <c r="F104" s="19"/>
      <c r="G104" s="19"/>
      <c r="H104" s="1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9"/>
      <c r="C105" s="19"/>
      <c r="D105" s="19"/>
      <c r="E105" s="19"/>
      <c r="F105" s="19"/>
      <c r="G105" s="19"/>
      <c r="H105" s="1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9"/>
      <c r="C106" s="19"/>
      <c r="D106" s="19"/>
      <c r="E106" s="19"/>
      <c r="F106" s="19"/>
      <c r="G106" s="19"/>
      <c r="H106" s="1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9"/>
      <c r="C107" s="19"/>
      <c r="D107" s="19"/>
      <c r="E107" s="19"/>
      <c r="F107" s="19"/>
      <c r="G107" s="19"/>
      <c r="H107" s="1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9"/>
      <c r="C108" s="19"/>
      <c r="D108" s="19"/>
      <c r="E108" s="19"/>
      <c r="F108" s="19"/>
      <c r="G108" s="19"/>
      <c r="H108" s="1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9"/>
      <c r="C109" s="19"/>
      <c r="D109" s="19"/>
      <c r="E109" s="19"/>
      <c r="F109" s="19"/>
      <c r="G109" s="19"/>
      <c r="H109" s="1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9"/>
      <c r="C110" s="19"/>
      <c r="D110" s="19"/>
      <c r="E110" s="19"/>
      <c r="F110" s="19"/>
      <c r="G110" s="19"/>
      <c r="H110" s="1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9"/>
      <c r="C111" s="19"/>
      <c r="D111" s="19"/>
      <c r="E111" s="19"/>
      <c r="F111" s="19"/>
      <c r="G111" s="19"/>
      <c r="H111" s="1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9"/>
      <c r="C112" s="19"/>
      <c r="D112" s="19"/>
      <c r="E112" s="19"/>
      <c r="F112" s="19"/>
      <c r="G112" s="19"/>
      <c r="H112" s="1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9"/>
      <c r="C113" s="19"/>
      <c r="D113" s="19"/>
      <c r="E113" s="19"/>
      <c r="F113" s="19"/>
      <c r="G113" s="19"/>
      <c r="H113" s="1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9"/>
      <c r="C114" s="19"/>
      <c r="D114" s="19"/>
      <c r="E114" s="19"/>
      <c r="F114" s="19"/>
      <c r="G114" s="19"/>
      <c r="H114" s="1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9"/>
      <c r="C115" s="19"/>
      <c r="D115" s="19"/>
      <c r="E115" s="19"/>
      <c r="F115" s="19"/>
      <c r="G115" s="19"/>
      <c r="H115" s="1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9"/>
      <c r="C116" s="19"/>
      <c r="D116" s="19"/>
      <c r="E116" s="19"/>
      <c r="F116" s="19"/>
      <c r="G116" s="19"/>
      <c r="H116" s="1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9"/>
      <c r="C117" s="19"/>
      <c r="D117" s="19"/>
      <c r="E117" s="19"/>
      <c r="F117" s="19"/>
      <c r="G117" s="19"/>
      <c r="H117" s="1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9"/>
      <c r="C118" s="19"/>
      <c r="D118" s="19"/>
      <c r="E118" s="19"/>
      <c r="F118" s="19"/>
      <c r="G118" s="19"/>
      <c r="H118" s="1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9"/>
      <c r="C119" s="19"/>
      <c r="D119" s="19"/>
      <c r="E119" s="19"/>
      <c r="F119" s="19"/>
      <c r="G119" s="19"/>
      <c r="H119" s="1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9"/>
      <c r="C120" s="19"/>
      <c r="D120" s="19"/>
      <c r="E120" s="19"/>
      <c r="F120" s="19"/>
      <c r="G120" s="19"/>
      <c r="H120" s="1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9"/>
      <c r="C121" s="19"/>
      <c r="D121" s="19"/>
      <c r="E121" s="19"/>
      <c r="F121" s="19"/>
      <c r="G121" s="19"/>
      <c r="H121" s="1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9"/>
      <c r="C122" s="19"/>
      <c r="D122" s="19"/>
      <c r="E122" s="19"/>
      <c r="F122" s="19"/>
      <c r="G122" s="19"/>
      <c r="H122" s="1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9"/>
      <c r="C123" s="19"/>
      <c r="D123" s="19"/>
      <c r="E123" s="19"/>
      <c r="F123" s="19"/>
      <c r="G123" s="19"/>
      <c r="H123" s="1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9"/>
      <c r="C124" s="19"/>
      <c r="D124" s="19"/>
      <c r="E124" s="19"/>
      <c r="F124" s="19"/>
      <c r="G124" s="19"/>
      <c r="H124" s="1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9"/>
      <c r="C125" s="19"/>
      <c r="D125" s="19"/>
      <c r="E125" s="19"/>
      <c r="F125" s="19"/>
      <c r="G125" s="19"/>
      <c r="H125" s="1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9"/>
      <c r="C126" s="19"/>
      <c r="D126" s="19"/>
      <c r="E126" s="19"/>
      <c r="F126" s="19"/>
      <c r="G126" s="19"/>
      <c r="H126" s="1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9"/>
      <c r="C127" s="19"/>
      <c r="D127" s="19"/>
      <c r="E127" s="19"/>
      <c r="F127" s="19"/>
      <c r="G127" s="19"/>
      <c r="H127" s="1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9"/>
      <c r="C128" s="19"/>
      <c r="D128" s="19"/>
      <c r="E128" s="19"/>
      <c r="F128" s="19"/>
      <c r="G128" s="19"/>
      <c r="H128" s="1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9"/>
      <c r="C129" s="19"/>
      <c r="D129" s="19"/>
      <c r="E129" s="19"/>
      <c r="F129" s="19"/>
      <c r="G129" s="19"/>
      <c r="H129" s="1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9"/>
      <c r="C130" s="19"/>
      <c r="D130" s="19"/>
      <c r="E130" s="19"/>
      <c r="F130" s="19"/>
      <c r="G130" s="19"/>
      <c r="H130" s="1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9"/>
      <c r="C131" s="19"/>
      <c r="D131" s="19"/>
      <c r="E131" s="19"/>
      <c r="F131" s="19"/>
      <c r="G131" s="19"/>
      <c r="H131" s="1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9"/>
      <c r="C132" s="19"/>
      <c r="D132" s="19"/>
      <c r="E132" s="19"/>
      <c r="F132" s="19"/>
      <c r="G132" s="19"/>
      <c r="H132" s="1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9"/>
      <c r="C133" s="19"/>
      <c r="D133" s="19"/>
      <c r="E133" s="19"/>
      <c r="F133" s="19"/>
      <c r="G133" s="19"/>
      <c r="H133" s="1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9"/>
      <c r="C134" s="19"/>
      <c r="D134" s="19"/>
      <c r="E134" s="19"/>
      <c r="F134" s="19"/>
      <c r="G134" s="19"/>
      <c r="H134" s="1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9"/>
      <c r="C135" s="19"/>
      <c r="D135" s="19"/>
      <c r="E135" s="19"/>
      <c r="F135" s="19"/>
      <c r="G135" s="19"/>
      <c r="H135" s="1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9"/>
      <c r="C136" s="19"/>
      <c r="D136" s="19"/>
      <c r="E136" s="19"/>
      <c r="F136" s="19"/>
      <c r="G136" s="19"/>
      <c r="H136" s="1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9"/>
      <c r="C137" s="19"/>
      <c r="D137" s="19"/>
      <c r="E137" s="19"/>
      <c r="F137" s="19"/>
      <c r="G137" s="19"/>
      <c r="H137" s="1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9"/>
      <c r="C138" s="19"/>
      <c r="D138" s="19"/>
      <c r="E138" s="19"/>
      <c r="F138" s="19"/>
      <c r="G138" s="19"/>
      <c r="H138" s="1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9"/>
      <c r="C139" s="19"/>
      <c r="D139" s="19"/>
      <c r="E139" s="19"/>
      <c r="F139" s="19"/>
      <c r="G139" s="19"/>
      <c r="H139" s="1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9"/>
      <c r="C140" s="19"/>
      <c r="D140" s="19"/>
      <c r="E140" s="19"/>
      <c r="F140" s="19"/>
      <c r="G140" s="19"/>
      <c r="H140" s="1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9"/>
      <c r="C141" s="19"/>
      <c r="D141" s="19"/>
      <c r="E141" s="19"/>
      <c r="F141" s="19"/>
      <c r="G141" s="19"/>
      <c r="H141" s="1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9"/>
      <c r="C142" s="19"/>
      <c r="D142" s="19"/>
      <c r="E142" s="19"/>
      <c r="F142" s="19"/>
      <c r="G142" s="19"/>
      <c r="H142" s="1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9"/>
      <c r="C143" s="19"/>
      <c r="D143" s="19"/>
      <c r="E143" s="19"/>
      <c r="F143" s="19"/>
      <c r="G143" s="19"/>
      <c r="H143" s="1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9"/>
      <c r="C144" s="19"/>
      <c r="D144" s="19"/>
      <c r="E144" s="19"/>
      <c r="F144" s="19"/>
      <c r="G144" s="19"/>
      <c r="H144" s="1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9"/>
      <c r="C145" s="19"/>
      <c r="D145" s="19"/>
      <c r="E145" s="19"/>
      <c r="F145" s="19"/>
      <c r="G145" s="19"/>
      <c r="H145" s="1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9"/>
      <c r="C146" s="19"/>
      <c r="D146" s="19"/>
      <c r="E146" s="19"/>
      <c r="F146" s="19"/>
      <c r="G146" s="19"/>
      <c r="H146" s="1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9"/>
      <c r="C147" s="19"/>
      <c r="D147" s="19"/>
      <c r="E147" s="19"/>
      <c r="F147" s="19"/>
      <c r="G147" s="19"/>
      <c r="H147" s="1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9"/>
      <c r="C148" s="19"/>
      <c r="D148" s="19"/>
      <c r="E148" s="19"/>
      <c r="F148" s="19"/>
      <c r="G148" s="19"/>
      <c r="H148" s="1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9"/>
      <c r="C149" s="19"/>
      <c r="D149" s="19"/>
      <c r="E149" s="19"/>
      <c r="F149" s="19"/>
      <c r="G149" s="19"/>
      <c r="H149" s="1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9"/>
      <c r="C150" s="19"/>
      <c r="D150" s="19"/>
      <c r="E150" s="19"/>
      <c r="F150" s="19"/>
      <c r="G150" s="19"/>
      <c r="H150" s="1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9"/>
      <c r="C151" s="19"/>
      <c r="D151" s="19"/>
      <c r="E151" s="19"/>
      <c r="F151" s="19"/>
      <c r="G151" s="19"/>
      <c r="H151" s="1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9"/>
      <c r="C152" s="19"/>
      <c r="D152" s="19"/>
      <c r="E152" s="19"/>
      <c r="F152" s="19"/>
      <c r="G152" s="19"/>
      <c r="H152" s="1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9"/>
      <c r="C153" s="19"/>
      <c r="D153" s="19"/>
      <c r="E153" s="19"/>
      <c r="F153" s="19"/>
      <c r="G153" s="19"/>
      <c r="H153" s="1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9"/>
      <c r="C154" s="19"/>
      <c r="D154" s="19"/>
      <c r="E154" s="19"/>
      <c r="F154" s="19"/>
      <c r="G154" s="19"/>
      <c r="H154" s="1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9"/>
      <c r="C155" s="19"/>
      <c r="D155" s="19"/>
      <c r="E155" s="19"/>
      <c r="F155" s="19"/>
      <c r="G155" s="19"/>
      <c r="H155" s="1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9"/>
      <c r="C156" s="19"/>
      <c r="D156" s="19"/>
      <c r="E156" s="19"/>
      <c r="F156" s="19"/>
      <c r="G156" s="19"/>
      <c r="H156" s="1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9"/>
      <c r="C157" s="19"/>
      <c r="D157" s="19"/>
      <c r="E157" s="19"/>
      <c r="F157" s="19"/>
      <c r="G157" s="19"/>
      <c r="H157" s="1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9"/>
      <c r="C158" s="19"/>
      <c r="D158" s="19"/>
      <c r="E158" s="19"/>
      <c r="F158" s="19"/>
      <c r="G158" s="19"/>
      <c r="H158" s="1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9"/>
      <c r="C159" s="19"/>
      <c r="D159" s="19"/>
      <c r="E159" s="19"/>
      <c r="F159" s="19"/>
      <c r="G159" s="19"/>
      <c r="H159" s="1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9"/>
      <c r="C160" s="19"/>
      <c r="D160" s="19"/>
      <c r="E160" s="19"/>
      <c r="F160" s="19"/>
      <c r="G160" s="19"/>
      <c r="H160" s="1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9"/>
      <c r="C161" s="19"/>
      <c r="D161" s="19"/>
      <c r="E161" s="19"/>
      <c r="F161" s="19"/>
      <c r="G161" s="19"/>
      <c r="H161" s="1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9"/>
      <c r="C162" s="19"/>
      <c r="D162" s="19"/>
      <c r="E162" s="19"/>
      <c r="F162" s="19"/>
      <c r="G162" s="19"/>
      <c r="H162" s="1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9"/>
      <c r="C163" s="19"/>
      <c r="D163" s="19"/>
      <c r="E163" s="19"/>
      <c r="F163" s="19"/>
      <c r="G163" s="19"/>
      <c r="H163" s="1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9"/>
      <c r="C164" s="19"/>
      <c r="D164" s="19"/>
      <c r="E164" s="19"/>
      <c r="F164" s="19"/>
      <c r="G164" s="19"/>
      <c r="H164" s="1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9"/>
      <c r="C165" s="19"/>
      <c r="D165" s="19"/>
      <c r="E165" s="19"/>
      <c r="F165" s="19"/>
      <c r="G165" s="19"/>
      <c r="H165" s="1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9"/>
      <c r="C166" s="19"/>
      <c r="D166" s="19"/>
      <c r="E166" s="19"/>
      <c r="F166" s="19"/>
      <c r="G166" s="19"/>
      <c r="H166" s="1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9"/>
      <c r="C167" s="19"/>
      <c r="D167" s="19"/>
      <c r="E167" s="19"/>
      <c r="F167" s="19"/>
      <c r="G167" s="19"/>
      <c r="H167" s="1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9"/>
      <c r="C168" s="19"/>
      <c r="D168" s="19"/>
      <c r="E168" s="19"/>
      <c r="F168" s="19"/>
      <c r="G168" s="19"/>
      <c r="H168" s="1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9"/>
      <c r="C169" s="19"/>
      <c r="D169" s="19"/>
      <c r="E169" s="19"/>
      <c r="F169" s="19"/>
      <c r="G169" s="19"/>
      <c r="H169" s="1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9"/>
      <c r="C170" s="19"/>
      <c r="D170" s="19"/>
      <c r="E170" s="19"/>
      <c r="F170" s="19"/>
      <c r="G170" s="19"/>
      <c r="H170" s="1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9"/>
      <c r="C171" s="19"/>
      <c r="D171" s="19"/>
      <c r="E171" s="19"/>
      <c r="F171" s="19"/>
      <c r="G171" s="19"/>
      <c r="H171" s="1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9"/>
      <c r="C172" s="19"/>
      <c r="D172" s="19"/>
      <c r="E172" s="19"/>
      <c r="F172" s="19"/>
      <c r="G172" s="19"/>
      <c r="H172" s="1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9"/>
      <c r="C173" s="19"/>
      <c r="D173" s="19"/>
      <c r="E173" s="19"/>
      <c r="F173" s="19"/>
      <c r="G173" s="19"/>
      <c r="H173" s="1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9"/>
      <c r="C174" s="19"/>
      <c r="D174" s="19"/>
      <c r="E174" s="19"/>
      <c r="F174" s="19"/>
      <c r="G174" s="19"/>
      <c r="H174" s="1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9"/>
      <c r="C175" s="19"/>
      <c r="D175" s="19"/>
      <c r="E175" s="19"/>
      <c r="F175" s="19"/>
      <c r="G175" s="19"/>
      <c r="H175" s="1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9"/>
      <c r="C176" s="19"/>
      <c r="D176" s="19"/>
      <c r="E176" s="19"/>
      <c r="F176" s="19"/>
      <c r="G176" s="19"/>
      <c r="H176" s="1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9"/>
      <c r="C177" s="19"/>
      <c r="D177" s="19"/>
      <c r="E177" s="19"/>
      <c r="F177" s="19"/>
      <c r="G177" s="19"/>
      <c r="H177" s="1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9"/>
      <c r="C178" s="19"/>
      <c r="D178" s="19"/>
      <c r="E178" s="19"/>
      <c r="F178" s="19"/>
      <c r="G178" s="19"/>
      <c r="H178" s="1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9"/>
      <c r="C179" s="19"/>
      <c r="D179" s="19"/>
      <c r="E179" s="19"/>
      <c r="F179" s="19"/>
      <c r="G179" s="19"/>
      <c r="H179" s="1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9"/>
      <c r="C180" s="19"/>
      <c r="D180" s="19"/>
      <c r="E180" s="19"/>
      <c r="F180" s="19"/>
      <c r="G180" s="19"/>
      <c r="H180" s="1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9"/>
      <c r="C181" s="19"/>
      <c r="D181" s="19"/>
      <c r="E181" s="19"/>
      <c r="F181" s="19"/>
      <c r="G181" s="19"/>
      <c r="H181" s="1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9"/>
      <c r="C182" s="19"/>
      <c r="D182" s="19"/>
      <c r="E182" s="19"/>
      <c r="F182" s="19"/>
      <c r="G182" s="19"/>
      <c r="H182" s="1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9"/>
      <c r="C183" s="19"/>
      <c r="D183" s="19"/>
      <c r="E183" s="19"/>
      <c r="F183" s="19"/>
      <c r="G183" s="19"/>
      <c r="H183" s="1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9"/>
      <c r="C184" s="19"/>
      <c r="D184" s="19"/>
      <c r="E184" s="19"/>
      <c r="F184" s="19"/>
      <c r="G184" s="19"/>
      <c r="H184" s="1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9"/>
      <c r="C185" s="19"/>
      <c r="D185" s="19"/>
      <c r="E185" s="19"/>
      <c r="F185" s="19"/>
      <c r="G185" s="19"/>
      <c r="H185" s="1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9"/>
      <c r="C186" s="19"/>
      <c r="D186" s="19"/>
      <c r="E186" s="19"/>
      <c r="F186" s="19"/>
      <c r="G186" s="19"/>
      <c r="H186" s="1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9"/>
      <c r="C187" s="19"/>
      <c r="D187" s="19"/>
      <c r="E187" s="19"/>
      <c r="F187" s="19"/>
      <c r="G187" s="19"/>
      <c r="H187" s="1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9"/>
      <c r="C188" s="19"/>
      <c r="D188" s="19"/>
      <c r="E188" s="19"/>
      <c r="F188" s="19"/>
      <c r="G188" s="19"/>
      <c r="H188" s="1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9"/>
      <c r="C189" s="19"/>
      <c r="D189" s="19"/>
      <c r="E189" s="19"/>
      <c r="F189" s="19"/>
      <c r="G189" s="19"/>
      <c r="H189" s="1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9"/>
      <c r="C190" s="19"/>
      <c r="D190" s="19"/>
      <c r="E190" s="19"/>
      <c r="F190" s="19"/>
      <c r="G190" s="19"/>
      <c r="H190" s="1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9"/>
      <c r="C191" s="19"/>
      <c r="D191" s="19"/>
      <c r="E191" s="19"/>
      <c r="F191" s="19"/>
      <c r="G191" s="19"/>
      <c r="H191" s="1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9"/>
      <c r="C192" s="19"/>
      <c r="D192" s="19"/>
      <c r="E192" s="19"/>
      <c r="F192" s="19"/>
      <c r="G192" s="19"/>
      <c r="H192" s="1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9"/>
      <c r="C193" s="19"/>
      <c r="D193" s="19"/>
      <c r="E193" s="19"/>
      <c r="F193" s="19"/>
      <c r="G193" s="19"/>
      <c r="H193" s="1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9"/>
      <c r="C194" s="19"/>
      <c r="D194" s="19"/>
      <c r="E194" s="19"/>
      <c r="F194" s="19"/>
      <c r="G194" s="19"/>
      <c r="H194" s="1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9"/>
      <c r="C195" s="19"/>
      <c r="D195" s="19"/>
      <c r="E195" s="19"/>
      <c r="F195" s="19"/>
      <c r="G195" s="19"/>
      <c r="H195" s="1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9"/>
      <c r="C196" s="19"/>
      <c r="D196" s="19"/>
      <c r="E196" s="19"/>
      <c r="F196" s="19"/>
      <c r="G196" s="19"/>
      <c r="H196" s="1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9"/>
      <c r="C197" s="19"/>
      <c r="D197" s="19"/>
      <c r="E197" s="19"/>
      <c r="F197" s="19"/>
      <c r="G197" s="19"/>
      <c r="H197" s="1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9"/>
      <c r="C198" s="19"/>
      <c r="D198" s="19"/>
      <c r="E198" s="19"/>
      <c r="F198" s="19"/>
      <c r="G198" s="19"/>
      <c r="H198" s="1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9"/>
      <c r="C199" s="19"/>
      <c r="D199" s="19"/>
      <c r="E199" s="19"/>
      <c r="F199" s="19"/>
      <c r="G199" s="19"/>
      <c r="H199" s="1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9"/>
      <c r="C200" s="19"/>
      <c r="D200" s="19"/>
      <c r="E200" s="19"/>
      <c r="F200" s="19"/>
      <c r="G200" s="19"/>
      <c r="H200" s="1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9"/>
      <c r="C201" s="19"/>
      <c r="D201" s="19"/>
      <c r="E201" s="19"/>
      <c r="F201" s="19"/>
      <c r="G201" s="19"/>
      <c r="H201" s="1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9"/>
      <c r="C202" s="19"/>
      <c r="D202" s="19"/>
      <c r="E202" s="19"/>
      <c r="F202" s="19"/>
      <c r="G202" s="19"/>
      <c r="H202" s="1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9"/>
      <c r="C203" s="19"/>
      <c r="D203" s="19"/>
      <c r="E203" s="19"/>
      <c r="F203" s="19"/>
      <c r="G203" s="19"/>
      <c r="H203" s="1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9"/>
      <c r="C204" s="19"/>
      <c r="D204" s="19"/>
      <c r="E204" s="19"/>
      <c r="F204" s="19"/>
      <c r="G204" s="19"/>
      <c r="H204" s="1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9"/>
      <c r="C205" s="19"/>
      <c r="D205" s="19"/>
      <c r="E205" s="19"/>
      <c r="F205" s="19"/>
      <c r="G205" s="19"/>
      <c r="H205" s="1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9"/>
      <c r="C206" s="19"/>
      <c r="D206" s="19"/>
      <c r="E206" s="19"/>
      <c r="F206" s="19"/>
      <c r="G206" s="19"/>
      <c r="H206" s="1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9"/>
      <c r="C207" s="19"/>
      <c r="D207" s="19"/>
      <c r="E207" s="19"/>
      <c r="F207" s="19"/>
      <c r="G207" s="19"/>
      <c r="H207" s="1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9"/>
      <c r="C208" s="19"/>
      <c r="D208" s="19"/>
      <c r="E208" s="19"/>
      <c r="F208" s="19"/>
      <c r="G208" s="19"/>
      <c r="H208" s="1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9"/>
      <c r="C209" s="19"/>
      <c r="D209" s="19"/>
      <c r="E209" s="19"/>
      <c r="F209" s="19"/>
      <c r="G209" s="19"/>
      <c r="H209" s="1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9"/>
      <c r="C210" s="19"/>
      <c r="D210" s="19"/>
      <c r="E210" s="19"/>
      <c r="F210" s="19"/>
      <c r="G210" s="19"/>
      <c r="H210" s="1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9"/>
      <c r="C211" s="19"/>
      <c r="D211" s="19"/>
      <c r="E211" s="19"/>
      <c r="F211" s="19"/>
      <c r="G211" s="19"/>
      <c r="H211" s="1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9"/>
      <c r="C212" s="19"/>
      <c r="D212" s="19"/>
      <c r="E212" s="19"/>
      <c r="F212" s="19"/>
      <c r="G212" s="19"/>
      <c r="H212" s="1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9"/>
      <c r="C213" s="19"/>
      <c r="D213" s="19"/>
      <c r="E213" s="19"/>
      <c r="F213" s="19"/>
      <c r="G213" s="19"/>
      <c r="H213" s="1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9"/>
      <c r="C214" s="19"/>
      <c r="D214" s="19"/>
      <c r="E214" s="19"/>
      <c r="F214" s="19"/>
      <c r="G214" s="19"/>
      <c r="H214" s="1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9"/>
      <c r="C215" s="19"/>
      <c r="D215" s="19"/>
      <c r="E215" s="19"/>
      <c r="F215" s="19"/>
      <c r="G215" s="19"/>
      <c r="H215" s="1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9"/>
      <c r="C216" s="19"/>
      <c r="D216" s="19"/>
      <c r="E216" s="19"/>
      <c r="F216" s="19"/>
      <c r="G216" s="19"/>
      <c r="H216" s="1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9"/>
      <c r="C217" s="19"/>
      <c r="D217" s="19"/>
      <c r="E217" s="19"/>
      <c r="F217" s="19"/>
      <c r="G217" s="19"/>
      <c r="H217" s="1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9"/>
      <c r="C218" s="19"/>
      <c r="D218" s="19"/>
      <c r="E218" s="19"/>
      <c r="F218" s="19"/>
      <c r="G218" s="19"/>
      <c r="H218" s="1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9"/>
      <c r="C219" s="19"/>
      <c r="D219" s="19"/>
      <c r="E219" s="19"/>
      <c r="F219" s="19"/>
      <c r="G219" s="19"/>
      <c r="H219" s="1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9"/>
      <c r="C220" s="19"/>
      <c r="D220" s="19"/>
      <c r="E220" s="19"/>
      <c r="F220" s="19"/>
      <c r="G220" s="19"/>
      <c r="H220" s="1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9"/>
      <c r="C221" s="19"/>
      <c r="D221" s="19"/>
      <c r="E221" s="19"/>
      <c r="F221" s="19"/>
      <c r="G221" s="19"/>
      <c r="H221" s="1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9"/>
      <c r="C222" s="19"/>
      <c r="D222" s="19"/>
      <c r="E222" s="19"/>
      <c r="F222" s="19"/>
      <c r="G222" s="19"/>
      <c r="H222" s="1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9"/>
      <c r="C223" s="19"/>
      <c r="D223" s="19"/>
      <c r="E223" s="19"/>
      <c r="F223" s="19"/>
      <c r="G223" s="19"/>
      <c r="H223" s="1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9"/>
      <c r="C224" s="19"/>
      <c r="D224" s="19"/>
      <c r="E224" s="19"/>
      <c r="F224" s="19"/>
      <c r="G224" s="19"/>
      <c r="H224" s="1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9"/>
      <c r="C225" s="19"/>
      <c r="D225" s="19"/>
      <c r="E225" s="19"/>
      <c r="F225" s="19"/>
      <c r="G225" s="19"/>
      <c r="H225" s="1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9"/>
      <c r="C226" s="19"/>
      <c r="D226" s="19"/>
      <c r="E226" s="19"/>
      <c r="F226" s="19"/>
      <c r="G226" s="19"/>
      <c r="H226" s="1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9"/>
      <c r="C227" s="19"/>
      <c r="D227" s="19"/>
      <c r="E227" s="19"/>
      <c r="F227" s="19"/>
      <c r="G227" s="19"/>
      <c r="H227" s="1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9"/>
      <c r="C228" s="19"/>
      <c r="D228" s="19"/>
      <c r="E228" s="19"/>
      <c r="F228" s="19"/>
      <c r="G228" s="19"/>
      <c r="H228" s="1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9"/>
      <c r="C229" s="19"/>
      <c r="D229" s="19"/>
      <c r="E229" s="19"/>
      <c r="F229" s="19"/>
      <c r="G229" s="19"/>
      <c r="H229" s="1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9"/>
      <c r="C230" s="19"/>
      <c r="D230" s="19"/>
      <c r="E230" s="19"/>
      <c r="F230" s="19"/>
      <c r="G230" s="19"/>
      <c r="H230" s="1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9"/>
      <c r="C231" s="19"/>
      <c r="D231" s="19"/>
      <c r="E231" s="19"/>
      <c r="F231" s="19"/>
      <c r="G231" s="19"/>
      <c r="H231" s="1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9"/>
      <c r="C232" s="19"/>
      <c r="D232" s="19"/>
      <c r="E232" s="19"/>
      <c r="F232" s="19"/>
      <c r="G232" s="19"/>
      <c r="H232" s="1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9"/>
      <c r="C233" s="19"/>
      <c r="D233" s="19"/>
      <c r="E233" s="19"/>
      <c r="F233" s="19"/>
      <c r="G233" s="19"/>
      <c r="H233" s="1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9"/>
      <c r="C234" s="19"/>
      <c r="D234" s="19"/>
      <c r="E234" s="19"/>
      <c r="F234" s="19"/>
      <c r="G234" s="19"/>
      <c r="H234" s="1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9"/>
      <c r="C235" s="19"/>
      <c r="D235" s="19"/>
      <c r="E235" s="19"/>
      <c r="F235" s="19"/>
      <c r="G235" s="19"/>
      <c r="H235" s="1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9"/>
      <c r="C236" s="19"/>
      <c r="D236" s="19"/>
      <c r="E236" s="19"/>
      <c r="F236" s="19"/>
      <c r="G236" s="19"/>
      <c r="H236" s="1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9"/>
      <c r="C237" s="19"/>
      <c r="D237" s="19"/>
      <c r="E237" s="19"/>
      <c r="F237" s="19"/>
      <c r="G237" s="19"/>
      <c r="H237" s="1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9"/>
      <c r="C238" s="19"/>
      <c r="D238" s="19"/>
      <c r="E238" s="19"/>
      <c r="F238" s="19"/>
      <c r="G238" s="19"/>
      <c r="H238" s="1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9"/>
      <c r="C239" s="19"/>
      <c r="D239" s="19"/>
      <c r="E239" s="19"/>
      <c r="F239" s="19"/>
      <c r="G239" s="19"/>
      <c r="H239" s="1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9"/>
      <c r="C240" s="19"/>
      <c r="D240" s="19"/>
      <c r="E240" s="19"/>
      <c r="F240" s="19"/>
      <c r="G240" s="19"/>
      <c r="H240" s="1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9"/>
      <c r="C241" s="19"/>
      <c r="D241" s="19"/>
      <c r="E241" s="19"/>
      <c r="F241" s="19"/>
      <c r="G241" s="19"/>
      <c r="H241" s="1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9"/>
      <c r="C242" s="19"/>
      <c r="D242" s="19"/>
      <c r="E242" s="19"/>
      <c r="F242" s="19"/>
      <c r="G242" s="19"/>
      <c r="H242" s="1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9"/>
      <c r="C243" s="19"/>
      <c r="D243" s="19"/>
      <c r="E243" s="19"/>
      <c r="F243" s="19"/>
      <c r="G243" s="19"/>
      <c r="H243" s="1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9"/>
      <c r="C244" s="19"/>
      <c r="D244" s="19"/>
      <c r="E244" s="19"/>
      <c r="F244" s="19"/>
      <c r="G244" s="19"/>
      <c r="H244" s="1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9"/>
      <c r="C245" s="19"/>
      <c r="D245" s="19"/>
      <c r="E245" s="19"/>
      <c r="F245" s="19"/>
      <c r="G245" s="19"/>
      <c r="H245" s="1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9"/>
      <c r="C246" s="19"/>
      <c r="D246" s="19"/>
      <c r="E246" s="19"/>
      <c r="F246" s="19"/>
      <c r="G246" s="19"/>
      <c r="H246" s="1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9"/>
      <c r="C247" s="19"/>
      <c r="D247" s="19"/>
      <c r="E247" s="19"/>
      <c r="F247" s="19"/>
      <c r="G247" s="19"/>
      <c r="H247" s="1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9"/>
      <c r="C248" s="19"/>
      <c r="D248" s="19"/>
      <c r="E248" s="19"/>
      <c r="F248" s="19"/>
      <c r="G248" s="19"/>
      <c r="H248" s="1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9"/>
      <c r="C249" s="19"/>
      <c r="D249" s="19"/>
      <c r="E249" s="19"/>
      <c r="F249" s="19"/>
      <c r="G249" s="19"/>
      <c r="H249" s="1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9"/>
      <c r="C250" s="19"/>
      <c r="D250" s="19"/>
      <c r="E250" s="19"/>
      <c r="F250" s="19"/>
      <c r="G250" s="19"/>
      <c r="H250" s="1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9"/>
      <c r="C251" s="19"/>
      <c r="D251" s="19"/>
      <c r="E251" s="19"/>
      <c r="F251" s="19"/>
      <c r="G251" s="19"/>
      <c r="H251" s="1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9"/>
      <c r="C252" s="19"/>
      <c r="D252" s="19"/>
      <c r="E252" s="19"/>
      <c r="F252" s="19"/>
      <c r="G252" s="19"/>
      <c r="H252" s="1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9"/>
      <c r="C253" s="19"/>
      <c r="D253" s="19"/>
      <c r="E253" s="19"/>
      <c r="F253" s="19"/>
      <c r="G253" s="19"/>
      <c r="H253" s="1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9"/>
      <c r="C254" s="19"/>
      <c r="D254" s="19"/>
      <c r="E254" s="19"/>
      <c r="F254" s="19"/>
      <c r="G254" s="19"/>
      <c r="H254" s="1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9"/>
      <c r="C255" s="19"/>
      <c r="D255" s="19"/>
      <c r="E255" s="19"/>
      <c r="F255" s="19"/>
      <c r="G255" s="19"/>
      <c r="H255" s="1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9"/>
      <c r="C256" s="19"/>
      <c r="D256" s="19"/>
      <c r="E256" s="19"/>
      <c r="F256" s="19"/>
      <c r="G256" s="19"/>
      <c r="H256" s="1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9"/>
      <c r="C257" s="19"/>
      <c r="D257" s="19"/>
      <c r="E257" s="19"/>
      <c r="F257" s="19"/>
      <c r="G257" s="19"/>
      <c r="H257" s="1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9"/>
      <c r="C258" s="19"/>
      <c r="D258" s="19"/>
      <c r="E258" s="19"/>
      <c r="F258" s="19"/>
      <c r="G258" s="19"/>
      <c r="H258" s="1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9"/>
      <c r="C259" s="19"/>
      <c r="D259" s="19"/>
      <c r="E259" s="19"/>
      <c r="F259" s="19"/>
      <c r="G259" s="19"/>
      <c r="H259" s="1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9"/>
      <c r="C260" s="19"/>
      <c r="D260" s="19"/>
      <c r="E260" s="19"/>
      <c r="F260" s="19"/>
      <c r="G260" s="19"/>
      <c r="H260" s="1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9"/>
      <c r="C261" s="19"/>
      <c r="D261" s="19"/>
      <c r="E261" s="19"/>
      <c r="F261" s="19"/>
      <c r="G261" s="19"/>
      <c r="H261" s="1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9"/>
      <c r="C262" s="19"/>
      <c r="D262" s="19"/>
      <c r="E262" s="19"/>
      <c r="F262" s="19"/>
      <c r="G262" s="19"/>
      <c r="H262" s="1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9"/>
      <c r="C263" s="19"/>
      <c r="D263" s="19"/>
      <c r="E263" s="19"/>
      <c r="F263" s="19"/>
      <c r="G263" s="19"/>
      <c r="H263" s="1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9"/>
      <c r="C264" s="19"/>
      <c r="D264" s="19"/>
      <c r="E264" s="19"/>
      <c r="F264" s="19"/>
      <c r="G264" s="19"/>
      <c r="H264" s="1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9"/>
      <c r="C265" s="19"/>
      <c r="D265" s="19"/>
      <c r="E265" s="19"/>
      <c r="F265" s="19"/>
      <c r="G265" s="19"/>
      <c r="H265" s="1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9"/>
      <c r="C266" s="19"/>
      <c r="D266" s="19"/>
      <c r="E266" s="19"/>
      <c r="F266" s="19"/>
      <c r="G266" s="19"/>
      <c r="H266" s="1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9"/>
      <c r="C267" s="19"/>
      <c r="D267" s="19"/>
      <c r="E267" s="19"/>
      <c r="F267" s="19"/>
      <c r="G267" s="19"/>
      <c r="H267" s="1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9"/>
      <c r="C268" s="19"/>
      <c r="D268" s="19"/>
      <c r="E268" s="19"/>
      <c r="F268" s="19"/>
      <c r="G268" s="19"/>
      <c r="H268" s="1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9"/>
      <c r="C269" s="19"/>
      <c r="D269" s="19"/>
      <c r="E269" s="19"/>
      <c r="F269" s="19"/>
      <c r="G269" s="19"/>
      <c r="H269" s="1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9"/>
      <c r="C270" s="19"/>
      <c r="D270" s="19"/>
      <c r="E270" s="19"/>
      <c r="F270" s="19"/>
      <c r="G270" s="19"/>
      <c r="H270" s="1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9"/>
      <c r="C271" s="19"/>
      <c r="D271" s="19"/>
      <c r="E271" s="19"/>
      <c r="F271" s="19"/>
      <c r="G271" s="19"/>
      <c r="H271" s="1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9"/>
      <c r="C272" s="19"/>
      <c r="D272" s="19"/>
      <c r="E272" s="19"/>
      <c r="F272" s="19"/>
      <c r="G272" s="19"/>
      <c r="H272" s="1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9"/>
      <c r="C273" s="19"/>
      <c r="D273" s="19"/>
      <c r="E273" s="19"/>
      <c r="F273" s="19"/>
      <c r="G273" s="19"/>
      <c r="H273" s="1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9"/>
      <c r="C274" s="19"/>
      <c r="D274" s="19"/>
      <c r="E274" s="19"/>
      <c r="F274" s="19"/>
      <c r="G274" s="19"/>
      <c r="H274" s="1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9"/>
      <c r="C275" s="19"/>
      <c r="D275" s="19"/>
      <c r="E275" s="19"/>
      <c r="F275" s="19"/>
      <c r="G275" s="19"/>
      <c r="H275" s="1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9"/>
      <c r="C276" s="19"/>
      <c r="D276" s="19"/>
      <c r="E276" s="19"/>
      <c r="F276" s="19"/>
      <c r="G276" s="19"/>
      <c r="H276" s="1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9"/>
      <c r="C277" s="19"/>
      <c r="D277" s="19"/>
      <c r="E277" s="19"/>
      <c r="F277" s="19"/>
      <c r="G277" s="19"/>
      <c r="H277" s="1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9"/>
      <c r="C278" s="19"/>
      <c r="D278" s="19"/>
      <c r="E278" s="19"/>
      <c r="F278" s="19"/>
      <c r="G278" s="19"/>
      <c r="H278" s="1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9"/>
      <c r="C279" s="19"/>
      <c r="D279" s="19"/>
      <c r="E279" s="19"/>
      <c r="F279" s="19"/>
      <c r="G279" s="19"/>
      <c r="H279" s="1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9"/>
      <c r="C280" s="19"/>
      <c r="D280" s="19"/>
      <c r="E280" s="19"/>
      <c r="F280" s="19"/>
      <c r="G280" s="19"/>
      <c r="H280" s="1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9"/>
      <c r="C281" s="19"/>
      <c r="D281" s="19"/>
      <c r="E281" s="19"/>
      <c r="F281" s="19"/>
      <c r="G281" s="19"/>
      <c r="H281" s="1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9"/>
      <c r="C282" s="19"/>
      <c r="D282" s="19"/>
      <c r="E282" s="19"/>
      <c r="F282" s="19"/>
      <c r="G282" s="19"/>
      <c r="H282" s="1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9"/>
      <c r="C283" s="19"/>
      <c r="D283" s="19"/>
      <c r="E283" s="19"/>
      <c r="F283" s="19"/>
      <c r="G283" s="19"/>
      <c r="H283" s="1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9"/>
      <c r="C284" s="19"/>
      <c r="D284" s="19"/>
      <c r="E284" s="19"/>
      <c r="F284" s="19"/>
      <c r="G284" s="19"/>
      <c r="H284" s="1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9"/>
      <c r="C285" s="19"/>
      <c r="D285" s="19"/>
      <c r="E285" s="19"/>
      <c r="F285" s="19"/>
      <c r="G285" s="19"/>
      <c r="H285" s="1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9"/>
      <c r="C286" s="19"/>
      <c r="D286" s="19"/>
      <c r="E286" s="19"/>
      <c r="F286" s="19"/>
      <c r="G286" s="19"/>
      <c r="H286" s="1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9"/>
      <c r="C287" s="19"/>
      <c r="D287" s="19"/>
      <c r="E287" s="19"/>
      <c r="F287" s="19"/>
      <c r="G287" s="19"/>
      <c r="H287" s="1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9"/>
      <c r="C288" s="19"/>
      <c r="D288" s="19"/>
      <c r="E288" s="19"/>
      <c r="F288" s="19"/>
      <c r="G288" s="19"/>
      <c r="H288" s="1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9"/>
      <c r="C289" s="19"/>
      <c r="D289" s="19"/>
      <c r="E289" s="19"/>
      <c r="F289" s="19"/>
      <c r="G289" s="19"/>
      <c r="H289" s="1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9"/>
      <c r="C290" s="19"/>
      <c r="D290" s="19"/>
      <c r="E290" s="19"/>
      <c r="F290" s="19"/>
      <c r="G290" s="19"/>
      <c r="H290" s="1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9"/>
      <c r="C291" s="19"/>
      <c r="D291" s="19"/>
      <c r="E291" s="19"/>
      <c r="F291" s="19"/>
      <c r="G291" s="19"/>
      <c r="H291" s="1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9"/>
      <c r="C292" s="19"/>
      <c r="D292" s="19"/>
      <c r="E292" s="19"/>
      <c r="F292" s="19"/>
      <c r="G292" s="19"/>
      <c r="H292" s="1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9"/>
      <c r="C293" s="19"/>
      <c r="D293" s="19"/>
      <c r="E293" s="19"/>
      <c r="F293" s="19"/>
      <c r="G293" s="19"/>
      <c r="H293" s="1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9"/>
      <c r="C294" s="19"/>
      <c r="D294" s="19"/>
      <c r="E294" s="19"/>
      <c r="F294" s="19"/>
      <c r="G294" s="19"/>
      <c r="H294" s="1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9"/>
      <c r="C295" s="19"/>
      <c r="D295" s="19"/>
      <c r="E295" s="19"/>
      <c r="F295" s="19"/>
      <c r="G295" s="19"/>
      <c r="H295" s="1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9"/>
      <c r="C296" s="19"/>
      <c r="D296" s="19"/>
      <c r="E296" s="19"/>
      <c r="F296" s="19"/>
      <c r="G296" s="19"/>
      <c r="H296" s="1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9"/>
      <c r="C297" s="19"/>
      <c r="D297" s="19"/>
      <c r="E297" s="19"/>
      <c r="F297" s="19"/>
      <c r="G297" s="19"/>
      <c r="H297" s="1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9"/>
      <c r="C298" s="19"/>
      <c r="D298" s="19"/>
      <c r="E298" s="19"/>
      <c r="F298" s="19"/>
      <c r="G298" s="19"/>
      <c r="H298" s="1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9"/>
      <c r="C299" s="19"/>
      <c r="D299" s="19"/>
      <c r="E299" s="19"/>
      <c r="F299" s="19"/>
      <c r="G299" s="19"/>
      <c r="H299" s="1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9"/>
      <c r="C300" s="19"/>
      <c r="D300" s="19"/>
      <c r="E300" s="19"/>
      <c r="F300" s="19"/>
      <c r="G300" s="19"/>
      <c r="H300" s="1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9"/>
      <c r="C301" s="19"/>
      <c r="D301" s="19"/>
      <c r="E301" s="19"/>
      <c r="F301" s="19"/>
      <c r="G301" s="19"/>
      <c r="H301" s="19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9"/>
      <c r="C302" s="19"/>
      <c r="D302" s="19"/>
      <c r="E302" s="19"/>
      <c r="F302" s="19"/>
      <c r="G302" s="19"/>
      <c r="H302" s="19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9"/>
      <c r="C303" s="19"/>
      <c r="D303" s="19"/>
      <c r="E303" s="19"/>
      <c r="F303" s="19"/>
      <c r="G303" s="19"/>
      <c r="H303" s="19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9"/>
      <c r="C304" s="19"/>
      <c r="D304" s="19"/>
      <c r="E304" s="19"/>
      <c r="F304" s="19"/>
      <c r="G304" s="19"/>
      <c r="H304" s="19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9"/>
      <c r="C305" s="19"/>
      <c r="D305" s="19"/>
      <c r="E305" s="19"/>
      <c r="F305" s="19"/>
      <c r="G305" s="19"/>
      <c r="H305" s="19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9"/>
      <c r="C306" s="19"/>
      <c r="D306" s="19"/>
      <c r="E306" s="19"/>
      <c r="F306" s="19"/>
      <c r="G306" s="19"/>
      <c r="H306" s="19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9"/>
      <c r="C307" s="19"/>
      <c r="D307" s="19"/>
      <c r="E307" s="19"/>
      <c r="F307" s="19"/>
      <c r="G307" s="19"/>
      <c r="H307" s="19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9"/>
      <c r="C308" s="19"/>
      <c r="D308" s="19"/>
      <c r="E308" s="19"/>
      <c r="F308" s="19"/>
      <c r="G308" s="19"/>
      <c r="H308" s="19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9"/>
      <c r="C309" s="19"/>
      <c r="D309" s="19"/>
      <c r="E309" s="19"/>
      <c r="F309" s="19"/>
      <c r="G309" s="19"/>
      <c r="H309" s="19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9"/>
      <c r="C310" s="19"/>
      <c r="D310" s="19"/>
      <c r="E310" s="19"/>
      <c r="F310" s="19"/>
      <c r="G310" s="19"/>
      <c r="H310" s="19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9"/>
      <c r="C311" s="19"/>
      <c r="D311" s="19"/>
      <c r="E311" s="19"/>
      <c r="F311" s="19"/>
      <c r="G311" s="19"/>
      <c r="H311" s="19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9"/>
      <c r="C312" s="19"/>
      <c r="D312" s="19"/>
      <c r="E312" s="19"/>
      <c r="F312" s="19"/>
      <c r="G312" s="19"/>
      <c r="H312" s="19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9"/>
      <c r="C313" s="19"/>
      <c r="D313" s="19"/>
      <c r="E313" s="19"/>
      <c r="F313" s="19"/>
      <c r="G313" s="19"/>
      <c r="H313" s="19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9"/>
      <c r="C314" s="19"/>
      <c r="D314" s="19"/>
      <c r="E314" s="19"/>
      <c r="F314" s="19"/>
      <c r="G314" s="19"/>
      <c r="H314" s="19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9"/>
      <c r="C315" s="19"/>
      <c r="D315" s="19"/>
      <c r="E315" s="19"/>
      <c r="F315" s="19"/>
      <c r="G315" s="19"/>
      <c r="H315" s="19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9"/>
      <c r="C316" s="19"/>
      <c r="D316" s="19"/>
      <c r="E316" s="19"/>
      <c r="F316" s="19"/>
      <c r="G316" s="19"/>
      <c r="H316" s="19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9"/>
      <c r="C317" s="19"/>
      <c r="D317" s="19"/>
      <c r="E317" s="19"/>
      <c r="F317" s="19"/>
      <c r="G317" s="19"/>
      <c r="H317" s="19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9"/>
      <c r="C318" s="19"/>
      <c r="D318" s="19"/>
      <c r="E318" s="19"/>
      <c r="F318" s="19"/>
      <c r="G318" s="19"/>
      <c r="H318" s="19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9"/>
      <c r="C319" s="19"/>
      <c r="D319" s="19"/>
      <c r="E319" s="19"/>
      <c r="F319" s="19"/>
      <c r="G319" s="19"/>
      <c r="H319" s="19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9"/>
      <c r="C320" s="19"/>
      <c r="D320" s="19"/>
      <c r="E320" s="19"/>
      <c r="F320" s="19"/>
      <c r="G320" s="19"/>
      <c r="H320" s="19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9"/>
      <c r="C321" s="19"/>
      <c r="D321" s="19"/>
      <c r="E321" s="19"/>
      <c r="F321" s="19"/>
      <c r="G321" s="19"/>
      <c r="H321" s="19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9"/>
      <c r="C322" s="19"/>
      <c r="D322" s="19"/>
      <c r="E322" s="19"/>
      <c r="F322" s="19"/>
      <c r="G322" s="19"/>
      <c r="H322" s="19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9"/>
      <c r="C323" s="19"/>
      <c r="D323" s="19"/>
      <c r="E323" s="19"/>
      <c r="F323" s="19"/>
      <c r="G323" s="19"/>
      <c r="H323" s="19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9"/>
      <c r="C324" s="19"/>
      <c r="D324" s="19"/>
      <c r="E324" s="19"/>
      <c r="F324" s="19"/>
      <c r="G324" s="19"/>
      <c r="H324" s="19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9"/>
      <c r="C325" s="19"/>
      <c r="D325" s="19"/>
      <c r="E325" s="19"/>
      <c r="F325" s="19"/>
      <c r="G325" s="19"/>
      <c r="H325" s="19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9"/>
      <c r="C326" s="19"/>
      <c r="D326" s="19"/>
      <c r="E326" s="19"/>
      <c r="F326" s="19"/>
      <c r="G326" s="19"/>
      <c r="H326" s="19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9"/>
      <c r="C327" s="19"/>
      <c r="D327" s="19"/>
      <c r="E327" s="19"/>
      <c r="F327" s="19"/>
      <c r="G327" s="19"/>
      <c r="H327" s="19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9"/>
      <c r="C328" s="19"/>
      <c r="D328" s="19"/>
      <c r="E328" s="19"/>
      <c r="F328" s="19"/>
      <c r="G328" s="19"/>
      <c r="H328" s="19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9"/>
      <c r="C329" s="19"/>
      <c r="D329" s="19"/>
      <c r="E329" s="19"/>
      <c r="F329" s="19"/>
      <c r="G329" s="19"/>
      <c r="H329" s="19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9"/>
      <c r="C330" s="19"/>
      <c r="D330" s="19"/>
      <c r="E330" s="19"/>
      <c r="F330" s="19"/>
      <c r="G330" s="19"/>
      <c r="H330" s="19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9"/>
      <c r="C331" s="19"/>
      <c r="D331" s="19"/>
      <c r="E331" s="19"/>
      <c r="F331" s="19"/>
      <c r="G331" s="19"/>
      <c r="H331" s="19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9"/>
      <c r="C332" s="19"/>
      <c r="D332" s="19"/>
      <c r="E332" s="19"/>
      <c r="F332" s="19"/>
      <c r="G332" s="19"/>
      <c r="H332" s="19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9"/>
      <c r="C333" s="19"/>
      <c r="D333" s="19"/>
      <c r="E333" s="19"/>
      <c r="F333" s="19"/>
      <c r="G333" s="19"/>
      <c r="H333" s="19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9"/>
      <c r="C334" s="19"/>
      <c r="D334" s="19"/>
      <c r="E334" s="19"/>
      <c r="F334" s="19"/>
      <c r="G334" s="19"/>
      <c r="H334" s="19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9"/>
      <c r="C335" s="19"/>
      <c r="D335" s="19"/>
      <c r="E335" s="19"/>
      <c r="F335" s="19"/>
      <c r="G335" s="19"/>
      <c r="H335" s="19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9"/>
      <c r="C336" s="19"/>
      <c r="D336" s="19"/>
      <c r="E336" s="19"/>
      <c r="F336" s="19"/>
      <c r="G336" s="19"/>
      <c r="H336" s="19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9"/>
      <c r="C337" s="19"/>
      <c r="D337" s="19"/>
      <c r="E337" s="19"/>
      <c r="F337" s="19"/>
      <c r="G337" s="19"/>
      <c r="H337" s="19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9"/>
      <c r="C338" s="19"/>
      <c r="D338" s="19"/>
      <c r="E338" s="19"/>
      <c r="F338" s="19"/>
      <c r="G338" s="19"/>
      <c r="H338" s="19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9"/>
      <c r="C339" s="19"/>
      <c r="D339" s="19"/>
      <c r="E339" s="19"/>
      <c r="F339" s="19"/>
      <c r="G339" s="19"/>
      <c r="H339" s="19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9"/>
      <c r="C340" s="19"/>
      <c r="D340" s="19"/>
      <c r="E340" s="19"/>
      <c r="F340" s="19"/>
      <c r="G340" s="19"/>
      <c r="H340" s="19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9"/>
      <c r="C341" s="19"/>
      <c r="D341" s="19"/>
      <c r="E341" s="19"/>
      <c r="F341" s="19"/>
      <c r="G341" s="19"/>
      <c r="H341" s="19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9"/>
      <c r="C342" s="19"/>
      <c r="D342" s="19"/>
      <c r="E342" s="19"/>
      <c r="F342" s="19"/>
      <c r="G342" s="19"/>
      <c r="H342" s="19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9"/>
      <c r="C343" s="19"/>
      <c r="D343" s="19"/>
      <c r="E343" s="19"/>
      <c r="F343" s="19"/>
      <c r="G343" s="19"/>
      <c r="H343" s="19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9"/>
      <c r="C344" s="19"/>
      <c r="D344" s="19"/>
      <c r="E344" s="19"/>
      <c r="F344" s="19"/>
      <c r="G344" s="19"/>
      <c r="H344" s="19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9"/>
      <c r="C345" s="19"/>
      <c r="D345" s="19"/>
      <c r="E345" s="19"/>
      <c r="F345" s="19"/>
      <c r="G345" s="19"/>
      <c r="H345" s="19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9"/>
      <c r="C346" s="19"/>
      <c r="D346" s="19"/>
      <c r="E346" s="19"/>
      <c r="F346" s="19"/>
      <c r="G346" s="19"/>
      <c r="H346" s="19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9"/>
      <c r="C347" s="19"/>
      <c r="D347" s="19"/>
      <c r="E347" s="19"/>
      <c r="F347" s="19"/>
      <c r="G347" s="19"/>
      <c r="H347" s="19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9"/>
      <c r="C348" s="19"/>
      <c r="D348" s="19"/>
      <c r="E348" s="19"/>
      <c r="F348" s="19"/>
      <c r="G348" s="19"/>
      <c r="H348" s="19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9"/>
      <c r="C349" s="19"/>
      <c r="D349" s="19"/>
      <c r="E349" s="19"/>
      <c r="F349" s="19"/>
      <c r="G349" s="19"/>
      <c r="H349" s="19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9"/>
      <c r="C350" s="19"/>
      <c r="D350" s="19"/>
      <c r="E350" s="19"/>
      <c r="F350" s="19"/>
      <c r="G350" s="19"/>
      <c r="H350" s="19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9"/>
      <c r="C351" s="19"/>
      <c r="D351" s="19"/>
      <c r="E351" s="19"/>
      <c r="F351" s="19"/>
      <c r="G351" s="19"/>
      <c r="H351" s="19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9"/>
      <c r="C352" s="19"/>
      <c r="D352" s="19"/>
      <c r="E352" s="19"/>
      <c r="F352" s="19"/>
      <c r="G352" s="19"/>
      <c r="H352" s="19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9"/>
      <c r="C353" s="19"/>
      <c r="D353" s="19"/>
      <c r="E353" s="19"/>
      <c r="F353" s="19"/>
      <c r="G353" s="19"/>
      <c r="H353" s="19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9"/>
      <c r="C354" s="19"/>
      <c r="D354" s="19"/>
      <c r="E354" s="19"/>
      <c r="F354" s="19"/>
      <c r="G354" s="19"/>
      <c r="H354" s="19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9"/>
      <c r="C355" s="19"/>
      <c r="D355" s="19"/>
      <c r="E355" s="19"/>
      <c r="F355" s="19"/>
      <c r="G355" s="19"/>
      <c r="H355" s="19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9"/>
      <c r="C356" s="19"/>
      <c r="D356" s="19"/>
      <c r="E356" s="19"/>
      <c r="F356" s="19"/>
      <c r="G356" s="19"/>
      <c r="H356" s="19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9"/>
      <c r="C357" s="19"/>
      <c r="D357" s="19"/>
      <c r="E357" s="19"/>
      <c r="F357" s="19"/>
      <c r="G357" s="19"/>
      <c r="H357" s="19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9"/>
      <c r="C358" s="19"/>
      <c r="D358" s="19"/>
      <c r="E358" s="19"/>
      <c r="F358" s="19"/>
      <c r="G358" s="19"/>
      <c r="H358" s="19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9"/>
      <c r="C359" s="19"/>
      <c r="D359" s="19"/>
      <c r="E359" s="19"/>
      <c r="F359" s="19"/>
      <c r="G359" s="19"/>
      <c r="H359" s="19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9"/>
      <c r="C360" s="19"/>
      <c r="D360" s="19"/>
      <c r="E360" s="19"/>
      <c r="F360" s="19"/>
      <c r="G360" s="19"/>
      <c r="H360" s="19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9"/>
      <c r="C361" s="19"/>
      <c r="D361" s="19"/>
      <c r="E361" s="19"/>
      <c r="F361" s="19"/>
      <c r="G361" s="19"/>
      <c r="H361" s="19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9"/>
      <c r="C362" s="19"/>
      <c r="D362" s="19"/>
      <c r="E362" s="19"/>
      <c r="F362" s="19"/>
      <c r="G362" s="19"/>
      <c r="H362" s="19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9"/>
      <c r="C363" s="19"/>
      <c r="D363" s="19"/>
      <c r="E363" s="19"/>
      <c r="F363" s="19"/>
      <c r="G363" s="19"/>
      <c r="H363" s="19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9"/>
      <c r="C364" s="19"/>
      <c r="D364" s="19"/>
      <c r="E364" s="19"/>
      <c r="F364" s="19"/>
      <c r="G364" s="19"/>
      <c r="H364" s="19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9"/>
      <c r="C365" s="19"/>
      <c r="D365" s="19"/>
      <c r="E365" s="19"/>
      <c r="F365" s="19"/>
      <c r="G365" s="19"/>
      <c r="H365" s="19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9"/>
      <c r="C366" s="19"/>
      <c r="D366" s="19"/>
      <c r="E366" s="19"/>
      <c r="F366" s="19"/>
      <c r="G366" s="19"/>
      <c r="H366" s="19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9"/>
      <c r="C367" s="19"/>
      <c r="D367" s="19"/>
      <c r="E367" s="19"/>
      <c r="F367" s="19"/>
      <c r="G367" s="19"/>
      <c r="H367" s="19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9"/>
      <c r="C368" s="19"/>
      <c r="D368" s="19"/>
      <c r="E368" s="19"/>
      <c r="F368" s="19"/>
      <c r="G368" s="19"/>
      <c r="H368" s="19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9"/>
      <c r="C369" s="19"/>
      <c r="D369" s="19"/>
      <c r="E369" s="19"/>
      <c r="F369" s="19"/>
      <c r="G369" s="19"/>
      <c r="H369" s="19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9"/>
      <c r="C370" s="19"/>
      <c r="D370" s="19"/>
      <c r="E370" s="19"/>
      <c r="F370" s="19"/>
      <c r="G370" s="19"/>
      <c r="H370" s="19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9"/>
      <c r="C371" s="19"/>
      <c r="D371" s="19"/>
      <c r="E371" s="19"/>
      <c r="F371" s="19"/>
      <c r="G371" s="19"/>
      <c r="H371" s="19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9"/>
      <c r="C372" s="19"/>
      <c r="D372" s="19"/>
      <c r="E372" s="19"/>
      <c r="F372" s="19"/>
      <c r="G372" s="19"/>
      <c r="H372" s="19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9"/>
      <c r="C373" s="19"/>
      <c r="D373" s="19"/>
      <c r="E373" s="19"/>
      <c r="F373" s="19"/>
      <c r="G373" s="19"/>
      <c r="H373" s="19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9"/>
      <c r="C374" s="19"/>
      <c r="D374" s="19"/>
      <c r="E374" s="19"/>
      <c r="F374" s="19"/>
      <c r="G374" s="19"/>
      <c r="H374" s="19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9"/>
      <c r="C375" s="19"/>
      <c r="D375" s="19"/>
      <c r="E375" s="19"/>
      <c r="F375" s="19"/>
      <c r="G375" s="19"/>
      <c r="H375" s="19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9"/>
      <c r="C376" s="19"/>
      <c r="D376" s="19"/>
      <c r="E376" s="19"/>
      <c r="F376" s="19"/>
      <c r="G376" s="19"/>
      <c r="H376" s="19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9"/>
      <c r="C377" s="19"/>
      <c r="D377" s="19"/>
      <c r="E377" s="19"/>
      <c r="F377" s="19"/>
      <c r="G377" s="19"/>
      <c r="H377" s="19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9"/>
      <c r="C378" s="19"/>
      <c r="D378" s="19"/>
      <c r="E378" s="19"/>
      <c r="F378" s="19"/>
      <c r="G378" s="19"/>
      <c r="H378" s="19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9"/>
      <c r="C379" s="19"/>
      <c r="D379" s="19"/>
      <c r="E379" s="19"/>
      <c r="F379" s="19"/>
      <c r="G379" s="19"/>
      <c r="H379" s="19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9"/>
      <c r="C380" s="19"/>
      <c r="D380" s="19"/>
      <c r="E380" s="19"/>
      <c r="F380" s="19"/>
      <c r="G380" s="19"/>
      <c r="H380" s="19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9"/>
      <c r="C381" s="19"/>
      <c r="D381" s="19"/>
      <c r="E381" s="19"/>
      <c r="F381" s="19"/>
      <c r="G381" s="19"/>
      <c r="H381" s="19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9"/>
      <c r="C382" s="19"/>
      <c r="D382" s="19"/>
      <c r="E382" s="19"/>
      <c r="F382" s="19"/>
      <c r="G382" s="19"/>
      <c r="H382" s="19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9"/>
      <c r="C383" s="19"/>
      <c r="D383" s="19"/>
      <c r="E383" s="19"/>
      <c r="F383" s="19"/>
      <c r="G383" s="19"/>
      <c r="H383" s="19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9"/>
      <c r="C384" s="19"/>
      <c r="D384" s="19"/>
      <c r="E384" s="19"/>
      <c r="F384" s="19"/>
      <c r="G384" s="19"/>
      <c r="H384" s="19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9"/>
      <c r="C385" s="19"/>
      <c r="D385" s="19"/>
      <c r="E385" s="19"/>
      <c r="F385" s="19"/>
      <c r="G385" s="19"/>
      <c r="H385" s="19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9"/>
      <c r="C386" s="19"/>
      <c r="D386" s="19"/>
      <c r="E386" s="19"/>
      <c r="F386" s="19"/>
      <c r="G386" s="19"/>
      <c r="H386" s="19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9"/>
      <c r="C387" s="19"/>
      <c r="D387" s="19"/>
      <c r="E387" s="19"/>
      <c r="F387" s="19"/>
      <c r="G387" s="19"/>
      <c r="H387" s="19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9"/>
      <c r="C388" s="19"/>
      <c r="D388" s="19"/>
      <c r="E388" s="19"/>
      <c r="F388" s="19"/>
      <c r="G388" s="19"/>
      <c r="H388" s="19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9"/>
      <c r="C389" s="19"/>
      <c r="D389" s="19"/>
      <c r="E389" s="19"/>
      <c r="F389" s="19"/>
      <c r="G389" s="19"/>
      <c r="H389" s="19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9"/>
      <c r="C390" s="19"/>
      <c r="D390" s="19"/>
      <c r="E390" s="19"/>
      <c r="F390" s="19"/>
      <c r="G390" s="19"/>
      <c r="H390" s="19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9"/>
      <c r="C391" s="19"/>
      <c r="D391" s="19"/>
      <c r="E391" s="19"/>
      <c r="F391" s="19"/>
      <c r="G391" s="19"/>
      <c r="H391" s="19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9"/>
      <c r="C392" s="19"/>
      <c r="D392" s="19"/>
      <c r="E392" s="19"/>
      <c r="F392" s="19"/>
      <c r="G392" s="19"/>
      <c r="H392" s="19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9"/>
      <c r="C393" s="19"/>
      <c r="D393" s="19"/>
      <c r="E393" s="19"/>
      <c r="F393" s="19"/>
      <c r="G393" s="19"/>
      <c r="H393" s="19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9"/>
      <c r="C394" s="19"/>
      <c r="D394" s="19"/>
      <c r="E394" s="19"/>
      <c r="F394" s="19"/>
      <c r="G394" s="19"/>
      <c r="H394" s="19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9"/>
      <c r="C395" s="19"/>
      <c r="D395" s="19"/>
      <c r="E395" s="19"/>
      <c r="F395" s="19"/>
      <c r="G395" s="19"/>
      <c r="H395" s="19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9"/>
      <c r="C396" s="19"/>
      <c r="D396" s="19"/>
      <c r="E396" s="19"/>
      <c r="F396" s="19"/>
      <c r="G396" s="19"/>
      <c r="H396" s="19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9"/>
      <c r="C397" s="19"/>
      <c r="D397" s="19"/>
      <c r="E397" s="19"/>
      <c r="F397" s="19"/>
      <c r="G397" s="19"/>
      <c r="H397" s="19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9"/>
      <c r="C398" s="19"/>
      <c r="D398" s="19"/>
      <c r="E398" s="19"/>
      <c r="F398" s="19"/>
      <c r="G398" s="19"/>
      <c r="H398" s="19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9"/>
      <c r="C399" s="19"/>
      <c r="D399" s="19"/>
      <c r="E399" s="19"/>
      <c r="F399" s="19"/>
      <c r="G399" s="19"/>
      <c r="H399" s="19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9"/>
      <c r="C400" s="19"/>
      <c r="D400" s="19"/>
      <c r="E400" s="19"/>
      <c r="F400" s="19"/>
      <c r="G400" s="19"/>
      <c r="H400" s="19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9"/>
      <c r="C401" s="19"/>
      <c r="D401" s="19"/>
      <c r="E401" s="19"/>
      <c r="F401" s="19"/>
      <c r="G401" s="19"/>
      <c r="H401" s="19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9"/>
      <c r="C402" s="19"/>
      <c r="D402" s="19"/>
      <c r="E402" s="19"/>
      <c r="F402" s="19"/>
      <c r="G402" s="19"/>
      <c r="H402" s="19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9"/>
      <c r="C403" s="19"/>
      <c r="D403" s="19"/>
      <c r="E403" s="19"/>
      <c r="F403" s="19"/>
      <c r="G403" s="19"/>
      <c r="H403" s="19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9"/>
      <c r="C404" s="19"/>
      <c r="D404" s="19"/>
      <c r="E404" s="19"/>
      <c r="F404" s="19"/>
      <c r="G404" s="19"/>
      <c r="H404" s="19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9"/>
      <c r="C405" s="19"/>
      <c r="D405" s="19"/>
      <c r="E405" s="19"/>
      <c r="F405" s="19"/>
      <c r="G405" s="19"/>
      <c r="H405" s="19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9"/>
      <c r="C406" s="19"/>
      <c r="D406" s="19"/>
      <c r="E406" s="19"/>
      <c r="F406" s="19"/>
      <c r="G406" s="19"/>
      <c r="H406" s="19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9"/>
      <c r="C407" s="19"/>
      <c r="D407" s="19"/>
      <c r="E407" s="19"/>
      <c r="F407" s="19"/>
      <c r="G407" s="19"/>
      <c r="H407" s="19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9"/>
      <c r="C408" s="19"/>
      <c r="D408" s="19"/>
      <c r="E408" s="19"/>
      <c r="F408" s="19"/>
      <c r="G408" s="19"/>
      <c r="H408" s="19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9"/>
      <c r="C409" s="19"/>
      <c r="D409" s="19"/>
      <c r="E409" s="19"/>
      <c r="F409" s="19"/>
      <c r="G409" s="19"/>
      <c r="H409" s="19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9"/>
      <c r="C410" s="19"/>
      <c r="D410" s="19"/>
      <c r="E410" s="19"/>
      <c r="F410" s="19"/>
      <c r="G410" s="19"/>
      <c r="H410" s="19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9"/>
      <c r="C411" s="19"/>
      <c r="D411" s="19"/>
      <c r="E411" s="19"/>
      <c r="F411" s="19"/>
      <c r="G411" s="19"/>
      <c r="H411" s="19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9"/>
      <c r="C412" s="19"/>
      <c r="D412" s="19"/>
      <c r="E412" s="19"/>
      <c r="F412" s="19"/>
      <c r="G412" s="19"/>
      <c r="H412" s="19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9"/>
      <c r="C413" s="19"/>
      <c r="D413" s="19"/>
      <c r="E413" s="19"/>
      <c r="F413" s="19"/>
      <c r="G413" s="19"/>
      <c r="H413" s="19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9"/>
      <c r="C414" s="19"/>
      <c r="D414" s="19"/>
      <c r="E414" s="19"/>
      <c r="F414" s="19"/>
      <c r="G414" s="19"/>
      <c r="H414" s="19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9"/>
      <c r="C415" s="19"/>
      <c r="D415" s="19"/>
      <c r="E415" s="19"/>
      <c r="F415" s="19"/>
      <c r="G415" s="19"/>
      <c r="H415" s="19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9"/>
      <c r="C416" s="19"/>
      <c r="D416" s="19"/>
      <c r="E416" s="19"/>
      <c r="F416" s="19"/>
      <c r="G416" s="19"/>
      <c r="H416" s="19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9"/>
      <c r="C417" s="19"/>
      <c r="D417" s="19"/>
      <c r="E417" s="19"/>
      <c r="F417" s="19"/>
      <c r="G417" s="19"/>
      <c r="H417" s="19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9"/>
      <c r="C418" s="19"/>
      <c r="D418" s="19"/>
      <c r="E418" s="19"/>
      <c r="F418" s="19"/>
      <c r="G418" s="19"/>
      <c r="H418" s="19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9"/>
      <c r="C419" s="19"/>
      <c r="D419" s="19"/>
      <c r="E419" s="19"/>
      <c r="F419" s="19"/>
      <c r="G419" s="19"/>
      <c r="H419" s="19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9"/>
      <c r="C420" s="19"/>
      <c r="D420" s="19"/>
      <c r="E420" s="19"/>
      <c r="F420" s="19"/>
      <c r="G420" s="19"/>
      <c r="H420" s="19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9"/>
      <c r="C421" s="19"/>
      <c r="D421" s="19"/>
      <c r="E421" s="19"/>
      <c r="F421" s="19"/>
      <c r="G421" s="19"/>
      <c r="H421" s="19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9"/>
      <c r="C422" s="19"/>
      <c r="D422" s="19"/>
      <c r="E422" s="19"/>
      <c r="F422" s="19"/>
      <c r="G422" s="19"/>
      <c r="H422" s="19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9"/>
      <c r="C423" s="19"/>
      <c r="D423" s="19"/>
      <c r="E423" s="19"/>
      <c r="F423" s="19"/>
      <c r="G423" s="19"/>
      <c r="H423" s="19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9"/>
      <c r="C424" s="19"/>
      <c r="D424" s="19"/>
      <c r="E424" s="19"/>
      <c r="F424" s="19"/>
      <c r="G424" s="19"/>
      <c r="H424" s="19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9"/>
      <c r="C425" s="19"/>
      <c r="D425" s="19"/>
      <c r="E425" s="19"/>
      <c r="F425" s="19"/>
      <c r="G425" s="19"/>
      <c r="H425" s="19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9"/>
      <c r="C426" s="19"/>
      <c r="D426" s="19"/>
      <c r="E426" s="19"/>
      <c r="F426" s="19"/>
      <c r="G426" s="19"/>
      <c r="H426" s="19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9"/>
      <c r="C427" s="19"/>
      <c r="D427" s="19"/>
      <c r="E427" s="19"/>
      <c r="F427" s="19"/>
      <c r="G427" s="19"/>
      <c r="H427" s="19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9"/>
      <c r="C428" s="19"/>
      <c r="D428" s="19"/>
      <c r="E428" s="19"/>
      <c r="F428" s="19"/>
      <c r="G428" s="19"/>
      <c r="H428" s="19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9"/>
      <c r="C429" s="19"/>
      <c r="D429" s="19"/>
      <c r="E429" s="19"/>
      <c r="F429" s="19"/>
      <c r="G429" s="19"/>
      <c r="H429" s="19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9"/>
      <c r="C430" s="19"/>
      <c r="D430" s="19"/>
      <c r="E430" s="19"/>
      <c r="F430" s="19"/>
      <c r="G430" s="19"/>
      <c r="H430" s="19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9"/>
      <c r="C431" s="19"/>
      <c r="D431" s="19"/>
      <c r="E431" s="19"/>
      <c r="F431" s="19"/>
      <c r="G431" s="19"/>
      <c r="H431" s="19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9"/>
      <c r="C432" s="19"/>
      <c r="D432" s="19"/>
      <c r="E432" s="19"/>
      <c r="F432" s="19"/>
      <c r="G432" s="19"/>
      <c r="H432" s="19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9"/>
      <c r="C433" s="19"/>
      <c r="D433" s="19"/>
      <c r="E433" s="19"/>
      <c r="F433" s="19"/>
      <c r="G433" s="19"/>
      <c r="H433" s="19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9"/>
      <c r="C434" s="19"/>
      <c r="D434" s="19"/>
      <c r="E434" s="19"/>
      <c r="F434" s="19"/>
      <c r="G434" s="19"/>
      <c r="H434" s="19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9"/>
      <c r="C435" s="19"/>
      <c r="D435" s="19"/>
      <c r="E435" s="19"/>
      <c r="F435" s="19"/>
      <c r="G435" s="19"/>
      <c r="H435" s="19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9"/>
      <c r="C436" s="19"/>
      <c r="D436" s="19"/>
      <c r="E436" s="19"/>
      <c r="F436" s="19"/>
      <c r="G436" s="19"/>
      <c r="H436" s="19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9"/>
      <c r="C437" s="19"/>
      <c r="D437" s="19"/>
      <c r="E437" s="19"/>
      <c r="F437" s="19"/>
      <c r="G437" s="19"/>
      <c r="H437" s="19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9"/>
      <c r="C438" s="19"/>
      <c r="D438" s="19"/>
      <c r="E438" s="19"/>
      <c r="F438" s="19"/>
      <c r="G438" s="19"/>
      <c r="H438" s="19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9"/>
      <c r="C439" s="19"/>
      <c r="D439" s="19"/>
      <c r="E439" s="19"/>
      <c r="F439" s="19"/>
      <c r="G439" s="19"/>
      <c r="H439" s="19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9"/>
      <c r="C440" s="19"/>
      <c r="D440" s="19"/>
      <c r="E440" s="19"/>
      <c r="F440" s="19"/>
      <c r="G440" s="19"/>
      <c r="H440" s="19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9"/>
      <c r="C441" s="19"/>
      <c r="D441" s="19"/>
      <c r="E441" s="19"/>
      <c r="F441" s="19"/>
      <c r="G441" s="19"/>
      <c r="H441" s="19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9"/>
      <c r="C442" s="19"/>
      <c r="D442" s="19"/>
      <c r="E442" s="19"/>
      <c r="F442" s="19"/>
      <c r="G442" s="19"/>
      <c r="H442" s="19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9"/>
      <c r="C443" s="19"/>
      <c r="D443" s="19"/>
      <c r="E443" s="19"/>
      <c r="F443" s="19"/>
      <c r="G443" s="19"/>
      <c r="H443" s="19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9"/>
      <c r="C444" s="19"/>
      <c r="D444" s="19"/>
      <c r="E444" s="19"/>
      <c r="F444" s="19"/>
      <c r="G444" s="19"/>
      <c r="H444" s="19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9"/>
      <c r="C445" s="19"/>
      <c r="D445" s="19"/>
      <c r="E445" s="19"/>
      <c r="F445" s="19"/>
      <c r="G445" s="19"/>
      <c r="H445" s="19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9"/>
      <c r="C446" s="19"/>
      <c r="D446" s="19"/>
      <c r="E446" s="19"/>
      <c r="F446" s="19"/>
      <c r="G446" s="19"/>
      <c r="H446" s="19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9"/>
      <c r="C447" s="19"/>
      <c r="D447" s="19"/>
      <c r="E447" s="19"/>
      <c r="F447" s="19"/>
      <c r="G447" s="19"/>
      <c r="H447" s="19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9"/>
      <c r="C448" s="19"/>
      <c r="D448" s="19"/>
      <c r="E448" s="19"/>
      <c r="F448" s="19"/>
      <c r="G448" s="19"/>
      <c r="H448" s="19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9"/>
      <c r="C449" s="19"/>
      <c r="D449" s="19"/>
      <c r="E449" s="19"/>
      <c r="F449" s="19"/>
      <c r="G449" s="19"/>
      <c r="H449" s="19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9"/>
      <c r="C450" s="19"/>
      <c r="D450" s="19"/>
      <c r="E450" s="19"/>
      <c r="F450" s="19"/>
      <c r="G450" s="19"/>
      <c r="H450" s="19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9"/>
      <c r="C451" s="19"/>
      <c r="D451" s="19"/>
      <c r="E451" s="19"/>
      <c r="F451" s="19"/>
      <c r="G451" s="19"/>
      <c r="H451" s="19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9"/>
      <c r="C452" s="19"/>
      <c r="D452" s="19"/>
      <c r="E452" s="19"/>
      <c r="F452" s="19"/>
      <c r="G452" s="19"/>
      <c r="H452" s="19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9"/>
      <c r="C453" s="19"/>
      <c r="D453" s="19"/>
      <c r="E453" s="19"/>
      <c r="F453" s="19"/>
      <c r="G453" s="19"/>
      <c r="H453" s="19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9"/>
      <c r="C454" s="19"/>
      <c r="D454" s="19"/>
      <c r="E454" s="19"/>
      <c r="F454" s="19"/>
      <c r="G454" s="19"/>
      <c r="H454" s="19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9"/>
      <c r="C455" s="19"/>
      <c r="D455" s="19"/>
      <c r="E455" s="19"/>
      <c r="F455" s="19"/>
      <c r="G455" s="19"/>
      <c r="H455" s="19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9"/>
      <c r="C456" s="19"/>
      <c r="D456" s="19"/>
      <c r="E456" s="19"/>
      <c r="F456" s="19"/>
      <c r="G456" s="19"/>
      <c r="H456" s="19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9"/>
      <c r="C457" s="19"/>
      <c r="D457" s="19"/>
      <c r="E457" s="19"/>
      <c r="F457" s="19"/>
      <c r="G457" s="19"/>
      <c r="H457" s="19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9"/>
      <c r="C458" s="19"/>
      <c r="D458" s="19"/>
      <c r="E458" s="19"/>
      <c r="F458" s="19"/>
      <c r="G458" s="19"/>
      <c r="H458" s="19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9"/>
      <c r="C459" s="19"/>
      <c r="D459" s="19"/>
      <c r="E459" s="19"/>
      <c r="F459" s="19"/>
      <c r="G459" s="19"/>
      <c r="H459" s="19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9"/>
      <c r="C460" s="19"/>
      <c r="D460" s="19"/>
      <c r="E460" s="19"/>
      <c r="F460" s="19"/>
      <c r="G460" s="19"/>
      <c r="H460" s="19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9"/>
      <c r="C461" s="19"/>
      <c r="D461" s="19"/>
      <c r="E461" s="19"/>
      <c r="F461" s="19"/>
      <c r="G461" s="19"/>
      <c r="H461" s="19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9"/>
      <c r="C462" s="19"/>
      <c r="D462" s="19"/>
      <c r="E462" s="19"/>
      <c r="F462" s="19"/>
      <c r="G462" s="19"/>
      <c r="H462" s="19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9"/>
      <c r="C463" s="19"/>
      <c r="D463" s="19"/>
      <c r="E463" s="19"/>
      <c r="F463" s="19"/>
      <c r="G463" s="19"/>
      <c r="H463" s="19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9"/>
      <c r="C464" s="19"/>
      <c r="D464" s="19"/>
      <c r="E464" s="19"/>
      <c r="F464" s="19"/>
      <c r="G464" s="19"/>
      <c r="H464" s="19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9"/>
      <c r="C465" s="19"/>
      <c r="D465" s="19"/>
      <c r="E465" s="19"/>
      <c r="F465" s="19"/>
      <c r="G465" s="19"/>
      <c r="H465" s="19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9"/>
      <c r="C466" s="19"/>
      <c r="D466" s="19"/>
      <c r="E466" s="19"/>
      <c r="F466" s="19"/>
      <c r="G466" s="19"/>
      <c r="H466" s="19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9"/>
      <c r="C467" s="19"/>
      <c r="D467" s="19"/>
      <c r="E467" s="19"/>
      <c r="F467" s="19"/>
      <c r="G467" s="19"/>
      <c r="H467" s="19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9"/>
      <c r="C468" s="19"/>
      <c r="D468" s="19"/>
      <c r="E468" s="19"/>
      <c r="F468" s="19"/>
      <c r="G468" s="19"/>
      <c r="H468" s="19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9"/>
      <c r="C469" s="19"/>
      <c r="D469" s="19"/>
      <c r="E469" s="19"/>
      <c r="F469" s="19"/>
      <c r="G469" s="19"/>
      <c r="H469" s="19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9"/>
      <c r="C470" s="19"/>
      <c r="D470" s="19"/>
      <c r="E470" s="19"/>
      <c r="F470" s="19"/>
      <c r="G470" s="19"/>
      <c r="H470" s="19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9"/>
      <c r="C471" s="19"/>
      <c r="D471" s="19"/>
      <c r="E471" s="19"/>
      <c r="F471" s="19"/>
      <c r="G471" s="19"/>
      <c r="H471" s="19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9"/>
      <c r="C472" s="19"/>
      <c r="D472" s="19"/>
      <c r="E472" s="19"/>
      <c r="F472" s="19"/>
      <c r="G472" s="19"/>
      <c r="H472" s="19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9"/>
      <c r="C473" s="19"/>
      <c r="D473" s="19"/>
      <c r="E473" s="19"/>
      <c r="F473" s="19"/>
      <c r="G473" s="19"/>
      <c r="H473" s="19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9"/>
      <c r="C474" s="19"/>
      <c r="D474" s="19"/>
      <c r="E474" s="19"/>
      <c r="F474" s="19"/>
      <c r="G474" s="19"/>
      <c r="H474" s="19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9"/>
      <c r="C475" s="19"/>
      <c r="D475" s="19"/>
      <c r="E475" s="19"/>
      <c r="F475" s="19"/>
      <c r="G475" s="19"/>
      <c r="H475" s="19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9"/>
      <c r="C476" s="19"/>
      <c r="D476" s="19"/>
      <c r="E476" s="19"/>
      <c r="F476" s="19"/>
      <c r="G476" s="19"/>
      <c r="H476" s="19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9"/>
      <c r="C477" s="19"/>
      <c r="D477" s="19"/>
      <c r="E477" s="19"/>
      <c r="F477" s="19"/>
      <c r="G477" s="19"/>
      <c r="H477" s="19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9"/>
      <c r="C478" s="19"/>
      <c r="D478" s="19"/>
      <c r="E478" s="19"/>
      <c r="F478" s="19"/>
      <c r="G478" s="19"/>
      <c r="H478" s="19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9"/>
      <c r="C479" s="19"/>
      <c r="D479" s="19"/>
      <c r="E479" s="19"/>
      <c r="F479" s="19"/>
      <c r="G479" s="19"/>
      <c r="H479" s="19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9"/>
      <c r="C480" s="19"/>
      <c r="D480" s="19"/>
      <c r="E480" s="19"/>
      <c r="F480" s="19"/>
      <c r="G480" s="19"/>
      <c r="H480" s="19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9"/>
      <c r="C481" s="19"/>
      <c r="D481" s="19"/>
      <c r="E481" s="19"/>
      <c r="F481" s="19"/>
      <c r="G481" s="19"/>
      <c r="H481" s="19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9"/>
      <c r="C482" s="19"/>
      <c r="D482" s="19"/>
      <c r="E482" s="19"/>
      <c r="F482" s="19"/>
      <c r="G482" s="19"/>
      <c r="H482" s="19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9"/>
      <c r="C483" s="19"/>
      <c r="D483" s="19"/>
      <c r="E483" s="19"/>
      <c r="F483" s="19"/>
      <c r="G483" s="19"/>
      <c r="H483" s="19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9"/>
      <c r="C484" s="19"/>
      <c r="D484" s="19"/>
      <c r="E484" s="19"/>
      <c r="F484" s="19"/>
      <c r="G484" s="19"/>
      <c r="H484" s="19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9"/>
      <c r="C485" s="19"/>
      <c r="D485" s="19"/>
      <c r="E485" s="19"/>
      <c r="F485" s="19"/>
      <c r="G485" s="19"/>
      <c r="H485" s="19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9"/>
      <c r="C486" s="19"/>
      <c r="D486" s="19"/>
      <c r="E486" s="19"/>
      <c r="F486" s="19"/>
      <c r="G486" s="19"/>
      <c r="H486" s="19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9"/>
      <c r="C487" s="19"/>
      <c r="D487" s="19"/>
      <c r="E487" s="19"/>
      <c r="F487" s="19"/>
      <c r="G487" s="19"/>
      <c r="H487" s="19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9"/>
      <c r="C488" s="19"/>
      <c r="D488" s="19"/>
      <c r="E488" s="19"/>
      <c r="F488" s="19"/>
      <c r="G488" s="19"/>
      <c r="H488" s="19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9"/>
      <c r="C489" s="19"/>
      <c r="D489" s="19"/>
      <c r="E489" s="19"/>
      <c r="F489" s="19"/>
      <c r="G489" s="19"/>
      <c r="H489" s="19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9"/>
      <c r="C490" s="19"/>
      <c r="D490" s="19"/>
      <c r="E490" s="19"/>
      <c r="F490" s="19"/>
      <c r="G490" s="19"/>
      <c r="H490" s="19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9"/>
      <c r="C491" s="19"/>
      <c r="D491" s="19"/>
      <c r="E491" s="19"/>
      <c r="F491" s="19"/>
      <c r="G491" s="19"/>
      <c r="H491" s="19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9"/>
      <c r="C492" s="19"/>
      <c r="D492" s="19"/>
      <c r="E492" s="19"/>
      <c r="F492" s="19"/>
      <c r="G492" s="19"/>
      <c r="H492" s="19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9"/>
      <c r="C493" s="19"/>
      <c r="D493" s="19"/>
      <c r="E493" s="19"/>
      <c r="F493" s="19"/>
      <c r="G493" s="19"/>
      <c r="H493" s="19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9"/>
      <c r="C494" s="19"/>
      <c r="D494" s="19"/>
      <c r="E494" s="19"/>
      <c r="F494" s="19"/>
      <c r="G494" s="19"/>
      <c r="H494" s="19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9"/>
      <c r="C495" s="19"/>
      <c r="D495" s="19"/>
      <c r="E495" s="19"/>
      <c r="F495" s="19"/>
      <c r="G495" s="19"/>
      <c r="H495" s="19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9"/>
      <c r="C496" s="19"/>
      <c r="D496" s="19"/>
      <c r="E496" s="19"/>
      <c r="F496" s="19"/>
      <c r="G496" s="19"/>
      <c r="H496" s="19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9"/>
      <c r="C497" s="19"/>
      <c r="D497" s="19"/>
      <c r="E497" s="19"/>
      <c r="F497" s="19"/>
      <c r="G497" s="19"/>
      <c r="H497" s="19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9"/>
      <c r="C498" s="19"/>
      <c r="D498" s="19"/>
      <c r="E498" s="19"/>
      <c r="F498" s="19"/>
      <c r="G498" s="19"/>
      <c r="H498" s="19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9"/>
      <c r="C499" s="19"/>
      <c r="D499" s="19"/>
      <c r="E499" s="19"/>
      <c r="F499" s="19"/>
      <c r="G499" s="19"/>
      <c r="H499" s="19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9"/>
      <c r="C500" s="19"/>
      <c r="D500" s="19"/>
      <c r="E500" s="19"/>
      <c r="F500" s="19"/>
      <c r="G500" s="19"/>
      <c r="H500" s="19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9"/>
      <c r="C501" s="19"/>
      <c r="D501" s="19"/>
      <c r="E501" s="19"/>
      <c r="F501" s="19"/>
      <c r="G501" s="19"/>
      <c r="H501" s="19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9"/>
      <c r="C502" s="19"/>
      <c r="D502" s="19"/>
      <c r="E502" s="19"/>
      <c r="F502" s="19"/>
      <c r="G502" s="19"/>
      <c r="H502" s="19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9"/>
      <c r="C503" s="19"/>
      <c r="D503" s="19"/>
      <c r="E503" s="19"/>
      <c r="F503" s="19"/>
      <c r="G503" s="19"/>
      <c r="H503" s="19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9"/>
      <c r="C504" s="19"/>
      <c r="D504" s="19"/>
      <c r="E504" s="19"/>
      <c r="F504" s="19"/>
      <c r="G504" s="19"/>
      <c r="H504" s="19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9"/>
      <c r="C505" s="19"/>
      <c r="D505" s="19"/>
      <c r="E505" s="19"/>
      <c r="F505" s="19"/>
      <c r="G505" s="19"/>
      <c r="H505" s="19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9"/>
      <c r="C506" s="19"/>
      <c r="D506" s="19"/>
      <c r="E506" s="19"/>
      <c r="F506" s="19"/>
      <c r="G506" s="19"/>
      <c r="H506" s="19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9"/>
      <c r="C507" s="19"/>
      <c r="D507" s="19"/>
      <c r="E507" s="19"/>
      <c r="F507" s="19"/>
      <c r="G507" s="19"/>
      <c r="H507" s="19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9"/>
      <c r="C508" s="19"/>
      <c r="D508" s="19"/>
      <c r="E508" s="19"/>
      <c r="F508" s="19"/>
      <c r="G508" s="19"/>
      <c r="H508" s="19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9"/>
      <c r="C509" s="19"/>
      <c r="D509" s="19"/>
      <c r="E509" s="19"/>
      <c r="F509" s="19"/>
      <c r="G509" s="19"/>
      <c r="H509" s="19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9"/>
      <c r="C510" s="19"/>
      <c r="D510" s="19"/>
      <c r="E510" s="19"/>
      <c r="F510" s="19"/>
      <c r="G510" s="19"/>
      <c r="H510" s="19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9"/>
      <c r="C511" s="19"/>
      <c r="D511" s="19"/>
      <c r="E511" s="19"/>
      <c r="F511" s="19"/>
      <c r="G511" s="19"/>
      <c r="H511" s="19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9"/>
      <c r="C512" s="19"/>
      <c r="D512" s="19"/>
      <c r="E512" s="19"/>
      <c r="F512" s="19"/>
      <c r="G512" s="19"/>
      <c r="H512" s="19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9"/>
      <c r="C513" s="19"/>
      <c r="D513" s="19"/>
      <c r="E513" s="19"/>
      <c r="F513" s="19"/>
      <c r="G513" s="19"/>
      <c r="H513" s="19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9"/>
      <c r="C514" s="19"/>
      <c r="D514" s="19"/>
      <c r="E514" s="19"/>
      <c r="F514" s="19"/>
      <c r="G514" s="19"/>
      <c r="H514" s="19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9"/>
      <c r="C515" s="19"/>
      <c r="D515" s="19"/>
      <c r="E515" s="19"/>
      <c r="F515" s="19"/>
      <c r="G515" s="19"/>
      <c r="H515" s="19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9"/>
      <c r="C516" s="19"/>
      <c r="D516" s="19"/>
      <c r="E516" s="19"/>
      <c r="F516" s="19"/>
      <c r="G516" s="19"/>
      <c r="H516" s="19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9"/>
      <c r="C517" s="19"/>
      <c r="D517" s="19"/>
      <c r="E517" s="19"/>
      <c r="F517" s="19"/>
      <c r="G517" s="19"/>
      <c r="H517" s="19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9"/>
      <c r="C518" s="19"/>
      <c r="D518" s="19"/>
      <c r="E518" s="19"/>
      <c r="F518" s="19"/>
      <c r="G518" s="19"/>
      <c r="H518" s="19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9"/>
      <c r="C519" s="19"/>
      <c r="D519" s="19"/>
      <c r="E519" s="19"/>
      <c r="F519" s="19"/>
      <c r="G519" s="19"/>
      <c r="H519" s="19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9"/>
      <c r="C520" s="19"/>
      <c r="D520" s="19"/>
      <c r="E520" s="19"/>
      <c r="F520" s="19"/>
      <c r="G520" s="19"/>
      <c r="H520" s="19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9"/>
      <c r="C521" s="19"/>
      <c r="D521" s="19"/>
      <c r="E521" s="19"/>
      <c r="F521" s="19"/>
      <c r="G521" s="19"/>
      <c r="H521" s="19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9"/>
      <c r="C522" s="19"/>
      <c r="D522" s="19"/>
      <c r="E522" s="19"/>
      <c r="F522" s="19"/>
      <c r="G522" s="19"/>
      <c r="H522" s="19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9"/>
      <c r="C523" s="19"/>
      <c r="D523" s="19"/>
      <c r="E523" s="19"/>
      <c r="F523" s="19"/>
      <c r="G523" s="19"/>
      <c r="H523" s="19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9"/>
      <c r="C524" s="19"/>
      <c r="D524" s="19"/>
      <c r="E524" s="19"/>
      <c r="F524" s="19"/>
      <c r="G524" s="19"/>
      <c r="H524" s="19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9"/>
      <c r="C525" s="19"/>
      <c r="D525" s="19"/>
      <c r="E525" s="19"/>
      <c r="F525" s="19"/>
      <c r="G525" s="19"/>
      <c r="H525" s="19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9"/>
      <c r="C526" s="19"/>
      <c r="D526" s="19"/>
      <c r="E526" s="19"/>
      <c r="F526" s="19"/>
      <c r="G526" s="19"/>
      <c r="H526" s="19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9"/>
      <c r="C527" s="19"/>
      <c r="D527" s="19"/>
      <c r="E527" s="19"/>
      <c r="F527" s="19"/>
      <c r="G527" s="19"/>
      <c r="H527" s="19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9"/>
      <c r="C528" s="19"/>
      <c r="D528" s="19"/>
      <c r="E528" s="19"/>
      <c r="F528" s="19"/>
      <c r="G528" s="19"/>
      <c r="H528" s="19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9"/>
      <c r="C529" s="19"/>
      <c r="D529" s="19"/>
      <c r="E529" s="19"/>
      <c r="F529" s="19"/>
      <c r="G529" s="19"/>
      <c r="H529" s="19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9"/>
      <c r="C530" s="19"/>
      <c r="D530" s="19"/>
      <c r="E530" s="19"/>
      <c r="F530" s="19"/>
      <c r="G530" s="19"/>
      <c r="H530" s="19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9"/>
      <c r="C531" s="19"/>
      <c r="D531" s="19"/>
      <c r="E531" s="19"/>
      <c r="F531" s="19"/>
      <c r="G531" s="19"/>
      <c r="H531" s="19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9"/>
      <c r="C532" s="19"/>
      <c r="D532" s="19"/>
      <c r="E532" s="19"/>
      <c r="F532" s="19"/>
      <c r="G532" s="19"/>
      <c r="H532" s="19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9"/>
      <c r="C533" s="19"/>
      <c r="D533" s="19"/>
      <c r="E533" s="19"/>
      <c r="F533" s="19"/>
      <c r="G533" s="19"/>
      <c r="H533" s="19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9"/>
      <c r="C534" s="19"/>
      <c r="D534" s="19"/>
      <c r="E534" s="19"/>
      <c r="F534" s="19"/>
      <c r="G534" s="19"/>
      <c r="H534" s="19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9"/>
      <c r="C535" s="19"/>
      <c r="D535" s="19"/>
      <c r="E535" s="19"/>
      <c r="F535" s="19"/>
      <c r="G535" s="19"/>
      <c r="H535" s="19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9"/>
      <c r="C536" s="19"/>
      <c r="D536" s="19"/>
      <c r="E536" s="19"/>
      <c r="F536" s="19"/>
      <c r="G536" s="19"/>
      <c r="H536" s="19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9"/>
      <c r="C537" s="19"/>
      <c r="D537" s="19"/>
      <c r="E537" s="19"/>
      <c r="F537" s="19"/>
      <c r="G537" s="19"/>
      <c r="H537" s="19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9"/>
      <c r="C538" s="19"/>
      <c r="D538" s="19"/>
      <c r="E538" s="19"/>
      <c r="F538" s="19"/>
      <c r="G538" s="19"/>
      <c r="H538" s="19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9"/>
      <c r="C539" s="19"/>
      <c r="D539" s="19"/>
      <c r="E539" s="19"/>
      <c r="F539" s="19"/>
      <c r="G539" s="19"/>
      <c r="H539" s="19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9"/>
      <c r="C540" s="19"/>
      <c r="D540" s="19"/>
      <c r="E540" s="19"/>
      <c r="F540" s="19"/>
      <c r="G540" s="19"/>
      <c r="H540" s="19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9"/>
      <c r="C541" s="19"/>
      <c r="D541" s="19"/>
      <c r="E541" s="19"/>
      <c r="F541" s="19"/>
      <c r="G541" s="19"/>
      <c r="H541" s="19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9"/>
      <c r="C542" s="19"/>
      <c r="D542" s="19"/>
      <c r="E542" s="19"/>
      <c r="F542" s="19"/>
      <c r="G542" s="19"/>
      <c r="H542" s="19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9"/>
      <c r="C543" s="19"/>
      <c r="D543" s="19"/>
      <c r="E543" s="19"/>
      <c r="F543" s="19"/>
      <c r="G543" s="19"/>
      <c r="H543" s="19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9"/>
      <c r="C544" s="19"/>
      <c r="D544" s="19"/>
      <c r="E544" s="19"/>
      <c r="F544" s="19"/>
      <c r="G544" s="19"/>
      <c r="H544" s="19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9"/>
      <c r="C545" s="19"/>
      <c r="D545" s="19"/>
      <c r="E545" s="19"/>
      <c r="F545" s="19"/>
      <c r="G545" s="19"/>
      <c r="H545" s="19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9"/>
      <c r="C546" s="19"/>
      <c r="D546" s="19"/>
      <c r="E546" s="19"/>
      <c r="F546" s="19"/>
      <c r="G546" s="19"/>
      <c r="H546" s="19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9"/>
      <c r="C547" s="19"/>
      <c r="D547" s="19"/>
      <c r="E547" s="19"/>
      <c r="F547" s="19"/>
      <c r="G547" s="19"/>
      <c r="H547" s="19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9"/>
      <c r="C548" s="19"/>
      <c r="D548" s="19"/>
      <c r="E548" s="19"/>
      <c r="F548" s="19"/>
      <c r="G548" s="19"/>
      <c r="H548" s="19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9"/>
      <c r="C549" s="19"/>
      <c r="D549" s="19"/>
      <c r="E549" s="19"/>
      <c r="F549" s="19"/>
      <c r="G549" s="19"/>
      <c r="H549" s="19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9"/>
      <c r="C550" s="19"/>
      <c r="D550" s="19"/>
      <c r="E550" s="19"/>
      <c r="F550" s="19"/>
      <c r="G550" s="19"/>
      <c r="H550" s="19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9"/>
      <c r="C551" s="19"/>
      <c r="D551" s="19"/>
      <c r="E551" s="19"/>
      <c r="F551" s="19"/>
      <c r="G551" s="19"/>
      <c r="H551" s="19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9"/>
      <c r="C552" s="19"/>
      <c r="D552" s="19"/>
      <c r="E552" s="19"/>
      <c r="F552" s="19"/>
      <c r="G552" s="19"/>
      <c r="H552" s="19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9"/>
      <c r="C553" s="19"/>
      <c r="D553" s="19"/>
      <c r="E553" s="19"/>
      <c r="F553" s="19"/>
      <c r="G553" s="19"/>
      <c r="H553" s="19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9"/>
      <c r="C554" s="19"/>
      <c r="D554" s="19"/>
      <c r="E554" s="19"/>
      <c r="F554" s="19"/>
      <c r="G554" s="19"/>
      <c r="H554" s="19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9"/>
      <c r="C555" s="19"/>
      <c r="D555" s="19"/>
      <c r="E555" s="19"/>
      <c r="F555" s="19"/>
      <c r="G555" s="19"/>
      <c r="H555" s="19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9"/>
      <c r="C556" s="19"/>
      <c r="D556" s="19"/>
      <c r="E556" s="19"/>
      <c r="F556" s="19"/>
      <c r="G556" s="19"/>
      <c r="H556" s="19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9"/>
      <c r="C557" s="19"/>
      <c r="D557" s="19"/>
      <c r="E557" s="19"/>
      <c r="F557" s="19"/>
      <c r="G557" s="19"/>
      <c r="H557" s="19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9"/>
      <c r="C558" s="19"/>
      <c r="D558" s="19"/>
      <c r="E558" s="19"/>
      <c r="F558" s="19"/>
      <c r="G558" s="19"/>
      <c r="H558" s="19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9"/>
      <c r="C559" s="19"/>
      <c r="D559" s="19"/>
      <c r="E559" s="19"/>
      <c r="F559" s="19"/>
      <c r="G559" s="19"/>
      <c r="H559" s="19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9"/>
      <c r="C560" s="19"/>
      <c r="D560" s="19"/>
      <c r="E560" s="19"/>
      <c r="F560" s="19"/>
      <c r="G560" s="19"/>
      <c r="H560" s="19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9"/>
      <c r="C561" s="19"/>
      <c r="D561" s="19"/>
      <c r="E561" s="19"/>
      <c r="F561" s="19"/>
      <c r="G561" s="19"/>
      <c r="H561" s="19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9"/>
      <c r="C562" s="19"/>
      <c r="D562" s="19"/>
      <c r="E562" s="19"/>
      <c r="F562" s="19"/>
      <c r="G562" s="19"/>
      <c r="H562" s="19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9"/>
      <c r="C563" s="19"/>
      <c r="D563" s="19"/>
      <c r="E563" s="19"/>
      <c r="F563" s="19"/>
      <c r="G563" s="19"/>
      <c r="H563" s="19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9"/>
      <c r="C564" s="19"/>
      <c r="D564" s="19"/>
      <c r="E564" s="19"/>
      <c r="F564" s="19"/>
      <c r="G564" s="19"/>
      <c r="H564" s="19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9"/>
      <c r="C565" s="19"/>
      <c r="D565" s="19"/>
      <c r="E565" s="19"/>
      <c r="F565" s="19"/>
      <c r="G565" s="19"/>
      <c r="H565" s="19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9"/>
      <c r="C566" s="19"/>
      <c r="D566" s="19"/>
      <c r="E566" s="19"/>
      <c r="F566" s="19"/>
      <c r="G566" s="19"/>
      <c r="H566" s="19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9"/>
      <c r="C567" s="19"/>
      <c r="D567" s="19"/>
      <c r="E567" s="19"/>
      <c r="F567" s="19"/>
      <c r="G567" s="19"/>
      <c r="H567" s="19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9"/>
      <c r="C568" s="19"/>
      <c r="D568" s="19"/>
      <c r="E568" s="19"/>
      <c r="F568" s="19"/>
      <c r="G568" s="19"/>
      <c r="H568" s="19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9"/>
      <c r="C569" s="19"/>
      <c r="D569" s="19"/>
      <c r="E569" s="19"/>
      <c r="F569" s="19"/>
      <c r="G569" s="19"/>
      <c r="H569" s="19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9"/>
      <c r="C570" s="19"/>
      <c r="D570" s="19"/>
      <c r="E570" s="19"/>
      <c r="F570" s="19"/>
      <c r="G570" s="19"/>
      <c r="H570" s="19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9"/>
      <c r="C571" s="19"/>
      <c r="D571" s="19"/>
      <c r="E571" s="19"/>
      <c r="F571" s="19"/>
      <c r="G571" s="19"/>
      <c r="H571" s="19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9"/>
      <c r="C572" s="19"/>
      <c r="D572" s="19"/>
      <c r="E572" s="19"/>
      <c r="F572" s="19"/>
      <c r="G572" s="19"/>
      <c r="H572" s="19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9"/>
      <c r="C573" s="19"/>
      <c r="D573" s="19"/>
      <c r="E573" s="19"/>
      <c r="F573" s="19"/>
      <c r="G573" s="19"/>
      <c r="H573" s="19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9"/>
      <c r="C574" s="19"/>
      <c r="D574" s="19"/>
      <c r="E574" s="19"/>
      <c r="F574" s="19"/>
      <c r="G574" s="19"/>
      <c r="H574" s="19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9"/>
      <c r="C575" s="19"/>
      <c r="D575" s="19"/>
      <c r="E575" s="19"/>
      <c r="F575" s="19"/>
      <c r="G575" s="19"/>
      <c r="H575" s="19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9"/>
      <c r="C576" s="19"/>
      <c r="D576" s="19"/>
      <c r="E576" s="19"/>
      <c r="F576" s="19"/>
      <c r="G576" s="19"/>
      <c r="H576" s="19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9"/>
      <c r="C577" s="19"/>
      <c r="D577" s="19"/>
      <c r="E577" s="19"/>
      <c r="F577" s="19"/>
      <c r="G577" s="19"/>
      <c r="H577" s="19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9"/>
      <c r="C578" s="19"/>
      <c r="D578" s="19"/>
      <c r="E578" s="19"/>
      <c r="F578" s="19"/>
      <c r="G578" s="19"/>
      <c r="H578" s="19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9"/>
      <c r="C579" s="19"/>
      <c r="D579" s="19"/>
      <c r="E579" s="19"/>
      <c r="F579" s="19"/>
      <c r="G579" s="19"/>
      <c r="H579" s="19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9"/>
      <c r="C580" s="19"/>
      <c r="D580" s="19"/>
      <c r="E580" s="19"/>
      <c r="F580" s="19"/>
      <c r="G580" s="19"/>
      <c r="H580" s="19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9"/>
      <c r="C581" s="19"/>
      <c r="D581" s="19"/>
      <c r="E581" s="19"/>
      <c r="F581" s="19"/>
      <c r="G581" s="19"/>
      <c r="H581" s="19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9"/>
      <c r="C582" s="19"/>
      <c r="D582" s="19"/>
      <c r="E582" s="19"/>
      <c r="F582" s="19"/>
      <c r="G582" s="19"/>
      <c r="H582" s="19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9"/>
      <c r="C583" s="19"/>
      <c r="D583" s="19"/>
      <c r="E583" s="19"/>
      <c r="F583" s="19"/>
      <c r="G583" s="19"/>
      <c r="H583" s="19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9"/>
      <c r="C584" s="19"/>
      <c r="D584" s="19"/>
      <c r="E584" s="19"/>
      <c r="F584" s="19"/>
      <c r="G584" s="19"/>
      <c r="H584" s="19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9"/>
      <c r="C585" s="19"/>
      <c r="D585" s="19"/>
      <c r="E585" s="19"/>
      <c r="F585" s="19"/>
      <c r="G585" s="19"/>
      <c r="H585" s="19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9"/>
      <c r="C586" s="19"/>
      <c r="D586" s="19"/>
      <c r="E586" s="19"/>
      <c r="F586" s="19"/>
      <c r="G586" s="19"/>
      <c r="H586" s="19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9"/>
      <c r="C587" s="19"/>
      <c r="D587" s="19"/>
      <c r="E587" s="19"/>
      <c r="F587" s="19"/>
      <c r="G587" s="19"/>
      <c r="H587" s="19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9"/>
      <c r="C588" s="19"/>
      <c r="D588" s="19"/>
      <c r="E588" s="19"/>
      <c r="F588" s="19"/>
      <c r="G588" s="19"/>
      <c r="H588" s="19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9"/>
      <c r="C589" s="19"/>
      <c r="D589" s="19"/>
      <c r="E589" s="19"/>
      <c r="F589" s="19"/>
      <c r="G589" s="19"/>
      <c r="H589" s="19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9"/>
      <c r="C590" s="19"/>
      <c r="D590" s="19"/>
      <c r="E590" s="19"/>
      <c r="F590" s="19"/>
      <c r="G590" s="19"/>
      <c r="H590" s="19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9"/>
      <c r="C591" s="19"/>
      <c r="D591" s="19"/>
      <c r="E591" s="19"/>
      <c r="F591" s="19"/>
      <c r="G591" s="19"/>
      <c r="H591" s="19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9"/>
      <c r="C592" s="19"/>
      <c r="D592" s="19"/>
      <c r="E592" s="19"/>
      <c r="F592" s="19"/>
      <c r="G592" s="19"/>
      <c r="H592" s="19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9"/>
      <c r="C593" s="19"/>
      <c r="D593" s="19"/>
      <c r="E593" s="19"/>
      <c r="F593" s="19"/>
      <c r="G593" s="19"/>
      <c r="H593" s="19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9"/>
      <c r="C594" s="19"/>
      <c r="D594" s="19"/>
      <c r="E594" s="19"/>
      <c r="F594" s="19"/>
      <c r="G594" s="19"/>
      <c r="H594" s="19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9"/>
      <c r="C595" s="19"/>
      <c r="D595" s="19"/>
      <c r="E595" s="19"/>
      <c r="F595" s="19"/>
      <c r="G595" s="19"/>
      <c r="H595" s="19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9"/>
      <c r="C596" s="19"/>
      <c r="D596" s="19"/>
      <c r="E596" s="19"/>
      <c r="F596" s="19"/>
      <c r="G596" s="19"/>
      <c r="H596" s="19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9"/>
      <c r="C597" s="19"/>
      <c r="D597" s="19"/>
      <c r="E597" s="19"/>
      <c r="F597" s="19"/>
      <c r="G597" s="19"/>
      <c r="H597" s="19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9"/>
      <c r="C598" s="19"/>
      <c r="D598" s="19"/>
      <c r="E598" s="19"/>
      <c r="F598" s="19"/>
      <c r="G598" s="19"/>
      <c r="H598" s="19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9"/>
      <c r="C599" s="19"/>
      <c r="D599" s="19"/>
      <c r="E599" s="19"/>
      <c r="F599" s="19"/>
      <c r="G599" s="19"/>
      <c r="H599" s="19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9"/>
      <c r="C600" s="19"/>
      <c r="D600" s="19"/>
      <c r="E600" s="19"/>
      <c r="F600" s="19"/>
      <c r="G600" s="19"/>
      <c r="H600" s="19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9"/>
      <c r="C601" s="19"/>
      <c r="D601" s="19"/>
      <c r="E601" s="19"/>
      <c r="F601" s="19"/>
      <c r="G601" s="19"/>
      <c r="H601" s="19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9"/>
      <c r="C602" s="19"/>
      <c r="D602" s="19"/>
      <c r="E602" s="19"/>
      <c r="F602" s="19"/>
      <c r="G602" s="19"/>
      <c r="H602" s="19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9"/>
      <c r="C603" s="19"/>
      <c r="D603" s="19"/>
      <c r="E603" s="19"/>
      <c r="F603" s="19"/>
      <c r="G603" s="19"/>
      <c r="H603" s="19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9"/>
      <c r="C604" s="19"/>
      <c r="D604" s="19"/>
      <c r="E604" s="19"/>
      <c r="F604" s="19"/>
      <c r="G604" s="19"/>
      <c r="H604" s="19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9"/>
      <c r="C605" s="19"/>
      <c r="D605" s="19"/>
      <c r="E605" s="19"/>
      <c r="F605" s="19"/>
      <c r="G605" s="19"/>
      <c r="H605" s="19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9"/>
      <c r="C606" s="19"/>
      <c r="D606" s="19"/>
      <c r="E606" s="19"/>
      <c r="F606" s="19"/>
      <c r="G606" s="19"/>
      <c r="H606" s="19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9"/>
      <c r="C607" s="19"/>
      <c r="D607" s="19"/>
      <c r="E607" s="19"/>
      <c r="F607" s="19"/>
      <c r="G607" s="19"/>
      <c r="H607" s="19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9"/>
      <c r="C608" s="19"/>
      <c r="D608" s="19"/>
      <c r="E608" s="19"/>
      <c r="F608" s="19"/>
      <c r="G608" s="19"/>
      <c r="H608" s="19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9"/>
      <c r="C609" s="19"/>
      <c r="D609" s="19"/>
      <c r="E609" s="19"/>
      <c r="F609" s="19"/>
      <c r="G609" s="19"/>
      <c r="H609" s="19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9"/>
      <c r="C610" s="19"/>
      <c r="D610" s="19"/>
      <c r="E610" s="19"/>
      <c r="F610" s="19"/>
      <c r="G610" s="19"/>
      <c r="H610" s="19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9"/>
      <c r="C611" s="19"/>
      <c r="D611" s="19"/>
      <c r="E611" s="19"/>
      <c r="F611" s="19"/>
      <c r="G611" s="19"/>
      <c r="H611" s="19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9"/>
      <c r="C612" s="19"/>
      <c r="D612" s="19"/>
      <c r="E612" s="19"/>
      <c r="F612" s="19"/>
      <c r="G612" s="19"/>
      <c r="H612" s="19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9"/>
      <c r="C613" s="19"/>
      <c r="D613" s="19"/>
      <c r="E613" s="19"/>
      <c r="F613" s="19"/>
      <c r="G613" s="19"/>
      <c r="H613" s="19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9"/>
      <c r="C614" s="19"/>
      <c r="D614" s="19"/>
      <c r="E614" s="19"/>
      <c r="F614" s="19"/>
      <c r="G614" s="19"/>
      <c r="H614" s="19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9"/>
      <c r="C615" s="19"/>
      <c r="D615" s="19"/>
      <c r="E615" s="19"/>
      <c r="F615" s="19"/>
      <c r="G615" s="19"/>
      <c r="H615" s="19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9"/>
      <c r="C616" s="19"/>
      <c r="D616" s="19"/>
      <c r="E616" s="19"/>
      <c r="F616" s="19"/>
      <c r="G616" s="19"/>
      <c r="H616" s="19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9"/>
      <c r="C617" s="19"/>
      <c r="D617" s="19"/>
      <c r="E617" s="19"/>
      <c r="F617" s="19"/>
      <c r="G617" s="19"/>
      <c r="H617" s="19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9"/>
      <c r="C618" s="19"/>
      <c r="D618" s="19"/>
      <c r="E618" s="19"/>
      <c r="F618" s="19"/>
      <c r="G618" s="19"/>
      <c r="H618" s="19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9"/>
      <c r="C619" s="19"/>
      <c r="D619" s="19"/>
      <c r="E619" s="19"/>
      <c r="F619" s="19"/>
      <c r="G619" s="19"/>
      <c r="H619" s="19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9"/>
      <c r="C620" s="19"/>
      <c r="D620" s="19"/>
      <c r="E620" s="19"/>
      <c r="F620" s="19"/>
      <c r="G620" s="19"/>
      <c r="H620" s="19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9"/>
      <c r="C621" s="19"/>
      <c r="D621" s="19"/>
      <c r="E621" s="19"/>
      <c r="F621" s="19"/>
      <c r="G621" s="19"/>
      <c r="H621" s="19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9"/>
      <c r="C622" s="19"/>
      <c r="D622" s="19"/>
      <c r="E622" s="19"/>
      <c r="F622" s="19"/>
      <c r="G622" s="19"/>
      <c r="H622" s="19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9"/>
      <c r="C623" s="19"/>
      <c r="D623" s="19"/>
      <c r="E623" s="19"/>
      <c r="F623" s="19"/>
      <c r="G623" s="19"/>
      <c r="H623" s="19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9"/>
      <c r="C624" s="19"/>
      <c r="D624" s="19"/>
      <c r="E624" s="19"/>
      <c r="F624" s="19"/>
      <c r="G624" s="19"/>
      <c r="H624" s="19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9"/>
      <c r="C625" s="19"/>
      <c r="D625" s="19"/>
      <c r="E625" s="19"/>
      <c r="F625" s="19"/>
      <c r="G625" s="19"/>
      <c r="H625" s="19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9"/>
      <c r="C626" s="19"/>
      <c r="D626" s="19"/>
      <c r="E626" s="19"/>
      <c r="F626" s="19"/>
      <c r="G626" s="19"/>
      <c r="H626" s="19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9"/>
      <c r="C627" s="19"/>
      <c r="D627" s="19"/>
      <c r="E627" s="19"/>
      <c r="F627" s="19"/>
      <c r="G627" s="19"/>
      <c r="H627" s="19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9"/>
      <c r="C628" s="19"/>
      <c r="D628" s="19"/>
      <c r="E628" s="19"/>
      <c r="F628" s="19"/>
      <c r="G628" s="19"/>
      <c r="H628" s="19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9"/>
      <c r="C629" s="19"/>
      <c r="D629" s="19"/>
      <c r="E629" s="19"/>
      <c r="F629" s="19"/>
      <c r="G629" s="19"/>
      <c r="H629" s="19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9"/>
      <c r="C630" s="19"/>
      <c r="D630" s="19"/>
      <c r="E630" s="19"/>
      <c r="F630" s="19"/>
      <c r="G630" s="19"/>
      <c r="H630" s="19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9"/>
      <c r="C631" s="19"/>
      <c r="D631" s="19"/>
      <c r="E631" s="19"/>
      <c r="F631" s="19"/>
      <c r="G631" s="19"/>
      <c r="H631" s="19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9"/>
      <c r="C632" s="19"/>
      <c r="D632" s="19"/>
      <c r="E632" s="19"/>
      <c r="F632" s="19"/>
      <c r="G632" s="19"/>
      <c r="H632" s="19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9"/>
      <c r="C633" s="19"/>
      <c r="D633" s="19"/>
      <c r="E633" s="19"/>
      <c r="F633" s="19"/>
      <c r="G633" s="19"/>
      <c r="H633" s="19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9"/>
      <c r="C634" s="19"/>
      <c r="D634" s="19"/>
      <c r="E634" s="19"/>
      <c r="F634" s="19"/>
      <c r="G634" s="19"/>
      <c r="H634" s="19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9"/>
      <c r="C635" s="19"/>
      <c r="D635" s="19"/>
      <c r="E635" s="19"/>
      <c r="F635" s="19"/>
      <c r="G635" s="19"/>
      <c r="H635" s="19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9"/>
      <c r="C636" s="19"/>
      <c r="D636" s="19"/>
      <c r="E636" s="19"/>
      <c r="F636" s="19"/>
      <c r="G636" s="19"/>
      <c r="H636" s="19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9"/>
      <c r="C637" s="19"/>
      <c r="D637" s="19"/>
      <c r="E637" s="19"/>
      <c r="F637" s="19"/>
      <c r="G637" s="19"/>
      <c r="H637" s="19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9"/>
      <c r="C638" s="19"/>
      <c r="D638" s="19"/>
      <c r="E638" s="19"/>
      <c r="F638" s="19"/>
      <c r="G638" s="19"/>
      <c r="H638" s="19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9"/>
      <c r="C639" s="19"/>
      <c r="D639" s="19"/>
      <c r="E639" s="19"/>
      <c r="F639" s="19"/>
      <c r="G639" s="19"/>
      <c r="H639" s="19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9"/>
      <c r="C640" s="19"/>
      <c r="D640" s="19"/>
      <c r="E640" s="19"/>
      <c r="F640" s="19"/>
      <c r="G640" s="19"/>
      <c r="H640" s="19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9"/>
      <c r="C641" s="19"/>
      <c r="D641" s="19"/>
      <c r="E641" s="19"/>
      <c r="F641" s="19"/>
      <c r="G641" s="19"/>
      <c r="H641" s="19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9"/>
      <c r="C642" s="19"/>
      <c r="D642" s="19"/>
      <c r="E642" s="19"/>
      <c r="F642" s="19"/>
      <c r="G642" s="19"/>
      <c r="H642" s="19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9"/>
      <c r="C643" s="19"/>
      <c r="D643" s="19"/>
      <c r="E643" s="19"/>
      <c r="F643" s="19"/>
      <c r="G643" s="19"/>
      <c r="H643" s="19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9"/>
      <c r="C644" s="19"/>
      <c r="D644" s="19"/>
      <c r="E644" s="19"/>
      <c r="F644" s="19"/>
      <c r="G644" s="19"/>
      <c r="H644" s="19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9"/>
      <c r="C645" s="19"/>
      <c r="D645" s="19"/>
      <c r="E645" s="19"/>
      <c r="F645" s="19"/>
      <c r="G645" s="19"/>
      <c r="H645" s="19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9"/>
      <c r="C646" s="19"/>
      <c r="D646" s="19"/>
      <c r="E646" s="19"/>
      <c r="F646" s="19"/>
      <c r="G646" s="19"/>
      <c r="H646" s="19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9"/>
      <c r="C647" s="19"/>
      <c r="D647" s="19"/>
      <c r="E647" s="19"/>
      <c r="F647" s="19"/>
      <c r="G647" s="19"/>
      <c r="H647" s="19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9"/>
      <c r="C648" s="19"/>
      <c r="D648" s="19"/>
      <c r="E648" s="19"/>
      <c r="F648" s="19"/>
      <c r="G648" s="19"/>
      <c r="H648" s="19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9"/>
      <c r="C649" s="19"/>
      <c r="D649" s="19"/>
      <c r="E649" s="19"/>
      <c r="F649" s="19"/>
      <c r="G649" s="19"/>
      <c r="H649" s="19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9"/>
      <c r="C650" s="19"/>
      <c r="D650" s="19"/>
      <c r="E650" s="19"/>
      <c r="F650" s="19"/>
      <c r="G650" s="19"/>
      <c r="H650" s="19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9"/>
      <c r="C651" s="19"/>
      <c r="D651" s="19"/>
      <c r="E651" s="19"/>
      <c r="F651" s="19"/>
      <c r="G651" s="19"/>
      <c r="H651" s="19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9"/>
      <c r="C652" s="19"/>
      <c r="D652" s="19"/>
      <c r="E652" s="19"/>
      <c r="F652" s="19"/>
      <c r="G652" s="19"/>
      <c r="H652" s="19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9"/>
      <c r="C653" s="19"/>
      <c r="D653" s="19"/>
      <c r="E653" s="19"/>
      <c r="F653" s="19"/>
      <c r="G653" s="19"/>
      <c r="H653" s="19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9"/>
      <c r="C654" s="19"/>
      <c r="D654" s="19"/>
      <c r="E654" s="19"/>
      <c r="F654" s="19"/>
      <c r="G654" s="19"/>
      <c r="H654" s="19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9"/>
      <c r="C655" s="19"/>
      <c r="D655" s="19"/>
      <c r="E655" s="19"/>
      <c r="F655" s="19"/>
      <c r="G655" s="19"/>
      <c r="H655" s="19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9"/>
      <c r="C656" s="19"/>
      <c r="D656" s="19"/>
      <c r="E656" s="19"/>
      <c r="F656" s="19"/>
      <c r="G656" s="19"/>
      <c r="H656" s="19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9"/>
      <c r="C657" s="19"/>
      <c r="D657" s="19"/>
      <c r="E657" s="19"/>
      <c r="F657" s="19"/>
      <c r="G657" s="19"/>
      <c r="H657" s="19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9"/>
      <c r="C658" s="19"/>
      <c r="D658" s="19"/>
      <c r="E658" s="19"/>
      <c r="F658" s="19"/>
      <c r="G658" s="19"/>
      <c r="H658" s="19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9"/>
      <c r="C659" s="19"/>
      <c r="D659" s="19"/>
      <c r="E659" s="19"/>
      <c r="F659" s="19"/>
      <c r="G659" s="19"/>
      <c r="H659" s="19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9"/>
      <c r="C660" s="19"/>
      <c r="D660" s="19"/>
      <c r="E660" s="19"/>
      <c r="F660" s="19"/>
      <c r="G660" s="19"/>
      <c r="H660" s="19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9"/>
      <c r="C661" s="19"/>
      <c r="D661" s="19"/>
      <c r="E661" s="19"/>
      <c r="F661" s="19"/>
      <c r="G661" s="19"/>
      <c r="H661" s="19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9"/>
      <c r="C662" s="19"/>
      <c r="D662" s="19"/>
      <c r="E662" s="19"/>
      <c r="F662" s="19"/>
      <c r="G662" s="19"/>
      <c r="H662" s="19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9"/>
      <c r="C663" s="19"/>
      <c r="D663" s="19"/>
      <c r="E663" s="19"/>
      <c r="F663" s="19"/>
      <c r="G663" s="19"/>
      <c r="H663" s="19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9"/>
      <c r="C664" s="19"/>
      <c r="D664" s="19"/>
      <c r="E664" s="19"/>
      <c r="F664" s="19"/>
      <c r="G664" s="19"/>
      <c r="H664" s="19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9"/>
      <c r="C665" s="19"/>
      <c r="D665" s="19"/>
      <c r="E665" s="19"/>
      <c r="F665" s="19"/>
      <c r="G665" s="19"/>
      <c r="H665" s="19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9"/>
      <c r="C666" s="19"/>
      <c r="D666" s="19"/>
      <c r="E666" s="19"/>
      <c r="F666" s="19"/>
      <c r="G666" s="19"/>
      <c r="H666" s="19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9"/>
      <c r="C667" s="19"/>
      <c r="D667" s="19"/>
      <c r="E667" s="19"/>
      <c r="F667" s="19"/>
      <c r="G667" s="19"/>
      <c r="H667" s="19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9"/>
      <c r="C668" s="19"/>
      <c r="D668" s="19"/>
      <c r="E668" s="19"/>
      <c r="F668" s="19"/>
      <c r="G668" s="19"/>
      <c r="H668" s="19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9"/>
      <c r="C669" s="19"/>
      <c r="D669" s="19"/>
      <c r="E669" s="19"/>
      <c r="F669" s="19"/>
      <c r="G669" s="19"/>
      <c r="H669" s="19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9"/>
      <c r="C670" s="19"/>
      <c r="D670" s="19"/>
      <c r="E670" s="19"/>
      <c r="F670" s="19"/>
      <c r="G670" s="19"/>
      <c r="H670" s="19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9"/>
      <c r="C671" s="19"/>
      <c r="D671" s="19"/>
      <c r="E671" s="19"/>
      <c r="F671" s="19"/>
      <c r="G671" s="19"/>
      <c r="H671" s="19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9"/>
      <c r="C672" s="19"/>
      <c r="D672" s="19"/>
      <c r="E672" s="19"/>
      <c r="F672" s="19"/>
      <c r="G672" s="19"/>
      <c r="H672" s="19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9"/>
      <c r="C673" s="19"/>
      <c r="D673" s="19"/>
      <c r="E673" s="19"/>
      <c r="F673" s="19"/>
      <c r="G673" s="19"/>
      <c r="H673" s="19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9"/>
      <c r="C674" s="19"/>
      <c r="D674" s="19"/>
      <c r="E674" s="19"/>
      <c r="F674" s="19"/>
      <c r="G674" s="19"/>
      <c r="H674" s="19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9"/>
      <c r="C675" s="19"/>
      <c r="D675" s="19"/>
      <c r="E675" s="19"/>
      <c r="F675" s="19"/>
      <c r="G675" s="19"/>
      <c r="H675" s="19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9"/>
      <c r="C676" s="19"/>
      <c r="D676" s="19"/>
      <c r="E676" s="19"/>
      <c r="F676" s="19"/>
      <c r="G676" s="19"/>
      <c r="H676" s="19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9"/>
      <c r="C677" s="19"/>
      <c r="D677" s="19"/>
      <c r="E677" s="19"/>
      <c r="F677" s="19"/>
      <c r="G677" s="19"/>
      <c r="H677" s="19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9"/>
      <c r="C678" s="19"/>
      <c r="D678" s="19"/>
      <c r="E678" s="19"/>
      <c r="F678" s="19"/>
      <c r="G678" s="19"/>
      <c r="H678" s="19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9"/>
      <c r="C679" s="19"/>
      <c r="D679" s="19"/>
      <c r="E679" s="19"/>
      <c r="F679" s="19"/>
      <c r="G679" s="19"/>
      <c r="H679" s="19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9"/>
      <c r="C680" s="19"/>
      <c r="D680" s="19"/>
      <c r="E680" s="19"/>
      <c r="F680" s="19"/>
      <c r="G680" s="19"/>
      <c r="H680" s="19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9"/>
      <c r="C681" s="19"/>
      <c r="D681" s="19"/>
      <c r="E681" s="19"/>
      <c r="F681" s="19"/>
      <c r="G681" s="19"/>
      <c r="H681" s="19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9"/>
      <c r="C682" s="19"/>
      <c r="D682" s="19"/>
      <c r="E682" s="19"/>
      <c r="F682" s="19"/>
      <c r="G682" s="19"/>
      <c r="H682" s="19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9"/>
      <c r="C683" s="19"/>
      <c r="D683" s="19"/>
      <c r="E683" s="19"/>
      <c r="F683" s="19"/>
      <c r="G683" s="19"/>
      <c r="H683" s="19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9"/>
      <c r="C684" s="19"/>
      <c r="D684" s="19"/>
      <c r="E684" s="19"/>
      <c r="F684" s="19"/>
      <c r="G684" s="19"/>
      <c r="H684" s="19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9"/>
      <c r="C685" s="19"/>
      <c r="D685" s="19"/>
      <c r="E685" s="19"/>
      <c r="F685" s="19"/>
      <c r="G685" s="19"/>
      <c r="H685" s="19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9"/>
      <c r="C686" s="19"/>
      <c r="D686" s="19"/>
      <c r="E686" s="19"/>
      <c r="F686" s="19"/>
      <c r="G686" s="19"/>
      <c r="H686" s="19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9"/>
      <c r="C687" s="19"/>
      <c r="D687" s="19"/>
      <c r="E687" s="19"/>
      <c r="F687" s="19"/>
      <c r="G687" s="19"/>
      <c r="H687" s="19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9"/>
      <c r="C688" s="19"/>
      <c r="D688" s="19"/>
      <c r="E688" s="19"/>
      <c r="F688" s="19"/>
      <c r="G688" s="19"/>
      <c r="H688" s="19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9"/>
      <c r="C689" s="19"/>
      <c r="D689" s="19"/>
      <c r="E689" s="19"/>
      <c r="F689" s="19"/>
      <c r="G689" s="19"/>
      <c r="H689" s="19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9"/>
      <c r="C690" s="19"/>
      <c r="D690" s="19"/>
      <c r="E690" s="19"/>
      <c r="F690" s="19"/>
      <c r="G690" s="19"/>
      <c r="H690" s="19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9"/>
      <c r="C691" s="19"/>
      <c r="D691" s="19"/>
      <c r="E691" s="19"/>
      <c r="F691" s="19"/>
      <c r="G691" s="19"/>
      <c r="H691" s="19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9"/>
      <c r="C692" s="19"/>
      <c r="D692" s="19"/>
      <c r="E692" s="19"/>
      <c r="F692" s="19"/>
      <c r="G692" s="19"/>
      <c r="H692" s="19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9"/>
      <c r="C693" s="19"/>
      <c r="D693" s="19"/>
      <c r="E693" s="19"/>
      <c r="F693" s="19"/>
      <c r="G693" s="19"/>
      <c r="H693" s="19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9"/>
      <c r="C694" s="19"/>
      <c r="D694" s="19"/>
      <c r="E694" s="19"/>
      <c r="F694" s="19"/>
      <c r="G694" s="19"/>
      <c r="H694" s="19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9"/>
      <c r="C695" s="19"/>
      <c r="D695" s="19"/>
      <c r="E695" s="19"/>
      <c r="F695" s="19"/>
      <c r="G695" s="19"/>
      <c r="H695" s="19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9"/>
      <c r="C696" s="19"/>
      <c r="D696" s="19"/>
      <c r="E696" s="19"/>
      <c r="F696" s="19"/>
      <c r="G696" s="19"/>
      <c r="H696" s="19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9"/>
      <c r="C697" s="19"/>
      <c r="D697" s="19"/>
      <c r="E697" s="19"/>
      <c r="F697" s="19"/>
      <c r="G697" s="19"/>
      <c r="H697" s="19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9"/>
      <c r="C698" s="19"/>
      <c r="D698" s="19"/>
      <c r="E698" s="19"/>
      <c r="F698" s="19"/>
      <c r="G698" s="19"/>
      <c r="H698" s="19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9"/>
      <c r="C699" s="19"/>
      <c r="D699" s="19"/>
      <c r="E699" s="19"/>
      <c r="F699" s="19"/>
      <c r="G699" s="19"/>
      <c r="H699" s="19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9"/>
      <c r="C700" s="19"/>
      <c r="D700" s="19"/>
      <c r="E700" s="19"/>
      <c r="F700" s="19"/>
      <c r="G700" s="19"/>
      <c r="H700" s="19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9"/>
      <c r="C701" s="19"/>
      <c r="D701" s="19"/>
      <c r="E701" s="19"/>
      <c r="F701" s="19"/>
      <c r="G701" s="19"/>
      <c r="H701" s="19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9"/>
      <c r="C702" s="19"/>
      <c r="D702" s="19"/>
      <c r="E702" s="19"/>
      <c r="F702" s="19"/>
      <c r="G702" s="19"/>
      <c r="H702" s="19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9"/>
      <c r="C703" s="19"/>
      <c r="D703" s="19"/>
      <c r="E703" s="19"/>
      <c r="F703" s="19"/>
      <c r="G703" s="19"/>
      <c r="H703" s="19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9"/>
      <c r="C704" s="19"/>
      <c r="D704" s="19"/>
      <c r="E704" s="19"/>
      <c r="F704" s="19"/>
      <c r="G704" s="19"/>
      <c r="H704" s="19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9"/>
      <c r="C705" s="19"/>
      <c r="D705" s="19"/>
      <c r="E705" s="19"/>
      <c r="F705" s="19"/>
      <c r="G705" s="19"/>
      <c r="H705" s="19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9"/>
      <c r="C706" s="19"/>
      <c r="D706" s="19"/>
      <c r="E706" s="19"/>
      <c r="F706" s="19"/>
      <c r="G706" s="19"/>
      <c r="H706" s="19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9"/>
      <c r="C707" s="19"/>
      <c r="D707" s="19"/>
      <c r="E707" s="19"/>
      <c r="F707" s="19"/>
      <c r="G707" s="19"/>
      <c r="H707" s="19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9"/>
      <c r="C708" s="19"/>
      <c r="D708" s="19"/>
      <c r="E708" s="19"/>
      <c r="F708" s="19"/>
      <c r="G708" s="19"/>
      <c r="H708" s="19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9"/>
      <c r="C709" s="19"/>
      <c r="D709" s="19"/>
      <c r="E709" s="19"/>
      <c r="F709" s="19"/>
      <c r="G709" s="19"/>
      <c r="H709" s="19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9"/>
      <c r="C710" s="19"/>
      <c r="D710" s="19"/>
      <c r="E710" s="19"/>
      <c r="F710" s="19"/>
      <c r="G710" s="19"/>
      <c r="H710" s="19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9"/>
      <c r="C711" s="19"/>
      <c r="D711" s="19"/>
      <c r="E711" s="19"/>
      <c r="F711" s="19"/>
      <c r="G711" s="19"/>
      <c r="H711" s="19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9"/>
      <c r="C712" s="19"/>
      <c r="D712" s="19"/>
      <c r="E712" s="19"/>
      <c r="F712" s="19"/>
      <c r="G712" s="19"/>
      <c r="H712" s="19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9"/>
      <c r="C713" s="19"/>
      <c r="D713" s="19"/>
      <c r="E713" s="19"/>
      <c r="F713" s="19"/>
      <c r="G713" s="19"/>
      <c r="H713" s="19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9"/>
      <c r="C714" s="19"/>
      <c r="D714" s="19"/>
      <c r="E714" s="19"/>
      <c r="F714" s="19"/>
      <c r="G714" s="19"/>
      <c r="H714" s="19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9"/>
      <c r="C715" s="19"/>
      <c r="D715" s="19"/>
      <c r="E715" s="19"/>
      <c r="F715" s="19"/>
      <c r="G715" s="19"/>
      <c r="H715" s="19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9"/>
      <c r="C716" s="19"/>
      <c r="D716" s="19"/>
      <c r="E716" s="19"/>
      <c r="F716" s="19"/>
      <c r="G716" s="19"/>
      <c r="H716" s="19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9"/>
      <c r="C717" s="19"/>
      <c r="D717" s="19"/>
      <c r="E717" s="19"/>
      <c r="F717" s="19"/>
      <c r="G717" s="19"/>
      <c r="H717" s="19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9"/>
      <c r="C718" s="19"/>
      <c r="D718" s="19"/>
      <c r="E718" s="19"/>
      <c r="F718" s="19"/>
      <c r="G718" s="19"/>
      <c r="H718" s="19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9"/>
      <c r="C719" s="19"/>
      <c r="D719" s="19"/>
      <c r="E719" s="19"/>
      <c r="F719" s="19"/>
      <c r="G719" s="19"/>
      <c r="H719" s="19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9"/>
      <c r="C720" s="19"/>
      <c r="D720" s="19"/>
      <c r="E720" s="19"/>
      <c r="F720" s="19"/>
      <c r="G720" s="19"/>
      <c r="H720" s="19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9"/>
      <c r="C721" s="19"/>
      <c r="D721" s="19"/>
      <c r="E721" s="19"/>
      <c r="F721" s="19"/>
      <c r="G721" s="19"/>
      <c r="H721" s="19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9"/>
      <c r="C722" s="19"/>
      <c r="D722" s="19"/>
      <c r="E722" s="19"/>
      <c r="F722" s="19"/>
      <c r="G722" s="19"/>
      <c r="H722" s="19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9"/>
      <c r="C723" s="19"/>
      <c r="D723" s="19"/>
      <c r="E723" s="19"/>
      <c r="F723" s="19"/>
      <c r="G723" s="19"/>
      <c r="H723" s="19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9"/>
      <c r="C724" s="19"/>
      <c r="D724" s="19"/>
      <c r="E724" s="19"/>
      <c r="F724" s="19"/>
      <c r="G724" s="19"/>
      <c r="H724" s="19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9"/>
      <c r="C725" s="19"/>
      <c r="D725" s="19"/>
      <c r="E725" s="19"/>
      <c r="F725" s="19"/>
      <c r="G725" s="19"/>
      <c r="H725" s="19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9"/>
      <c r="C726" s="19"/>
      <c r="D726" s="19"/>
      <c r="E726" s="19"/>
      <c r="F726" s="19"/>
      <c r="G726" s="19"/>
      <c r="H726" s="19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9"/>
      <c r="C727" s="19"/>
      <c r="D727" s="19"/>
      <c r="E727" s="19"/>
      <c r="F727" s="19"/>
      <c r="G727" s="19"/>
      <c r="H727" s="19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9"/>
      <c r="C728" s="19"/>
      <c r="D728" s="19"/>
      <c r="E728" s="19"/>
      <c r="F728" s="19"/>
      <c r="G728" s="19"/>
      <c r="H728" s="19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9"/>
      <c r="C729" s="19"/>
      <c r="D729" s="19"/>
      <c r="E729" s="19"/>
      <c r="F729" s="19"/>
      <c r="G729" s="19"/>
      <c r="H729" s="19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9"/>
      <c r="C730" s="19"/>
      <c r="D730" s="19"/>
      <c r="E730" s="19"/>
      <c r="F730" s="19"/>
      <c r="G730" s="19"/>
      <c r="H730" s="19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9"/>
      <c r="C731" s="19"/>
      <c r="D731" s="19"/>
      <c r="E731" s="19"/>
      <c r="F731" s="19"/>
      <c r="G731" s="19"/>
      <c r="H731" s="19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9"/>
      <c r="C732" s="19"/>
      <c r="D732" s="19"/>
      <c r="E732" s="19"/>
      <c r="F732" s="19"/>
      <c r="G732" s="19"/>
      <c r="H732" s="19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9"/>
      <c r="C733" s="19"/>
      <c r="D733" s="19"/>
      <c r="E733" s="19"/>
      <c r="F733" s="19"/>
      <c r="G733" s="19"/>
      <c r="H733" s="19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9"/>
      <c r="C734" s="19"/>
      <c r="D734" s="19"/>
      <c r="E734" s="19"/>
      <c r="F734" s="19"/>
      <c r="G734" s="19"/>
      <c r="H734" s="19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9"/>
      <c r="C735" s="19"/>
      <c r="D735" s="19"/>
      <c r="E735" s="19"/>
      <c r="F735" s="19"/>
      <c r="G735" s="19"/>
      <c r="H735" s="19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9"/>
      <c r="C736" s="19"/>
      <c r="D736" s="19"/>
      <c r="E736" s="19"/>
      <c r="F736" s="19"/>
      <c r="G736" s="19"/>
      <c r="H736" s="19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9"/>
      <c r="C737" s="19"/>
      <c r="D737" s="19"/>
      <c r="E737" s="19"/>
      <c r="F737" s="19"/>
      <c r="G737" s="19"/>
      <c r="H737" s="19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9"/>
      <c r="C738" s="19"/>
      <c r="D738" s="19"/>
      <c r="E738" s="19"/>
      <c r="F738" s="19"/>
      <c r="G738" s="19"/>
      <c r="H738" s="19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9"/>
      <c r="C739" s="19"/>
      <c r="D739" s="19"/>
      <c r="E739" s="19"/>
      <c r="F739" s="19"/>
      <c r="G739" s="19"/>
      <c r="H739" s="19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9"/>
      <c r="C740" s="19"/>
      <c r="D740" s="19"/>
      <c r="E740" s="19"/>
      <c r="F740" s="19"/>
      <c r="G740" s="19"/>
      <c r="H740" s="19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9"/>
      <c r="C741" s="19"/>
      <c r="D741" s="19"/>
      <c r="E741" s="19"/>
      <c r="F741" s="19"/>
      <c r="G741" s="19"/>
      <c r="H741" s="19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9"/>
      <c r="C742" s="19"/>
      <c r="D742" s="19"/>
      <c r="E742" s="19"/>
      <c r="F742" s="19"/>
      <c r="G742" s="19"/>
      <c r="H742" s="19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9"/>
      <c r="C743" s="19"/>
      <c r="D743" s="19"/>
      <c r="E743" s="19"/>
      <c r="F743" s="19"/>
      <c r="G743" s="19"/>
      <c r="H743" s="19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9"/>
      <c r="C744" s="19"/>
      <c r="D744" s="19"/>
      <c r="E744" s="19"/>
      <c r="F744" s="19"/>
      <c r="G744" s="19"/>
      <c r="H744" s="19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9"/>
      <c r="C745" s="19"/>
      <c r="D745" s="19"/>
      <c r="E745" s="19"/>
      <c r="F745" s="19"/>
      <c r="G745" s="19"/>
      <c r="H745" s="19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9"/>
      <c r="C746" s="19"/>
      <c r="D746" s="19"/>
      <c r="E746" s="19"/>
      <c r="F746" s="19"/>
      <c r="G746" s="19"/>
      <c r="H746" s="19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9"/>
      <c r="C747" s="19"/>
      <c r="D747" s="19"/>
      <c r="E747" s="19"/>
      <c r="F747" s="19"/>
      <c r="G747" s="19"/>
      <c r="H747" s="19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9"/>
      <c r="C748" s="19"/>
      <c r="D748" s="19"/>
      <c r="E748" s="19"/>
      <c r="F748" s="19"/>
      <c r="G748" s="19"/>
      <c r="H748" s="19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9"/>
      <c r="C749" s="19"/>
      <c r="D749" s="19"/>
      <c r="E749" s="19"/>
      <c r="F749" s="19"/>
      <c r="G749" s="19"/>
      <c r="H749" s="19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9"/>
      <c r="C750" s="19"/>
      <c r="D750" s="19"/>
      <c r="E750" s="19"/>
      <c r="F750" s="19"/>
      <c r="G750" s="19"/>
      <c r="H750" s="19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9"/>
      <c r="C751" s="19"/>
      <c r="D751" s="19"/>
      <c r="E751" s="19"/>
      <c r="F751" s="19"/>
      <c r="G751" s="19"/>
      <c r="H751" s="19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9"/>
      <c r="C752" s="19"/>
      <c r="D752" s="19"/>
      <c r="E752" s="19"/>
      <c r="F752" s="19"/>
      <c r="G752" s="19"/>
      <c r="H752" s="19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9"/>
      <c r="C753" s="19"/>
      <c r="D753" s="19"/>
      <c r="E753" s="19"/>
      <c r="F753" s="19"/>
      <c r="G753" s="19"/>
      <c r="H753" s="19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9"/>
      <c r="C754" s="19"/>
      <c r="D754" s="19"/>
      <c r="E754" s="19"/>
      <c r="F754" s="19"/>
      <c r="G754" s="19"/>
      <c r="H754" s="19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9"/>
      <c r="C755" s="19"/>
      <c r="D755" s="19"/>
      <c r="E755" s="19"/>
      <c r="F755" s="19"/>
      <c r="G755" s="19"/>
      <c r="H755" s="19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9"/>
      <c r="C756" s="19"/>
      <c r="D756" s="19"/>
      <c r="E756" s="19"/>
      <c r="F756" s="19"/>
      <c r="G756" s="19"/>
      <c r="H756" s="19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9"/>
      <c r="C757" s="19"/>
      <c r="D757" s="19"/>
      <c r="E757" s="19"/>
      <c r="F757" s="19"/>
      <c r="G757" s="19"/>
      <c r="H757" s="19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9"/>
      <c r="C758" s="19"/>
      <c r="D758" s="19"/>
      <c r="E758" s="19"/>
      <c r="F758" s="19"/>
      <c r="G758" s="19"/>
      <c r="H758" s="19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9"/>
      <c r="C759" s="19"/>
      <c r="D759" s="19"/>
      <c r="E759" s="19"/>
      <c r="F759" s="19"/>
      <c r="G759" s="19"/>
      <c r="H759" s="19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9"/>
      <c r="C760" s="19"/>
      <c r="D760" s="19"/>
      <c r="E760" s="19"/>
      <c r="F760" s="19"/>
      <c r="G760" s="19"/>
      <c r="H760" s="19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9"/>
      <c r="C761" s="19"/>
      <c r="D761" s="19"/>
      <c r="E761" s="19"/>
      <c r="F761" s="19"/>
      <c r="G761" s="19"/>
      <c r="H761" s="19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9"/>
      <c r="C762" s="19"/>
      <c r="D762" s="19"/>
      <c r="E762" s="19"/>
      <c r="F762" s="19"/>
      <c r="G762" s="19"/>
      <c r="H762" s="19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9"/>
      <c r="C763" s="19"/>
      <c r="D763" s="19"/>
      <c r="E763" s="19"/>
      <c r="F763" s="19"/>
      <c r="G763" s="19"/>
      <c r="H763" s="19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9"/>
      <c r="C764" s="19"/>
      <c r="D764" s="19"/>
      <c r="E764" s="19"/>
      <c r="F764" s="19"/>
      <c r="G764" s="19"/>
      <c r="H764" s="19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9"/>
      <c r="C765" s="19"/>
      <c r="D765" s="19"/>
      <c r="E765" s="19"/>
      <c r="F765" s="19"/>
      <c r="G765" s="19"/>
      <c r="H765" s="19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9"/>
      <c r="C766" s="19"/>
      <c r="D766" s="19"/>
      <c r="E766" s="19"/>
      <c r="F766" s="19"/>
      <c r="G766" s="19"/>
      <c r="H766" s="19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9"/>
      <c r="C767" s="19"/>
      <c r="D767" s="19"/>
      <c r="E767" s="19"/>
      <c r="F767" s="19"/>
      <c r="G767" s="19"/>
      <c r="H767" s="19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9"/>
      <c r="C768" s="19"/>
      <c r="D768" s="19"/>
      <c r="E768" s="19"/>
      <c r="F768" s="19"/>
      <c r="G768" s="19"/>
      <c r="H768" s="19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9"/>
      <c r="C769" s="19"/>
      <c r="D769" s="19"/>
      <c r="E769" s="19"/>
      <c r="F769" s="19"/>
      <c r="G769" s="19"/>
      <c r="H769" s="19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9"/>
      <c r="C770" s="19"/>
      <c r="D770" s="19"/>
      <c r="E770" s="19"/>
      <c r="F770" s="19"/>
      <c r="G770" s="19"/>
      <c r="H770" s="19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9"/>
      <c r="C771" s="19"/>
      <c r="D771" s="19"/>
      <c r="E771" s="19"/>
      <c r="F771" s="19"/>
      <c r="G771" s="19"/>
      <c r="H771" s="19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9"/>
      <c r="C772" s="19"/>
      <c r="D772" s="19"/>
      <c r="E772" s="19"/>
      <c r="F772" s="19"/>
      <c r="G772" s="19"/>
      <c r="H772" s="19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9"/>
      <c r="C773" s="19"/>
      <c r="D773" s="19"/>
      <c r="E773" s="19"/>
      <c r="F773" s="19"/>
      <c r="G773" s="19"/>
      <c r="H773" s="19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9"/>
      <c r="C774" s="19"/>
      <c r="D774" s="19"/>
      <c r="E774" s="19"/>
      <c r="F774" s="19"/>
      <c r="G774" s="19"/>
      <c r="H774" s="19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9"/>
      <c r="C775" s="19"/>
      <c r="D775" s="19"/>
      <c r="E775" s="19"/>
      <c r="F775" s="19"/>
      <c r="G775" s="19"/>
      <c r="H775" s="19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9"/>
      <c r="C776" s="19"/>
      <c r="D776" s="19"/>
      <c r="E776" s="19"/>
      <c r="F776" s="19"/>
      <c r="G776" s="19"/>
      <c r="H776" s="19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9"/>
      <c r="C777" s="19"/>
      <c r="D777" s="19"/>
      <c r="E777" s="19"/>
      <c r="F777" s="19"/>
      <c r="G777" s="19"/>
      <c r="H777" s="19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9"/>
      <c r="C778" s="19"/>
      <c r="D778" s="19"/>
      <c r="E778" s="19"/>
      <c r="F778" s="19"/>
      <c r="G778" s="19"/>
      <c r="H778" s="19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9"/>
      <c r="C779" s="19"/>
      <c r="D779" s="19"/>
      <c r="E779" s="19"/>
      <c r="F779" s="19"/>
      <c r="G779" s="19"/>
      <c r="H779" s="19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9"/>
      <c r="C780" s="19"/>
      <c r="D780" s="19"/>
      <c r="E780" s="19"/>
      <c r="F780" s="19"/>
      <c r="G780" s="19"/>
      <c r="H780" s="19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9"/>
      <c r="C781" s="19"/>
      <c r="D781" s="19"/>
      <c r="E781" s="19"/>
      <c r="F781" s="19"/>
      <c r="G781" s="19"/>
      <c r="H781" s="19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9"/>
      <c r="C782" s="19"/>
      <c r="D782" s="19"/>
      <c r="E782" s="19"/>
      <c r="F782" s="19"/>
      <c r="G782" s="19"/>
      <c r="H782" s="19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9"/>
      <c r="C783" s="19"/>
      <c r="D783" s="19"/>
      <c r="E783" s="19"/>
      <c r="F783" s="19"/>
      <c r="G783" s="19"/>
      <c r="H783" s="19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9"/>
      <c r="C784" s="19"/>
      <c r="D784" s="19"/>
      <c r="E784" s="19"/>
      <c r="F784" s="19"/>
      <c r="G784" s="19"/>
      <c r="H784" s="19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9"/>
      <c r="C785" s="19"/>
      <c r="D785" s="19"/>
      <c r="E785" s="19"/>
      <c r="F785" s="19"/>
      <c r="G785" s="19"/>
      <c r="H785" s="19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9"/>
      <c r="C786" s="19"/>
      <c r="D786" s="19"/>
      <c r="E786" s="19"/>
      <c r="F786" s="19"/>
      <c r="G786" s="19"/>
      <c r="H786" s="19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9"/>
      <c r="C787" s="19"/>
      <c r="D787" s="19"/>
      <c r="E787" s="19"/>
      <c r="F787" s="19"/>
      <c r="G787" s="19"/>
      <c r="H787" s="19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9"/>
      <c r="C788" s="19"/>
      <c r="D788" s="19"/>
      <c r="E788" s="19"/>
      <c r="F788" s="19"/>
      <c r="G788" s="19"/>
      <c r="H788" s="19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9"/>
      <c r="C789" s="19"/>
      <c r="D789" s="19"/>
      <c r="E789" s="19"/>
      <c r="F789" s="19"/>
      <c r="G789" s="19"/>
      <c r="H789" s="19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9"/>
      <c r="C790" s="19"/>
      <c r="D790" s="19"/>
      <c r="E790" s="19"/>
      <c r="F790" s="19"/>
      <c r="G790" s="19"/>
      <c r="H790" s="19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9"/>
      <c r="C791" s="19"/>
      <c r="D791" s="19"/>
      <c r="E791" s="19"/>
      <c r="F791" s="19"/>
      <c r="G791" s="19"/>
      <c r="H791" s="19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9"/>
      <c r="C792" s="19"/>
      <c r="D792" s="19"/>
      <c r="E792" s="19"/>
      <c r="F792" s="19"/>
      <c r="G792" s="19"/>
      <c r="H792" s="19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9"/>
      <c r="C793" s="19"/>
      <c r="D793" s="19"/>
      <c r="E793" s="19"/>
      <c r="F793" s="19"/>
      <c r="G793" s="19"/>
      <c r="H793" s="19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9"/>
      <c r="C794" s="19"/>
      <c r="D794" s="19"/>
      <c r="E794" s="19"/>
      <c r="F794" s="19"/>
      <c r="G794" s="19"/>
      <c r="H794" s="19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9"/>
      <c r="C795" s="19"/>
      <c r="D795" s="19"/>
      <c r="E795" s="19"/>
      <c r="F795" s="19"/>
      <c r="G795" s="19"/>
      <c r="H795" s="19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9"/>
      <c r="C796" s="19"/>
      <c r="D796" s="19"/>
      <c r="E796" s="19"/>
      <c r="F796" s="19"/>
      <c r="G796" s="19"/>
      <c r="H796" s="19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9"/>
      <c r="C797" s="19"/>
      <c r="D797" s="19"/>
      <c r="E797" s="19"/>
      <c r="F797" s="19"/>
      <c r="G797" s="19"/>
      <c r="H797" s="19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9"/>
      <c r="C798" s="19"/>
      <c r="D798" s="19"/>
      <c r="E798" s="19"/>
      <c r="F798" s="19"/>
      <c r="G798" s="19"/>
      <c r="H798" s="19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9"/>
      <c r="C799" s="19"/>
      <c r="D799" s="19"/>
      <c r="E799" s="19"/>
      <c r="F799" s="19"/>
      <c r="G799" s="19"/>
      <c r="H799" s="19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9"/>
      <c r="C800" s="19"/>
      <c r="D800" s="19"/>
      <c r="E800" s="19"/>
      <c r="F800" s="19"/>
      <c r="G800" s="19"/>
      <c r="H800" s="19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9"/>
      <c r="C801" s="19"/>
      <c r="D801" s="19"/>
      <c r="E801" s="19"/>
      <c r="F801" s="19"/>
      <c r="G801" s="19"/>
      <c r="H801" s="19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9"/>
      <c r="C802" s="19"/>
      <c r="D802" s="19"/>
      <c r="E802" s="19"/>
      <c r="F802" s="19"/>
      <c r="G802" s="19"/>
      <c r="H802" s="19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9"/>
      <c r="C803" s="19"/>
      <c r="D803" s="19"/>
      <c r="E803" s="19"/>
      <c r="F803" s="19"/>
      <c r="G803" s="19"/>
      <c r="H803" s="19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9"/>
      <c r="C804" s="19"/>
      <c r="D804" s="19"/>
      <c r="E804" s="19"/>
      <c r="F804" s="19"/>
      <c r="G804" s="19"/>
      <c r="H804" s="19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9"/>
      <c r="C805" s="19"/>
      <c r="D805" s="19"/>
      <c r="E805" s="19"/>
      <c r="F805" s="19"/>
      <c r="G805" s="19"/>
      <c r="H805" s="19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9"/>
      <c r="C806" s="19"/>
      <c r="D806" s="19"/>
      <c r="E806" s="19"/>
      <c r="F806" s="19"/>
      <c r="G806" s="19"/>
      <c r="H806" s="19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9"/>
      <c r="C807" s="19"/>
      <c r="D807" s="19"/>
      <c r="E807" s="19"/>
      <c r="F807" s="19"/>
      <c r="G807" s="19"/>
      <c r="H807" s="19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9"/>
      <c r="C808" s="19"/>
      <c r="D808" s="19"/>
      <c r="E808" s="19"/>
      <c r="F808" s="19"/>
      <c r="G808" s="19"/>
      <c r="H808" s="19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9"/>
      <c r="C809" s="19"/>
      <c r="D809" s="19"/>
      <c r="E809" s="19"/>
      <c r="F809" s="19"/>
      <c r="G809" s="19"/>
      <c r="H809" s="19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9"/>
      <c r="C810" s="19"/>
      <c r="D810" s="19"/>
      <c r="E810" s="19"/>
      <c r="F810" s="19"/>
      <c r="G810" s="19"/>
      <c r="H810" s="19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9"/>
      <c r="C811" s="19"/>
      <c r="D811" s="19"/>
      <c r="E811" s="19"/>
      <c r="F811" s="19"/>
      <c r="G811" s="19"/>
      <c r="H811" s="19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9"/>
      <c r="C812" s="19"/>
      <c r="D812" s="19"/>
      <c r="E812" s="19"/>
      <c r="F812" s="19"/>
      <c r="G812" s="19"/>
      <c r="H812" s="19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9"/>
      <c r="C813" s="19"/>
      <c r="D813" s="19"/>
      <c r="E813" s="19"/>
      <c r="F813" s="19"/>
      <c r="G813" s="19"/>
      <c r="H813" s="19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9"/>
      <c r="C814" s="19"/>
      <c r="D814" s="19"/>
      <c r="E814" s="19"/>
      <c r="F814" s="19"/>
      <c r="G814" s="19"/>
      <c r="H814" s="19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9"/>
      <c r="C815" s="19"/>
      <c r="D815" s="19"/>
      <c r="E815" s="19"/>
      <c r="F815" s="19"/>
      <c r="G815" s="19"/>
      <c r="H815" s="19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9"/>
      <c r="C816" s="19"/>
      <c r="D816" s="19"/>
      <c r="E816" s="19"/>
      <c r="F816" s="19"/>
      <c r="G816" s="19"/>
      <c r="H816" s="19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9"/>
      <c r="C817" s="19"/>
      <c r="D817" s="19"/>
      <c r="E817" s="19"/>
      <c r="F817" s="19"/>
      <c r="G817" s="19"/>
      <c r="H817" s="19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9"/>
      <c r="C818" s="19"/>
      <c r="D818" s="19"/>
      <c r="E818" s="19"/>
      <c r="F818" s="19"/>
      <c r="G818" s="19"/>
      <c r="H818" s="19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9"/>
      <c r="C819" s="19"/>
      <c r="D819" s="19"/>
      <c r="E819" s="19"/>
      <c r="F819" s="19"/>
      <c r="G819" s="19"/>
      <c r="H819" s="19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9"/>
      <c r="C820" s="19"/>
      <c r="D820" s="19"/>
      <c r="E820" s="19"/>
      <c r="F820" s="19"/>
      <c r="G820" s="19"/>
      <c r="H820" s="19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9"/>
      <c r="C821" s="19"/>
      <c r="D821" s="19"/>
      <c r="E821" s="19"/>
      <c r="F821" s="19"/>
      <c r="G821" s="19"/>
      <c r="H821" s="19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9"/>
      <c r="C822" s="19"/>
      <c r="D822" s="19"/>
      <c r="E822" s="19"/>
      <c r="F822" s="19"/>
      <c r="G822" s="19"/>
      <c r="H822" s="19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9"/>
      <c r="C823" s="19"/>
      <c r="D823" s="19"/>
      <c r="E823" s="19"/>
      <c r="F823" s="19"/>
      <c r="G823" s="19"/>
      <c r="H823" s="19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9"/>
      <c r="C824" s="19"/>
      <c r="D824" s="19"/>
      <c r="E824" s="19"/>
      <c r="F824" s="19"/>
      <c r="G824" s="19"/>
      <c r="H824" s="19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9"/>
      <c r="C825" s="19"/>
      <c r="D825" s="19"/>
      <c r="E825" s="19"/>
      <c r="F825" s="19"/>
      <c r="G825" s="19"/>
      <c r="H825" s="19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9"/>
      <c r="C826" s="19"/>
      <c r="D826" s="19"/>
      <c r="E826" s="19"/>
      <c r="F826" s="19"/>
      <c r="G826" s="19"/>
      <c r="H826" s="19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9"/>
      <c r="C827" s="19"/>
      <c r="D827" s="19"/>
      <c r="E827" s="19"/>
      <c r="F827" s="19"/>
      <c r="G827" s="19"/>
      <c r="H827" s="19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9"/>
      <c r="C828" s="19"/>
      <c r="D828" s="19"/>
      <c r="E828" s="19"/>
      <c r="F828" s="19"/>
      <c r="G828" s="19"/>
      <c r="H828" s="19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9"/>
      <c r="C829" s="19"/>
      <c r="D829" s="19"/>
      <c r="E829" s="19"/>
      <c r="F829" s="19"/>
      <c r="G829" s="19"/>
      <c r="H829" s="19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9"/>
      <c r="C830" s="19"/>
      <c r="D830" s="19"/>
      <c r="E830" s="19"/>
      <c r="F830" s="19"/>
      <c r="G830" s="19"/>
      <c r="H830" s="19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9"/>
      <c r="C831" s="19"/>
      <c r="D831" s="19"/>
      <c r="E831" s="19"/>
      <c r="F831" s="19"/>
      <c r="G831" s="19"/>
      <c r="H831" s="19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9"/>
      <c r="C832" s="19"/>
      <c r="D832" s="19"/>
      <c r="E832" s="19"/>
      <c r="F832" s="19"/>
      <c r="G832" s="19"/>
      <c r="H832" s="19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9"/>
      <c r="C833" s="19"/>
      <c r="D833" s="19"/>
      <c r="E833" s="19"/>
      <c r="F833" s="19"/>
      <c r="G833" s="19"/>
      <c r="H833" s="19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9"/>
      <c r="C834" s="19"/>
      <c r="D834" s="19"/>
      <c r="E834" s="19"/>
      <c r="F834" s="19"/>
      <c r="G834" s="19"/>
      <c r="H834" s="19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9"/>
      <c r="C835" s="19"/>
      <c r="D835" s="19"/>
      <c r="E835" s="19"/>
      <c r="F835" s="19"/>
      <c r="G835" s="19"/>
      <c r="H835" s="19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9"/>
      <c r="C836" s="19"/>
      <c r="D836" s="19"/>
      <c r="E836" s="19"/>
      <c r="F836" s="19"/>
      <c r="G836" s="19"/>
      <c r="H836" s="19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9"/>
      <c r="C837" s="19"/>
      <c r="D837" s="19"/>
      <c r="E837" s="19"/>
      <c r="F837" s="19"/>
      <c r="G837" s="19"/>
      <c r="H837" s="19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9"/>
      <c r="C838" s="19"/>
      <c r="D838" s="19"/>
      <c r="E838" s="19"/>
      <c r="F838" s="19"/>
      <c r="G838" s="19"/>
      <c r="H838" s="19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9"/>
      <c r="C839" s="19"/>
      <c r="D839" s="19"/>
      <c r="E839" s="19"/>
      <c r="F839" s="19"/>
      <c r="G839" s="19"/>
      <c r="H839" s="19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9"/>
      <c r="C840" s="19"/>
      <c r="D840" s="19"/>
      <c r="E840" s="19"/>
      <c r="F840" s="19"/>
      <c r="G840" s="19"/>
      <c r="H840" s="19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9"/>
      <c r="C841" s="19"/>
      <c r="D841" s="19"/>
      <c r="E841" s="19"/>
      <c r="F841" s="19"/>
      <c r="G841" s="19"/>
      <c r="H841" s="19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9"/>
      <c r="C842" s="19"/>
      <c r="D842" s="19"/>
      <c r="E842" s="19"/>
      <c r="F842" s="19"/>
      <c r="G842" s="19"/>
      <c r="H842" s="19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9"/>
      <c r="C843" s="19"/>
      <c r="D843" s="19"/>
      <c r="E843" s="19"/>
      <c r="F843" s="19"/>
      <c r="G843" s="19"/>
      <c r="H843" s="19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9"/>
      <c r="C844" s="19"/>
      <c r="D844" s="19"/>
      <c r="E844" s="19"/>
      <c r="F844" s="19"/>
      <c r="G844" s="19"/>
      <c r="H844" s="19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9"/>
      <c r="C845" s="19"/>
      <c r="D845" s="19"/>
      <c r="E845" s="19"/>
      <c r="F845" s="19"/>
      <c r="G845" s="19"/>
      <c r="H845" s="19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9"/>
      <c r="C846" s="19"/>
      <c r="D846" s="19"/>
      <c r="E846" s="19"/>
      <c r="F846" s="19"/>
      <c r="G846" s="19"/>
      <c r="H846" s="19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9"/>
      <c r="C847" s="19"/>
      <c r="D847" s="19"/>
      <c r="E847" s="19"/>
      <c r="F847" s="19"/>
      <c r="G847" s="19"/>
      <c r="H847" s="19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9"/>
      <c r="C848" s="19"/>
      <c r="D848" s="19"/>
      <c r="E848" s="19"/>
      <c r="F848" s="19"/>
      <c r="G848" s="19"/>
      <c r="H848" s="19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9"/>
      <c r="C849" s="19"/>
      <c r="D849" s="19"/>
      <c r="E849" s="19"/>
      <c r="F849" s="19"/>
      <c r="G849" s="19"/>
      <c r="H849" s="19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9"/>
      <c r="C850" s="19"/>
      <c r="D850" s="19"/>
      <c r="E850" s="19"/>
      <c r="F850" s="19"/>
      <c r="G850" s="19"/>
      <c r="H850" s="19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9"/>
      <c r="C851" s="19"/>
      <c r="D851" s="19"/>
      <c r="E851" s="19"/>
      <c r="F851" s="19"/>
      <c r="G851" s="19"/>
      <c r="H851" s="19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9"/>
      <c r="C852" s="19"/>
      <c r="D852" s="19"/>
      <c r="E852" s="19"/>
      <c r="F852" s="19"/>
      <c r="G852" s="19"/>
      <c r="H852" s="19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9"/>
      <c r="C853" s="19"/>
      <c r="D853" s="19"/>
      <c r="E853" s="19"/>
      <c r="F853" s="19"/>
      <c r="G853" s="19"/>
      <c r="H853" s="19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9"/>
      <c r="C854" s="19"/>
      <c r="D854" s="19"/>
      <c r="E854" s="19"/>
      <c r="F854" s="19"/>
      <c r="G854" s="19"/>
      <c r="H854" s="19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9"/>
      <c r="C855" s="19"/>
      <c r="D855" s="19"/>
      <c r="E855" s="19"/>
      <c r="F855" s="19"/>
      <c r="G855" s="19"/>
      <c r="H855" s="19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9"/>
      <c r="C856" s="19"/>
      <c r="D856" s="19"/>
      <c r="E856" s="19"/>
      <c r="F856" s="19"/>
      <c r="G856" s="19"/>
      <c r="H856" s="19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9"/>
      <c r="C857" s="19"/>
      <c r="D857" s="19"/>
      <c r="E857" s="19"/>
      <c r="F857" s="19"/>
      <c r="G857" s="19"/>
      <c r="H857" s="19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9"/>
      <c r="C858" s="19"/>
      <c r="D858" s="19"/>
      <c r="E858" s="19"/>
      <c r="F858" s="19"/>
      <c r="G858" s="19"/>
      <c r="H858" s="19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9"/>
      <c r="C859" s="19"/>
      <c r="D859" s="19"/>
      <c r="E859" s="19"/>
      <c r="F859" s="19"/>
      <c r="G859" s="19"/>
      <c r="H859" s="19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9"/>
      <c r="C860" s="19"/>
      <c r="D860" s="19"/>
      <c r="E860" s="19"/>
      <c r="F860" s="19"/>
      <c r="G860" s="19"/>
      <c r="H860" s="19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9"/>
      <c r="C861" s="19"/>
      <c r="D861" s="19"/>
      <c r="E861" s="19"/>
      <c r="F861" s="19"/>
      <c r="G861" s="19"/>
      <c r="H861" s="19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9"/>
      <c r="C862" s="19"/>
      <c r="D862" s="19"/>
      <c r="E862" s="19"/>
      <c r="F862" s="19"/>
      <c r="G862" s="19"/>
      <c r="H862" s="19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9"/>
      <c r="C863" s="19"/>
      <c r="D863" s="19"/>
      <c r="E863" s="19"/>
      <c r="F863" s="19"/>
      <c r="G863" s="19"/>
      <c r="H863" s="19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9"/>
      <c r="C864" s="19"/>
      <c r="D864" s="19"/>
      <c r="E864" s="19"/>
      <c r="F864" s="19"/>
      <c r="G864" s="19"/>
      <c r="H864" s="19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9"/>
      <c r="C865" s="19"/>
      <c r="D865" s="19"/>
      <c r="E865" s="19"/>
      <c r="F865" s="19"/>
      <c r="G865" s="19"/>
      <c r="H865" s="19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9"/>
      <c r="C866" s="19"/>
      <c r="D866" s="19"/>
      <c r="E866" s="19"/>
      <c r="F866" s="19"/>
      <c r="G866" s="19"/>
      <c r="H866" s="19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9"/>
      <c r="C867" s="19"/>
      <c r="D867" s="19"/>
      <c r="E867" s="19"/>
      <c r="F867" s="19"/>
      <c r="G867" s="19"/>
      <c r="H867" s="19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9"/>
      <c r="C868" s="19"/>
      <c r="D868" s="19"/>
      <c r="E868" s="19"/>
      <c r="F868" s="19"/>
      <c r="G868" s="19"/>
      <c r="H868" s="19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9"/>
      <c r="C869" s="19"/>
      <c r="D869" s="19"/>
      <c r="E869" s="19"/>
      <c r="F869" s="19"/>
      <c r="G869" s="19"/>
      <c r="H869" s="19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9"/>
      <c r="C870" s="19"/>
      <c r="D870" s="19"/>
      <c r="E870" s="19"/>
      <c r="F870" s="19"/>
      <c r="G870" s="19"/>
      <c r="H870" s="19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9"/>
      <c r="C871" s="19"/>
      <c r="D871" s="19"/>
      <c r="E871" s="19"/>
      <c r="F871" s="19"/>
      <c r="G871" s="19"/>
      <c r="H871" s="19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9"/>
      <c r="C872" s="19"/>
      <c r="D872" s="19"/>
      <c r="E872" s="19"/>
      <c r="F872" s="19"/>
      <c r="G872" s="19"/>
      <c r="H872" s="19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9"/>
      <c r="C873" s="19"/>
      <c r="D873" s="19"/>
      <c r="E873" s="19"/>
      <c r="F873" s="19"/>
      <c r="G873" s="19"/>
      <c r="H873" s="19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9"/>
      <c r="C874" s="19"/>
      <c r="D874" s="19"/>
      <c r="E874" s="19"/>
      <c r="F874" s="19"/>
      <c r="G874" s="19"/>
      <c r="H874" s="19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9"/>
      <c r="C875" s="19"/>
      <c r="D875" s="19"/>
      <c r="E875" s="19"/>
      <c r="F875" s="19"/>
      <c r="G875" s="19"/>
      <c r="H875" s="19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9"/>
      <c r="C876" s="19"/>
      <c r="D876" s="19"/>
      <c r="E876" s="19"/>
      <c r="F876" s="19"/>
      <c r="G876" s="19"/>
      <c r="H876" s="19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9"/>
      <c r="C877" s="19"/>
      <c r="D877" s="19"/>
      <c r="E877" s="19"/>
      <c r="F877" s="19"/>
      <c r="G877" s="19"/>
      <c r="H877" s="19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9"/>
      <c r="C878" s="19"/>
      <c r="D878" s="19"/>
      <c r="E878" s="19"/>
      <c r="F878" s="19"/>
      <c r="G878" s="19"/>
      <c r="H878" s="19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9"/>
      <c r="C879" s="19"/>
      <c r="D879" s="19"/>
      <c r="E879" s="19"/>
      <c r="F879" s="19"/>
      <c r="G879" s="19"/>
      <c r="H879" s="19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9"/>
      <c r="C880" s="19"/>
      <c r="D880" s="19"/>
      <c r="E880" s="19"/>
      <c r="F880" s="19"/>
      <c r="G880" s="19"/>
      <c r="H880" s="19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9"/>
      <c r="C881" s="19"/>
      <c r="D881" s="19"/>
      <c r="E881" s="19"/>
      <c r="F881" s="19"/>
      <c r="G881" s="19"/>
      <c r="H881" s="19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9"/>
      <c r="C882" s="19"/>
      <c r="D882" s="19"/>
      <c r="E882" s="19"/>
      <c r="F882" s="19"/>
      <c r="G882" s="19"/>
      <c r="H882" s="19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9"/>
      <c r="C883" s="19"/>
      <c r="D883" s="19"/>
      <c r="E883" s="19"/>
      <c r="F883" s="19"/>
      <c r="G883" s="19"/>
      <c r="H883" s="19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9"/>
      <c r="C884" s="19"/>
      <c r="D884" s="19"/>
      <c r="E884" s="19"/>
      <c r="F884" s="19"/>
      <c r="G884" s="19"/>
      <c r="H884" s="19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9"/>
      <c r="C885" s="19"/>
      <c r="D885" s="19"/>
      <c r="E885" s="19"/>
      <c r="F885" s="19"/>
      <c r="G885" s="19"/>
      <c r="H885" s="19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9"/>
      <c r="C886" s="19"/>
      <c r="D886" s="19"/>
      <c r="E886" s="19"/>
      <c r="F886" s="19"/>
      <c r="G886" s="19"/>
      <c r="H886" s="19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9"/>
      <c r="C887" s="19"/>
      <c r="D887" s="19"/>
      <c r="E887" s="19"/>
      <c r="F887" s="19"/>
      <c r="G887" s="19"/>
      <c r="H887" s="19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9"/>
      <c r="C888" s="19"/>
      <c r="D888" s="19"/>
      <c r="E888" s="19"/>
      <c r="F888" s="19"/>
      <c r="G888" s="19"/>
      <c r="H888" s="19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9"/>
      <c r="C889" s="19"/>
      <c r="D889" s="19"/>
      <c r="E889" s="19"/>
      <c r="F889" s="19"/>
      <c r="G889" s="19"/>
      <c r="H889" s="19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9"/>
      <c r="C890" s="19"/>
      <c r="D890" s="19"/>
      <c r="E890" s="19"/>
      <c r="F890" s="19"/>
      <c r="G890" s="19"/>
      <c r="H890" s="19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9"/>
      <c r="C891" s="19"/>
      <c r="D891" s="19"/>
      <c r="E891" s="19"/>
      <c r="F891" s="19"/>
      <c r="G891" s="19"/>
      <c r="H891" s="19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9"/>
      <c r="C892" s="19"/>
      <c r="D892" s="19"/>
      <c r="E892" s="19"/>
      <c r="F892" s="19"/>
      <c r="G892" s="19"/>
      <c r="H892" s="19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9"/>
      <c r="C893" s="19"/>
      <c r="D893" s="19"/>
      <c r="E893" s="19"/>
      <c r="F893" s="19"/>
      <c r="G893" s="19"/>
      <c r="H893" s="19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9"/>
      <c r="C894" s="19"/>
      <c r="D894" s="19"/>
      <c r="E894" s="19"/>
      <c r="F894" s="19"/>
      <c r="G894" s="19"/>
      <c r="H894" s="19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9"/>
      <c r="C895" s="19"/>
      <c r="D895" s="19"/>
      <c r="E895" s="19"/>
      <c r="F895" s="19"/>
      <c r="G895" s="19"/>
      <c r="H895" s="19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9"/>
      <c r="C896" s="19"/>
      <c r="D896" s="19"/>
      <c r="E896" s="19"/>
      <c r="F896" s="19"/>
      <c r="G896" s="19"/>
      <c r="H896" s="19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9"/>
      <c r="C897" s="19"/>
      <c r="D897" s="19"/>
      <c r="E897" s="19"/>
      <c r="F897" s="19"/>
      <c r="G897" s="19"/>
      <c r="H897" s="19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9"/>
      <c r="C898" s="19"/>
      <c r="D898" s="19"/>
      <c r="E898" s="19"/>
      <c r="F898" s="19"/>
      <c r="G898" s="19"/>
      <c r="H898" s="19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9"/>
      <c r="C899" s="19"/>
      <c r="D899" s="19"/>
      <c r="E899" s="19"/>
      <c r="F899" s="19"/>
      <c r="G899" s="19"/>
      <c r="H899" s="19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9"/>
      <c r="C900" s="19"/>
      <c r="D900" s="19"/>
      <c r="E900" s="19"/>
      <c r="F900" s="19"/>
      <c r="G900" s="19"/>
      <c r="H900" s="19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9"/>
      <c r="C901" s="19"/>
      <c r="D901" s="19"/>
      <c r="E901" s="19"/>
      <c r="F901" s="19"/>
      <c r="G901" s="19"/>
      <c r="H901" s="19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9"/>
      <c r="C902" s="19"/>
      <c r="D902" s="19"/>
      <c r="E902" s="19"/>
      <c r="F902" s="19"/>
      <c r="G902" s="19"/>
      <c r="H902" s="19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9"/>
      <c r="C903" s="19"/>
      <c r="D903" s="19"/>
      <c r="E903" s="19"/>
      <c r="F903" s="19"/>
      <c r="G903" s="19"/>
      <c r="H903" s="19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9"/>
      <c r="C904" s="19"/>
      <c r="D904" s="19"/>
      <c r="E904" s="19"/>
      <c r="F904" s="19"/>
      <c r="G904" s="19"/>
      <c r="H904" s="19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9"/>
      <c r="C905" s="19"/>
      <c r="D905" s="19"/>
      <c r="E905" s="19"/>
      <c r="F905" s="19"/>
      <c r="G905" s="19"/>
      <c r="H905" s="19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9"/>
      <c r="C906" s="19"/>
      <c r="D906" s="19"/>
      <c r="E906" s="19"/>
      <c r="F906" s="19"/>
      <c r="G906" s="19"/>
      <c r="H906" s="19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9"/>
      <c r="C907" s="19"/>
      <c r="D907" s="19"/>
      <c r="E907" s="19"/>
      <c r="F907" s="19"/>
      <c r="G907" s="19"/>
      <c r="H907" s="19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9"/>
      <c r="C908" s="19"/>
      <c r="D908" s="19"/>
      <c r="E908" s="19"/>
      <c r="F908" s="19"/>
      <c r="G908" s="19"/>
      <c r="H908" s="19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9"/>
      <c r="C909" s="19"/>
      <c r="D909" s="19"/>
      <c r="E909" s="19"/>
      <c r="F909" s="19"/>
      <c r="G909" s="19"/>
      <c r="H909" s="19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9"/>
      <c r="C910" s="19"/>
      <c r="D910" s="19"/>
      <c r="E910" s="19"/>
      <c r="F910" s="19"/>
      <c r="G910" s="19"/>
      <c r="H910" s="19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9"/>
      <c r="C911" s="19"/>
      <c r="D911" s="19"/>
      <c r="E911" s="19"/>
      <c r="F911" s="19"/>
      <c r="G911" s="19"/>
      <c r="H911" s="19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9"/>
      <c r="C912" s="19"/>
      <c r="D912" s="19"/>
      <c r="E912" s="19"/>
      <c r="F912" s="19"/>
      <c r="G912" s="19"/>
      <c r="H912" s="19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9"/>
      <c r="C913" s="19"/>
      <c r="D913" s="19"/>
      <c r="E913" s="19"/>
      <c r="F913" s="19"/>
      <c r="G913" s="19"/>
      <c r="H913" s="19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9"/>
      <c r="C914" s="19"/>
      <c r="D914" s="19"/>
      <c r="E914" s="19"/>
      <c r="F914" s="19"/>
      <c r="G914" s="19"/>
      <c r="H914" s="19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9"/>
      <c r="C915" s="19"/>
      <c r="D915" s="19"/>
      <c r="E915" s="19"/>
      <c r="F915" s="19"/>
      <c r="G915" s="19"/>
      <c r="H915" s="19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9"/>
      <c r="C916" s="19"/>
      <c r="D916" s="19"/>
      <c r="E916" s="19"/>
      <c r="F916" s="19"/>
      <c r="G916" s="19"/>
      <c r="H916" s="19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9"/>
      <c r="C917" s="19"/>
      <c r="D917" s="19"/>
      <c r="E917" s="19"/>
      <c r="F917" s="19"/>
      <c r="G917" s="19"/>
      <c r="H917" s="19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9"/>
      <c r="C918" s="19"/>
      <c r="D918" s="19"/>
      <c r="E918" s="19"/>
      <c r="F918" s="19"/>
      <c r="G918" s="19"/>
      <c r="H918" s="19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9"/>
      <c r="C919" s="19"/>
      <c r="D919" s="19"/>
      <c r="E919" s="19"/>
      <c r="F919" s="19"/>
      <c r="G919" s="19"/>
      <c r="H919" s="19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9"/>
      <c r="C920" s="19"/>
      <c r="D920" s="19"/>
      <c r="E920" s="19"/>
      <c r="F920" s="19"/>
      <c r="G920" s="19"/>
      <c r="H920" s="19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9"/>
      <c r="C921" s="19"/>
      <c r="D921" s="19"/>
      <c r="E921" s="19"/>
      <c r="F921" s="19"/>
      <c r="G921" s="19"/>
      <c r="H921" s="19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9"/>
      <c r="C922" s="19"/>
      <c r="D922" s="19"/>
      <c r="E922" s="19"/>
      <c r="F922" s="19"/>
      <c r="G922" s="19"/>
      <c r="H922" s="19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9"/>
      <c r="C923" s="19"/>
      <c r="D923" s="19"/>
      <c r="E923" s="19"/>
      <c r="F923" s="19"/>
      <c r="G923" s="19"/>
      <c r="H923" s="19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9"/>
      <c r="C924" s="19"/>
      <c r="D924" s="19"/>
      <c r="E924" s="19"/>
      <c r="F924" s="19"/>
      <c r="G924" s="19"/>
      <c r="H924" s="19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9"/>
      <c r="C925" s="19"/>
      <c r="D925" s="19"/>
      <c r="E925" s="19"/>
      <c r="F925" s="19"/>
      <c r="G925" s="19"/>
      <c r="H925" s="19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9"/>
      <c r="C926" s="19"/>
      <c r="D926" s="19"/>
      <c r="E926" s="19"/>
      <c r="F926" s="19"/>
      <c r="G926" s="19"/>
      <c r="H926" s="19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9"/>
      <c r="C927" s="19"/>
      <c r="D927" s="19"/>
      <c r="E927" s="19"/>
      <c r="F927" s="19"/>
      <c r="G927" s="19"/>
      <c r="H927" s="19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9"/>
      <c r="C928" s="19"/>
      <c r="D928" s="19"/>
      <c r="E928" s="19"/>
      <c r="F928" s="19"/>
      <c r="G928" s="19"/>
      <c r="H928" s="19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9"/>
      <c r="C929" s="19"/>
      <c r="D929" s="19"/>
      <c r="E929" s="19"/>
      <c r="F929" s="19"/>
      <c r="G929" s="19"/>
      <c r="H929" s="19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9"/>
      <c r="C930" s="19"/>
      <c r="D930" s="19"/>
      <c r="E930" s="19"/>
      <c r="F930" s="19"/>
      <c r="G930" s="19"/>
      <c r="H930" s="19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9"/>
      <c r="C931" s="19"/>
      <c r="D931" s="19"/>
      <c r="E931" s="19"/>
      <c r="F931" s="19"/>
      <c r="G931" s="19"/>
      <c r="H931" s="19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9"/>
      <c r="C932" s="19"/>
      <c r="D932" s="19"/>
      <c r="E932" s="19"/>
      <c r="F932" s="19"/>
      <c r="G932" s="19"/>
      <c r="H932" s="19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9"/>
      <c r="C933" s="19"/>
      <c r="D933" s="19"/>
      <c r="E933" s="19"/>
      <c r="F933" s="19"/>
      <c r="G933" s="19"/>
      <c r="H933" s="19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9"/>
      <c r="C934" s="19"/>
      <c r="D934" s="19"/>
      <c r="E934" s="19"/>
      <c r="F934" s="19"/>
      <c r="G934" s="19"/>
      <c r="H934" s="19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9"/>
      <c r="C935" s="19"/>
      <c r="D935" s="19"/>
      <c r="E935" s="19"/>
      <c r="F935" s="19"/>
      <c r="G935" s="19"/>
      <c r="H935" s="19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9"/>
      <c r="C936" s="19"/>
      <c r="D936" s="19"/>
      <c r="E936" s="19"/>
      <c r="F936" s="19"/>
      <c r="G936" s="19"/>
      <c r="H936" s="19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9"/>
      <c r="C937" s="19"/>
      <c r="D937" s="19"/>
      <c r="E937" s="19"/>
      <c r="F937" s="19"/>
      <c r="G937" s="19"/>
      <c r="H937" s="19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9"/>
      <c r="C938" s="19"/>
      <c r="D938" s="19"/>
      <c r="E938" s="19"/>
      <c r="F938" s="19"/>
      <c r="G938" s="19"/>
      <c r="H938" s="19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9"/>
      <c r="C939" s="19"/>
      <c r="D939" s="19"/>
      <c r="E939" s="19"/>
      <c r="F939" s="19"/>
      <c r="G939" s="19"/>
      <c r="H939" s="19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9"/>
      <c r="C940" s="19"/>
      <c r="D940" s="19"/>
      <c r="E940" s="19"/>
      <c r="F940" s="19"/>
      <c r="G940" s="19"/>
      <c r="H940" s="19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9"/>
      <c r="C941" s="19"/>
      <c r="D941" s="19"/>
      <c r="E941" s="19"/>
      <c r="F941" s="19"/>
      <c r="G941" s="19"/>
      <c r="H941" s="19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9"/>
      <c r="C942" s="19"/>
      <c r="D942" s="19"/>
      <c r="E942" s="19"/>
      <c r="F942" s="19"/>
      <c r="G942" s="19"/>
      <c r="H942" s="19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9"/>
      <c r="C943" s="19"/>
      <c r="D943" s="19"/>
      <c r="E943" s="19"/>
      <c r="F943" s="19"/>
      <c r="G943" s="19"/>
      <c r="H943" s="19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9"/>
      <c r="C944" s="19"/>
      <c r="D944" s="19"/>
      <c r="E944" s="19"/>
      <c r="F944" s="19"/>
      <c r="G944" s="19"/>
      <c r="H944" s="19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9"/>
      <c r="C945" s="19"/>
      <c r="D945" s="19"/>
      <c r="E945" s="19"/>
      <c r="F945" s="19"/>
      <c r="G945" s="19"/>
      <c r="H945" s="19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9"/>
      <c r="C946" s="19"/>
      <c r="D946" s="19"/>
      <c r="E946" s="19"/>
      <c r="F946" s="19"/>
      <c r="G946" s="19"/>
      <c r="H946" s="19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9"/>
      <c r="C947" s="19"/>
      <c r="D947" s="19"/>
      <c r="E947" s="19"/>
      <c r="F947" s="19"/>
      <c r="G947" s="19"/>
      <c r="H947" s="19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9"/>
      <c r="C948" s="19"/>
      <c r="D948" s="19"/>
      <c r="E948" s="19"/>
      <c r="F948" s="19"/>
      <c r="G948" s="19"/>
      <c r="H948" s="19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9"/>
      <c r="C949" s="19"/>
      <c r="D949" s="19"/>
      <c r="E949" s="19"/>
      <c r="F949" s="19"/>
      <c r="G949" s="19"/>
      <c r="H949" s="19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9"/>
      <c r="C950" s="19"/>
      <c r="D950" s="19"/>
      <c r="E950" s="19"/>
      <c r="F950" s="19"/>
      <c r="G950" s="19"/>
      <c r="H950" s="19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9"/>
      <c r="C951" s="19"/>
      <c r="D951" s="19"/>
      <c r="E951" s="19"/>
      <c r="F951" s="19"/>
      <c r="G951" s="19"/>
      <c r="H951" s="19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9"/>
      <c r="C952" s="19"/>
      <c r="D952" s="19"/>
      <c r="E952" s="19"/>
      <c r="F952" s="19"/>
      <c r="G952" s="19"/>
      <c r="H952" s="19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9"/>
      <c r="C953" s="19"/>
      <c r="D953" s="19"/>
      <c r="E953" s="19"/>
      <c r="F953" s="19"/>
      <c r="G953" s="19"/>
      <c r="H953" s="19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9"/>
      <c r="C954" s="19"/>
      <c r="D954" s="19"/>
      <c r="E954" s="19"/>
      <c r="F954" s="19"/>
      <c r="G954" s="19"/>
      <c r="H954" s="19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9"/>
      <c r="C955" s="19"/>
      <c r="D955" s="19"/>
      <c r="E955" s="19"/>
      <c r="F955" s="19"/>
      <c r="G955" s="19"/>
      <c r="H955" s="19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9"/>
      <c r="C956" s="19"/>
      <c r="D956" s="19"/>
      <c r="E956" s="19"/>
      <c r="F956" s="19"/>
      <c r="G956" s="19"/>
      <c r="H956" s="19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9"/>
      <c r="C957" s="19"/>
      <c r="D957" s="19"/>
      <c r="E957" s="19"/>
      <c r="F957" s="19"/>
      <c r="G957" s="19"/>
      <c r="H957" s="19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9"/>
      <c r="C958" s="19"/>
      <c r="D958" s="19"/>
      <c r="E958" s="19"/>
      <c r="F958" s="19"/>
      <c r="G958" s="19"/>
      <c r="H958" s="19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9"/>
      <c r="C959" s="19"/>
      <c r="D959" s="19"/>
      <c r="E959" s="19"/>
      <c r="F959" s="19"/>
      <c r="G959" s="19"/>
      <c r="H959" s="19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9"/>
      <c r="C960" s="19"/>
      <c r="D960" s="19"/>
      <c r="E960" s="19"/>
      <c r="F960" s="19"/>
      <c r="G960" s="19"/>
      <c r="H960" s="19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9"/>
      <c r="C961" s="19"/>
      <c r="D961" s="19"/>
      <c r="E961" s="19"/>
      <c r="F961" s="19"/>
      <c r="G961" s="19"/>
      <c r="H961" s="19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9"/>
      <c r="C962" s="19"/>
      <c r="D962" s="19"/>
      <c r="E962" s="19"/>
      <c r="F962" s="19"/>
      <c r="G962" s="19"/>
      <c r="H962" s="19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9"/>
      <c r="C963" s="19"/>
      <c r="D963" s="19"/>
      <c r="E963" s="19"/>
      <c r="F963" s="19"/>
      <c r="G963" s="19"/>
      <c r="H963" s="19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9"/>
      <c r="C964" s="19"/>
      <c r="D964" s="19"/>
      <c r="E964" s="19"/>
      <c r="F964" s="19"/>
      <c r="G964" s="19"/>
      <c r="H964" s="19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9"/>
      <c r="C965" s="19"/>
      <c r="D965" s="19"/>
      <c r="E965" s="19"/>
      <c r="F965" s="19"/>
      <c r="G965" s="19"/>
      <c r="H965" s="19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9"/>
      <c r="C966" s="19"/>
      <c r="D966" s="19"/>
      <c r="E966" s="19"/>
      <c r="F966" s="19"/>
      <c r="G966" s="19"/>
      <c r="H966" s="19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9"/>
      <c r="C967" s="19"/>
      <c r="D967" s="19"/>
      <c r="E967" s="19"/>
      <c r="F967" s="19"/>
      <c r="G967" s="19"/>
      <c r="H967" s="19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9"/>
      <c r="C968" s="19"/>
      <c r="D968" s="19"/>
      <c r="E968" s="19"/>
      <c r="F968" s="19"/>
      <c r="G968" s="19"/>
      <c r="H968" s="19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9"/>
      <c r="C969" s="19"/>
      <c r="D969" s="19"/>
      <c r="E969" s="19"/>
      <c r="F969" s="19"/>
      <c r="G969" s="19"/>
      <c r="H969" s="19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9"/>
      <c r="C970" s="19"/>
      <c r="D970" s="19"/>
      <c r="E970" s="19"/>
      <c r="F970" s="19"/>
      <c r="G970" s="19"/>
      <c r="H970" s="19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9"/>
      <c r="C971" s="19"/>
      <c r="D971" s="19"/>
      <c r="E971" s="19"/>
      <c r="F971" s="19"/>
      <c r="G971" s="19"/>
      <c r="H971" s="19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9"/>
      <c r="C972" s="19"/>
      <c r="D972" s="19"/>
      <c r="E972" s="19"/>
      <c r="F972" s="19"/>
      <c r="G972" s="19"/>
      <c r="H972" s="19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9"/>
      <c r="C973" s="19"/>
      <c r="D973" s="19"/>
      <c r="E973" s="19"/>
      <c r="F973" s="19"/>
      <c r="G973" s="19"/>
      <c r="H973" s="19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9"/>
      <c r="C974" s="19"/>
      <c r="D974" s="19"/>
      <c r="E974" s="19"/>
      <c r="F974" s="19"/>
      <c r="G974" s="19"/>
      <c r="H974" s="19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9"/>
      <c r="C975" s="19"/>
      <c r="D975" s="19"/>
      <c r="E975" s="19"/>
      <c r="F975" s="19"/>
      <c r="G975" s="19"/>
      <c r="H975" s="19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9"/>
      <c r="C976" s="19"/>
      <c r="D976" s="19"/>
      <c r="E976" s="19"/>
      <c r="F976" s="19"/>
      <c r="G976" s="19"/>
      <c r="H976" s="19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9"/>
      <c r="C977" s="19"/>
      <c r="D977" s="19"/>
      <c r="E977" s="19"/>
      <c r="F977" s="19"/>
      <c r="G977" s="19"/>
      <c r="H977" s="19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9"/>
      <c r="C978" s="19"/>
      <c r="D978" s="19"/>
      <c r="E978" s="19"/>
      <c r="F978" s="19"/>
      <c r="G978" s="19"/>
      <c r="H978" s="19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9"/>
      <c r="C979" s="19"/>
      <c r="D979" s="19"/>
      <c r="E979" s="19"/>
      <c r="F979" s="19"/>
      <c r="G979" s="19"/>
      <c r="H979" s="19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9"/>
      <c r="C980" s="19"/>
      <c r="D980" s="19"/>
      <c r="E980" s="19"/>
      <c r="F980" s="19"/>
      <c r="G980" s="19"/>
      <c r="H980" s="19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9"/>
      <c r="C981" s="19"/>
      <c r="D981" s="19"/>
      <c r="E981" s="19"/>
      <c r="F981" s="19"/>
      <c r="G981" s="19"/>
      <c r="H981" s="19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9"/>
      <c r="C982" s="19"/>
      <c r="D982" s="19"/>
      <c r="E982" s="19"/>
      <c r="F982" s="19"/>
      <c r="G982" s="19"/>
      <c r="H982" s="19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9"/>
      <c r="C983" s="19"/>
      <c r="D983" s="19"/>
      <c r="E983" s="19"/>
      <c r="F983" s="19"/>
      <c r="G983" s="19"/>
      <c r="H983" s="19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9"/>
      <c r="C984" s="19"/>
      <c r="D984" s="19"/>
      <c r="E984" s="19"/>
      <c r="F984" s="19"/>
      <c r="G984" s="19"/>
      <c r="H984" s="19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9"/>
      <c r="C985" s="19"/>
      <c r="D985" s="19"/>
      <c r="E985" s="19"/>
      <c r="F985" s="19"/>
      <c r="G985" s="19"/>
      <c r="H985" s="19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9"/>
      <c r="C986" s="19"/>
      <c r="D986" s="19"/>
      <c r="E986" s="19"/>
      <c r="F986" s="19"/>
      <c r="G986" s="19"/>
      <c r="H986" s="19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9"/>
      <c r="C987" s="19"/>
      <c r="D987" s="19"/>
      <c r="E987" s="19"/>
      <c r="F987" s="19"/>
      <c r="G987" s="19"/>
      <c r="H987" s="19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9"/>
      <c r="C988" s="19"/>
      <c r="D988" s="19"/>
      <c r="E988" s="19"/>
      <c r="F988" s="19"/>
      <c r="G988" s="19"/>
      <c r="H988" s="19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9"/>
      <c r="C989" s="19"/>
      <c r="D989" s="19"/>
      <c r="E989" s="19"/>
      <c r="F989" s="19"/>
      <c r="G989" s="19"/>
      <c r="H989" s="19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9"/>
      <c r="C990" s="19"/>
      <c r="D990" s="19"/>
      <c r="E990" s="19"/>
      <c r="F990" s="19"/>
      <c r="G990" s="19"/>
      <c r="H990" s="19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9"/>
      <c r="C991" s="19"/>
      <c r="D991" s="19"/>
      <c r="E991" s="19"/>
      <c r="F991" s="19"/>
      <c r="G991" s="19"/>
      <c r="H991" s="19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9"/>
      <c r="C992" s="19"/>
      <c r="D992" s="19"/>
      <c r="E992" s="19"/>
      <c r="F992" s="19"/>
      <c r="G992" s="19"/>
      <c r="H992" s="19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9"/>
      <c r="C993" s="19"/>
      <c r="D993" s="19"/>
      <c r="E993" s="19"/>
      <c r="F993" s="19"/>
      <c r="G993" s="19"/>
      <c r="H993" s="19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9"/>
      <c r="C994" s="19"/>
      <c r="D994" s="19"/>
      <c r="E994" s="19"/>
      <c r="F994" s="19"/>
      <c r="G994" s="19"/>
      <c r="H994" s="19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9"/>
      <c r="C995" s="19"/>
      <c r="D995" s="19"/>
      <c r="E995" s="19"/>
      <c r="F995" s="19"/>
      <c r="G995" s="19"/>
      <c r="H995" s="19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9"/>
      <c r="C996" s="19"/>
      <c r="D996" s="19"/>
      <c r="E996" s="19"/>
      <c r="F996" s="19"/>
      <c r="G996" s="19"/>
      <c r="H996" s="19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9"/>
      <c r="C997" s="19"/>
      <c r="D997" s="19"/>
      <c r="E997" s="19"/>
      <c r="F997" s="19"/>
      <c r="G997" s="19"/>
      <c r="H997" s="19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9"/>
      <c r="C998" s="19"/>
      <c r="D998" s="19"/>
      <c r="E998" s="19"/>
      <c r="F998" s="19"/>
      <c r="G998" s="19"/>
      <c r="H998" s="19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9"/>
      <c r="C999" s="19"/>
      <c r="D999" s="19"/>
      <c r="E999" s="19"/>
      <c r="F999" s="19"/>
      <c r="G999" s="19"/>
      <c r="H999" s="19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63</v>
      </c>
      <c r="B1" s="15" t="s">
        <v>64</v>
      </c>
      <c r="C1" s="15" t="s">
        <v>65</v>
      </c>
      <c r="D1" s="15" t="s">
        <v>66</v>
      </c>
      <c r="E1" s="15" t="s">
        <v>67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8">
        <v>43886.0</v>
      </c>
      <c r="B2" s="34">
        <f>TODAY()</f>
        <v>45168</v>
      </c>
      <c r="C2" s="35">
        <f>datedif(A2,B2,"D")</f>
        <v>1282</v>
      </c>
      <c r="D2" s="31">
        <f>datedif(A2,B2,"M")</f>
        <v>42</v>
      </c>
      <c r="E2" s="31">
        <f>datedif(A2,B2,"Y")</f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19">
        <f>datedif(A2,B2,"YM")</f>
        <v>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