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etelitspa-my.sharepoint.com/personal/paolo_annoni_retelit_it/Documents/DBAM/Materiale Marketing/"/>
    </mc:Choice>
  </mc:AlternateContent>
  <xr:revisionPtr revIDLastSave="5" documentId="13_ncr:1_{2ECB2DFB-BEA0-2A4D-9613-665F8013CA5B}" xr6:coauthVersionLast="47" xr6:coauthVersionMax="47" xr10:uidLastSave="{9DBDC27C-6340-4F11-B8BC-90BA1FF4E4E1}"/>
  <bookViews>
    <workbookView xWindow="-120" yWindow="-120" windowWidth="29040" windowHeight="15720" xr2:uid="{F014FD68-915A-4E49-982C-F2F5724AC715}"/>
  </bookViews>
  <sheets>
    <sheet name="NIS2 Cyber Test" sheetId="2" r:id="rId1"/>
    <sheet name="Dashboard" sheetId="6" r:id="rId2"/>
    <sheet name="DataAnalys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C8" i="2"/>
  <c r="C12" i="3"/>
  <c r="D12" i="3"/>
  <c r="D13" i="6"/>
  <c r="P36" i="3"/>
  <c r="Q36" i="3"/>
  <c r="R36" i="3"/>
  <c r="P30" i="3"/>
  <c r="Q30" i="3"/>
  <c r="R30" i="3"/>
  <c r="P31" i="3"/>
  <c r="Q31" i="3"/>
  <c r="R31" i="3"/>
  <c r="P32" i="3"/>
  <c r="Q32" i="3"/>
  <c r="R32" i="3"/>
  <c r="P33" i="3"/>
  <c r="Q33" i="3"/>
  <c r="R33" i="3"/>
  <c r="P34" i="3"/>
  <c r="Q34" i="3"/>
  <c r="R34" i="3"/>
  <c r="P35" i="3"/>
  <c r="Q35" i="3"/>
  <c r="R35" i="3"/>
  <c r="P8" i="3"/>
  <c r="Q8" i="3"/>
  <c r="R8" i="3"/>
  <c r="P9" i="3"/>
  <c r="Q9" i="3"/>
  <c r="R9" i="3"/>
  <c r="P10" i="3"/>
  <c r="Q10" i="3"/>
  <c r="R10" i="3"/>
  <c r="P11" i="3"/>
  <c r="Q11" i="3"/>
  <c r="R11" i="3"/>
  <c r="P12" i="3"/>
  <c r="Q12" i="3"/>
  <c r="R12" i="3"/>
  <c r="P13" i="3"/>
  <c r="Q13" i="3"/>
  <c r="R13" i="3"/>
  <c r="P14" i="3"/>
  <c r="Q14" i="3"/>
  <c r="R14" i="3"/>
  <c r="P15" i="3"/>
  <c r="Q15" i="3"/>
  <c r="R15" i="3"/>
  <c r="B9" i="3"/>
  <c r="B8" i="3"/>
  <c r="B12" i="3" s="1"/>
  <c r="H3" i="3"/>
  <c r="H2" i="3"/>
  <c r="E3" i="3"/>
  <c r="E2" i="3"/>
  <c r="B3" i="3"/>
  <c r="B2" i="3"/>
  <c r="P28" i="3"/>
  <c r="Q28" i="3"/>
  <c r="R28" i="3"/>
  <c r="P29" i="3"/>
  <c r="Q29" i="3"/>
  <c r="R29" i="3"/>
  <c r="Q27" i="3"/>
  <c r="R27" i="3"/>
  <c r="P27" i="3"/>
  <c r="P17" i="3"/>
  <c r="Q17" i="3"/>
  <c r="R17" i="3"/>
  <c r="P18" i="3"/>
  <c r="Q18" i="3"/>
  <c r="R18" i="3"/>
  <c r="P19" i="3"/>
  <c r="Q19" i="3"/>
  <c r="R19" i="3"/>
  <c r="P20" i="3"/>
  <c r="Q20" i="3"/>
  <c r="R20" i="3"/>
  <c r="P21" i="3"/>
  <c r="Q21" i="3"/>
  <c r="R21" i="3"/>
  <c r="P22" i="3"/>
  <c r="Q22" i="3"/>
  <c r="R22" i="3"/>
  <c r="P23" i="3"/>
  <c r="Q23" i="3"/>
  <c r="R23" i="3"/>
  <c r="P24" i="3"/>
  <c r="Q24" i="3"/>
  <c r="R24" i="3"/>
  <c r="P25" i="3"/>
  <c r="Q25" i="3"/>
  <c r="R25" i="3"/>
  <c r="P26" i="3"/>
  <c r="Q26" i="3"/>
  <c r="R26" i="3"/>
  <c r="Q16" i="3"/>
  <c r="R16" i="3"/>
  <c r="P16" i="3"/>
  <c r="P7" i="3"/>
  <c r="Q7" i="3"/>
  <c r="R7" i="3"/>
  <c r="P2" i="3"/>
  <c r="Q2" i="3"/>
  <c r="R2" i="3"/>
  <c r="P3" i="3"/>
  <c r="Q3" i="3"/>
  <c r="R3" i="3"/>
  <c r="P4" i="3"/>
  <c r="Q4" i="3"/>
  <c r="R4" i="3"/>
  <c r="P5" i="3"/>
  <c r="Q5" i="3"/>
  <c r="R5" i="3"/>
  <c r="P6" i="3"/>
  <c r="Q6" i="3"/>
  <c r="R6" i="3"/>
  <c r="Q1" i="3"/>
  <c r="R1" i="3"/>
  <c r="P1" i="3"/>
  <c r="K8" i="6" l="1"/>
  <c r="K9" i="6" s="1"/>
  <c r="B16" i="3"/>
  <c r="I13" i="6" s="1"/>
  <c r="B6" i="3"/>
  <c r="D8" i="6" s="1"/>
  <c r="B7" i="3"/>
  <c r="G8" i="6" s="1"/>
  <c r="T1" i="3" a="1"/>
  <c r="N26" i="6" s="1"/>
  <c r="T1" i="3" l="1"/>
  <c r="N10" i="6"/>
  <c r="N8" i="6"/>
  <c r="N12" i="6"/>
  <c r="N14" i="6"/>
  <c r="N16" i="6"/>
  <c r="N18" i="6"/>
  <c r="N20" i="6"/>
  <c r="N22" i="6"/>
  <c r="N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<sst xmlns="http://schemas.openxmlformats.org/spreadsheetml/2006/main" count="112" uniqueCount="67">
  <si>
    <t>Usa il menu a tendina accanto a ciascuna voce qui di seguito per selezionare le azioni che vengono già messe in atto nella tua azienda.</t>
  </si>
  <si>
    <t>Poi, visita la tab Dashboard per consultare i tuoi risultati e visualizzare il tuo punteggio di resilienza.</t>
  </si>
  <si>
    <t>Fatturato</t>
  </si>
  <si>
    <t>Numero di Dipendenti</t>
  </si>
  <si>
    <t>PT</t>
  </si>
  <si>
    <t>CONSAPEVOLEZZA E DETECTION DELLE DEBOLEZZE AZIENDALI</t>
  </si>
  <si>
    <t>RESILIENZA DEI PROCESSI E DEGLI STRUMENTI</t>
  </si>
  <si>
    <t>STRUMENTI PER AUMENTARE SICUREZZA E RESILIENZA</t>
  </si>
  <si>
    <t>L'hardware aziendale è censito periodicamente</t>
  </si>
  <si>
    <t>✗</t>
  </si>
  <si>
    <t>L'azienda utilizza sistemi AIM</t>
  </si>
  <si>
    <t>I firewall (meglio se virtuali o remoti) sono continuamente aggiornati</t>
  </si>
  <si>
    <t>✓</t>
  </si>
  <si>
    <t>Il software installato è censito periodicamente</t>
  </si>
  <si>
    <t>Le VPN e gli accessi da remoti sono gestiti, monitorati ed aggiornati periodicamente</t>
  </si>
  <si>
    <t>Esistono sistemi EDR continuamente aggiornati</t>
  </si>
  <si>
    <t>I responsabili dei controlli sono identificatie e formati</t>
  </si>
  <si>
    <t>Gli accessi da remoto avvengono tramite MFA</t>
  </si>
  <si>
    <t>L'azienda si avvale di un SOC per monitoraggio real time degli alert</t>
  </si>
  <si>
    <t>Le vulnerabilità sono conosciute e documentate</t>
  </si>
  <si>
    <t>La rete aziendale è segmentata</t>
  </si>
  <si>
    <t>Le applicazioni WEB sono protetti da Web Application Firewall</t>
  </si>
  <si>
    <t>È stato svolto un Security Assessment non più tardi 12 mesi fa</t>
  </si>
  <si>
    <t>Gli utenti sono informati e sensibilizzati sul rischio cyber</t>
  </si>
  <si>
    <t>Le mail sono controllate da appositi filti antispam ed antimalware</t>
  </si>
  <si>
    <t>È stato svolto un test di Phishing simulation non più tardi 12 mesi fa</t>
  </si>
  <si>
    <t>I link all'interno delle mail sono monitorati e verificati da apposite tecnologie.</t>
  </si>
  <si>
    <t>Le vulnerabilità note dei fornitori sono coonsciute e documentate</t>
  </si>
  <si>
    <t xml:space="preserve">I dati su PC e notebook sono cifrati </t>
  </si>
  <si>
    <t>L'azienda utilizza centralini in cloud</t>
  </si>
  <si>
    <t>I log dei sistemi vengono raccolti e conservati per almeno 6 mesi (compliance GDPR)</t>
  </si>
  <si>
    <t>L'azienda esegue backup con la logica 3-2-1-0</t>
  </si>
  <si>
    <t>Il CED Aziendale è fisicamente ospitato in un datacenter certificato</t>
  </si>
  <si>
    <t>Le vulnerabilità dei sistemi sono costamente monitorate</t>
  </si>
  <si>
    <t>La policy di verifica continua dei backup è definita ed aggiornata</t>
  </si>
  <si>
    <t xml:space="preserve">Il CED Aziendale è virtualizzato presso private cloud </t>
  </si>
  <si>
    <t>Ogni 6-12 mesi vengono effettuati VA/PT</t>
  </si>
  <si>
    <t>Esistono piani di DR e BC con test di ripristino ricorrenti</t>
  </si>
  <si>
    <t>Il CED Aziendale è virtualizzato presso public cloud  (AWS/AZURE/GCP…)</t>
  </si>
  <si>
    <t>Il recovery plan è definito</t>
  </si>
  <si>
    <r>
      <t xml:space="preserve">                              </t>
    </r>
    <r>
      <rPr>
        <sz val="14"/>
        <color theme="1"/>
        <rFont val="Roboto"/>
      </rPr>
      <t>Completato</t>
    </r>
  </si>
  <si>
    <t xml:space="preserve">                  Da implementare</t>
  </si>
  <si>
    <t>LE PROSSIME 10 AZIONI IN ORDINE DI IMPORTANZA</t>
  </si>
  <si>
    <t xml:space="preserve">                       Coefficiente di rischio</t>
  </si>
  <si>
    <t>In media, 22 di giorni di fermo delle attività</t>
  </si>
  <si>
    <t>Identify</t>
  </si>
  <si>
    <t>protect</t>
  </si>
  <si>
    <t>detect</t>
  </si>
  <si>
    <t>respond</t>
  </si>
  <si>
    <t>recovery</t>
  </si>
  <si>
    <t>Completato</t>
  </si>
  <si>
    <t>Da Implementare</t>
  </si>
  <si>
    <t>Percentages</t>
  </si>
  <si>
    <t>Probabilita</t>
  </si>
  <si>
    <t xml:space="preserve">              Punteggio di compliance</t>
  </si>
  <si>
    <t xml:space="preserve">       Quanto rischi di perdere in caso di incidente</t>
  </si>
  <si>
    <t>NIS2 CYBER ASSESSMENT</t>
  </si>
  <si>
    <t>Gruppo/Azienda Singola</t>
  </si>
  <si>
    <t>Persone IT</t>
  </si>
  <si>
    <t>Settore Merceologico/ATECO</t>
  </si>
  <si>
    <t>Sedi società</t>
  </si>
  <si>
    <t>è presente la figura/funzione di risk management</t>
  </si>
  <si>
    <t xml:space="preserve">è presente la figura/funzione di HR e Procurement </t>
  </si>
  <si>
    <t>è presente la figura/funzione di DPO/resp. privacy</t>
  </si>
  <si>
    <t>Sono identificati i responsabili Interni e società partner esterne per attivita di mitigation/response</t>
  </si>
  <si>
    <t>La società è cerificata ISO 27001</t>
  </si>
  <si>
    <t>La maintenance è effettuata da fornitori esterni con accesso ai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</si>
</sst>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Aptos Display"/>
      <family val="2"/>
    </font>
    <font>
      <sz val="16"/>
      <color theme="1"/>
      <name val="Aptos Display"/>
      <family val="2"/>
    </font>
    <font>
      <sz val="12"/>
      <color theme="0"/>
      <name val="Aptos Display"/>
      <family val="2"/>
    </font>
    <font>
      <sz val="12"/>
      <color theme="1"/>
      <name val="Calibri"/>
      <family val="2"/>
      <scheme val="minor"/>
    </font>
    <font>
      <b/>
      <sz val="16"/>
      <color theme="1"/>
      <name val="Aptos Display"/>
      <family val="2"/>
    </font>
    <font>
      <i/>
      <sz val="12"/>
      <color theme="6"/>
      <name val="Aptos Display"/>
      <family val="2"/>
    </font>
    <font>
      <i/>
      <sz val="12"/>
      <color rgb="FFFF0000"/>
      <name val="Aptos Display"/>
      <family val="2"/>
    </font>
    <font>
      <sz val="12"/>
      <color theme="0" tint="-0.499984740745262"/>
      <name val="Aptos Display"/>
      <family val="2"/>
    </font>
    <font>
      <sz val="12"/>
      <name val="Calibri"/>
      <family val="2"/>
      <scheme val="minor"/>
    </font>
    <font>
      <sz val="14"/>
      <color theme="1"/>
      <name val="Roboto"/>
    </font>
    <font>
      <b/>
      <sz val="14"/>
      <color theme="1"/>
      <name val="Roboto"/>
    </font>
    <font>
      <sz val="12"/>
      <color theme="1"/>
      <name val="Roboto"/>
    </font>
    <font>
      <sz val="12"/>
      <color theme="6"/>
      <name val="Roboto"/>
    </font>
    <font>
      <b/>
      <sz val="36"/>
      <color theme="1"/>
      <name val="Aptos Display"/>
      <family val="2"/>
    </font>
    <font>
      <b/>
      <sz val="22"/>
      <color theme="1"/>
      <name val="Aptos Display"/>
      <family val="2"/>
    </font>
    <font>
      <b/>
      <sz val="24"/>
      <color theme="1"/>
      <name val="Aptos Display"/>
      <family val="2"/>
    </font>
    <font>
      <sz val="14"/>
      <color theme="1"/>
      <name val="Aptos Display"/>
      <family val="2"/>
    </font>
    <font>
      <sz val="12"/>
      <name val="Roboto"/>
    </font>
    <font>
      <b/>
      <sz val="36"/>
      <color theme="1"/>
      <name val="Aptos Display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87C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2" fillId="2" borderId="0" xfId="0" applyFont="1" applyFill="1" applyAlignment="1">
      <alignment horizontal="left" vertical="center" indent="1"/>
    </xf>
    <xf numFmtId="0" fontId="12" fillId="0" borderId="0" xfId="0" applyFont="1" applyAlignment="1">
      <alignment horizontal="left"/>
    </xf>
    <xf numFmtId="0" fontId="1" fillId="7" borderId="0" xfId="0" applyFont="1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vertical="center"/>
    </xf>
    <xf numFmtId="0" fontId="7" fillId="8" borderId="0" xfId="0" applyFont="1" applyFill="1" applyAlignment="1">
      <alignment vertical="top"/>
    </xf>
    <xf numFmtId="0" fontId="6" fillId="8" borderId="0" xfId="0" applyFont="1" applyFill="1" applyAlignment="1">
      <alignment horizontal="center"/>
    </xf>
    <xf numFmtId="0" fontId="1" fillId="8" borderId="0" xfId="0" applyFont="1" applyFill="1" applyAlignment="1">
      <alignment horizontal="left" wrapText="1" indent="1"/>
    </xf>
    <xf numFmtId="0" fontId="5" fillId="8" borderId="0" xfId="0" applyFont="1" applyFill="1" applyAlignment="1">
      <alignment horizontal="center" wrapText="1"/>
    </xf>
    <xf numFmtId="0" fontId="6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vertical="center"/>
    </xf>
    <xf numFmtId="49" fontId="18" fillId="8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vertical="center" wrapText="1"/>
    </xf>
    <xf numFmtId="0" fontId="9" fillId="8" borderId="0" xfId="0" applyFont="1" applyFill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 wrapText="1" indent="1"/>
    </xf>
    <xf numFmtId="9" fontId="16" fillId="2" borderId="0" xfId="1" applyFont="1" applyFill="1" applyAlignment="1">
      <alignment horizontal="center" vertical="center" wrapText="1"/>
    </xf>
    <xf numFmtId="0" fontId="1" fillId="2" borderId="0" xfId="0" applyFont="1" applyFill="1"/>
    <xf numFmtId="0" fontId="8" fillId="8" borderId="0" xfId="0" applyFont="1" applyFill="1" applyAlignment="1">
      <alignment horizontal="center" vertical="center" textRotation="20"/>
    </xf>
    <xf numFmtId="0" fontId="16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4" fontId="14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 vertical="center"/>
    </xf>
    <xf numFmtId="164" fontId="15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vertical="center"/>
    </xf>
  </cellXfs>
  <cellStyles count="2">
    <cellStyle name="Normale" xfId="0" builtinId="0"/>
    <cellStyle name="Percentuale" xfId="1" builtinId="5"/>
  </cellStyles>
  <dxfs count="3">
    <dxf>
      <font>
        <color rgb="FF9C0006"/>
      </font>
    </dxf>
    <dxf>
      <font>
        <color theme="5"/>
      </font>
    </dxf>
    <dxf>
      <font>
        <color theme="9"/>
      </font>
    </dxf>
  </dxfs>
  <tableStyles count="0" defaultTableStyle="TableStyleMedium2" defaultPivotStyle="PivotStyleLight16"/>
  <colors>
    <mruColors>
      <color rgb="FF0087CF"/>
      <color rgb="FF5B4653"/>
      <color rgb="FF9F1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30-41A8-8197-0EFE71194D5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30-41A8-8197-0EFE71194D57}"/>
              </c:ext>
            </c:extLst>
          </c:dPt>
          <c:dLbls>
            <c:delete val="1"/>
          </c:dLbls>
          <c:cat>
            <c:strRef>
              <c:f>DataAnalysis!$A$2:$A$3</c:f>
              <c:strCache>
                <c:ptCount val="2"/>
                <c:pt idx="0">
                  <c:v>✓</c:v>
                </c:pt>
                <c:pt idx="1">
                  <c:v>✗</c:v>
                </c:pt>
              </c:strCache>
            </c:strRef>
          </c:cat>
          <c:val>
            <c:numRef>
              <c:f>DataAnalysis!$B$2:$B$3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0-41A8-8197-0EFE71194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839508320"/>
        <c:axId val="572438128"/>
      </c:barChart>
      <c:catAx>
        <c:axId val="83950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2438128"/>
        <c:crosses val="autoZero"/>
        <c:auto val="1"/>
        <c:lblAlgn val="ctr"/>
        <c:lblOffset val="100"/>
        <c:noMultiLvlLbl val="0"/>
      </c:catAx>
      <c:valAx>
        <c:axId val="5724381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395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61-477D-B508-69CDD8FF980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61-477D-B508-69CDD8FF980B}"/>
              </c:ext>
            </c:extLst>
          </c:dPt>
          <c:dLbls>
            <c:delete val="1"/>
          </c:dLbls>
          <c:cat>
            <c:strRef>
              <c:f>DataAnalysis!$D$2:$D$3</c:f>
              <c:strCache>
                <c:ptCount val="2"/>
                <c:pt idx="0">
                  <c:v>✓</c:v>
                </c:pt>
                <c:pt idx="1">
                  <c:v>✗</c:v>
                </c:pt>
              </c:strCache>
            </c:strRef>
          </c:cat>
          <c:val>
            <c:numRef>
              <c:f>DataAnalysis!$E$2:$E$3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61-477D-B508-69CDD8FF98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839522240"/>
        <c:axId val="732998096"/>
      </c:barChart>
      <c:catAx>
        <c:axId val="8395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2998096"/>
        <c:crosses val="autoZero"/>
        <c:auto val="1"/>
        <c:lblAlgn val="ctr"/>
        <c:lblOffset val="100"/>
        <c:noMultiLvlLbl val="0"/>
      </c:catAx>
      <c:valAx>
        <c:axId val="732998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395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7C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C3-43B2-B12E-7A14A320A7E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C3-43B2-B12E-7A14A320A7E3}"/>
              </c:ext>
            </c:extLst>
          </c:dPt>
          <c:dLbls>
            <c:delete val="1"/>
          </c:dLbls>
          <c:cat>
            <c:strRef>
              <c:f>DataAnalysis!$G$2:$G$3</c:f>
              <c:strCache>
                <c:ptCount val="2"/>
                <c:pt idx="0">
                  <c:v>✓</c:v>
                </c:pt>
                <c:pt idx="1">
                  <c:v>✗</c:v>
                </c:pt>
              </c:strCache>
            </c:strRef>
          </c:cat>
          <c:val>
            <c:numRef>
              <c:f>DataAnalysis!$H$2:$H$3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C3-43B2-B12E-7A14A320A7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839518400"/>
        <c:axId val="733001072"/>
      </c:barChart>
      <c:catAx>
        <c:axId val="83951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3001072"/>
        <c:crosses val="autoZero"/>
        <c:auto val="1"/>
        <c:lblAlgn val="ctr"/>
        <c:lblOffset val="100"/>
        <c:noMultiLvlLbl val="0"/>
      </c:catAx>
      <c:valAx>
        <c:axId val="733001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3951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400" b="0" i="0" u="none" strike="noStrike" baseline="0">
                <a:latin typeface="Roboto" pitchFamily="2" charset="0"/>
                <a:ea typeface="Roboto" pitchFamily="2" charset="0"/>
              </a:rPr>
              <a:t>Stato di completamento</a:t>
            </a:r>
            <a:endParaRPr lang="en-US">
              <a:latin typeface="Roboto" pitchFamily="2" charset="0"/>
              <a:ea typeface="Roboto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7C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3F-4162-A667-D110F42739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3F-4162-A667-D110F4273949}"/>
              </c:ext>
            </c:extLst>
          </c:dPt>
          <c:cat>
            <c:strRef>
              <c:f>DataAnalysis!$A$6:$A$7</c:f>
              <c:strCache>
                <c:ptCount val="2"/>
                <c:pt idx="0">
                  <c:v>Completato</c:v>
                </c:pt>
                <c:pt idx="1">
                  <c:v>Da Implementare</c:v>
                </c:pt>
              </c:strCache>
            </c:strRef>
          </c:cat>
          <c:val>
            <c:numRef>
              <c:f>DataAnalysis!$B$6:$B$7</c:f>
              <c:numCache>
                <c:formatCode>General</c:formatCode>
                <c:ptCount val="2"/>
                <c:pt idx="0">
                  <c:v>13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3F-4162-A667-D110F427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96128"/>
        <c:axId val="837685040"/>
      </c:barChart>
      <c:catAx>
        <c:axId val="41029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it-IT"/>
          </a:p>
        </c:txPr>
        <c:crossAx val="837685040"/>
        <c:crosses val="autoZero"/>
        <c:auto val="1"/>
        <c:lblAlgn val="ctr"/>
        <c:lblOffset val="100"/>
        <c:noMultiLvlLbl val="0"/>
      </c:catAx>
      <c:valAx>
        <c:axId val="8376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it-IT"/>
          </a:p>
        </c:txPr>
        <c:crossAx val="41029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ptos Display" panose="020B000402020202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r>
              <a:rPr lang="en-US" sz="1400" b="0" i="0" u="none" strike="noStrike" baseline="0">
                <a:latin typeface="Roboto" pitchFamily="2" charset="0"/>
                <a:ea typeface="Roboto" pitchFamily="2" charset="0"/>
              </a:rPr>
              <a:t>Indice di compliance</a:t>
            </a:r>
            <a:endParaRPr lang="en-US">
              <a:latin typeface="Roboto" pitchFamily="2" charset="0"/>
              <a:ea typeface="Roboto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Display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87C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DB-47FA-8B7B-D377070B6E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DB-47FA-8B7B-D377070B6E45}"/>
              </c:ext>
            </c:extLst>
          </c:dPt>
          <c:cat>
            <c:strRef>
              <c:f>DataAnalysis!$A$8:$A$9</c:f>
              <c:strCache>
                <c:ptCount val="2"/>
                <c:pt idx="0">
                  <c:v>Completato</c:v>
                </c:pt>
                <c:pt idx="1">
                  <c:v>Da Implementare</c:v>
                </c:pt>
              </c:strCache>
            </c:strRef>
          </c:cat>
          <c:val>
            <c:numRef>
              <c:f>DataAnalysis!$B$8:$B$9</c:f>
              <c:numCache>
                <c:formatCode>General</c:formatCode>
                <c:ptCount val="2"/>
                <c:pt idx="0">
                  <c:v>43</c:v>
                </c:pt>
                <c:pt idx="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DB-47FA-8B7B-D377070B6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ptos Display" panose="020B000402020202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294879</xdr:rowOff>
    </xdr:from>
    <xdr:to>
      <xdr:col>3</xdr:col>
      <xdr:colOff>295275</xdr:colOff>
      <xdr:row>18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B8DAA-2695-4E9B-BA12-1A568DDA6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</xdr:row>
      <xdr:rowOff>0</xdr:rowOff>
    </xdr:from>
    <xdr:to>
      <xdr:col>7</xdr:col>
      <xdr:colOff>294894</xdr:colOff>
      <xdr:row>18</xdr:row>
      <xdr:rowOff>126111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D5C226-B9B0-483C-A47A-3A9F3C02E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11</xdr:col>
      <xdr:colOff>294513</xdr:colOff>
      <xdr:row>18</xdr:row>
      <xdr:rowOff>126111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945CEC-2D7E-4C6F-A879-207AEB23A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264581</xdr:colOff>
      <xdr:row>14</xdr:row>
      <xdr:rowOff>137583</xdr:rowOff>
    </xdr:from>
    <xdr:to>
      <xdr:col>6</xdr:col>
      <xdr:colOff>1280583</xdr:colOff>
      <xdr:row>26</xdr:row>
      <xdr:rowOff>329045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4D84D-4AD3-4B1E-8E8C-2ACAFFEE1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</xdr:colOff>
      <xdr:row>14</xdr:row>
      <xdr:rowOff>137583</xdr:rowOff>
    </xdr:from>
    <xdr:to>
      <xdr:col>11</xdr:col>
      <xdr:colOff>1280583</xdr:colOff>
      <xdr:row>27</xdr:row>
      <xdr:rowOff>3463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81E1D-78ED-45D3-B607-D7BF288C5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95245</xdr:colOff>
      <xdr:row>5</xdr:row>
      <xdr:rowOff>206375</xdr:rowOff>
    </xdr:from>
    <xdr:to>
      <xdr:col>3</xdr:col>
      <xdr:colOff>402166</xdr:colOff>
      <xdr:row>6</xdr:row>
      <xdr:rowOff>17996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D21352-B3BE-4B6E-99BD-BBDD83C1F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81045" y="1835150"/>
          <a:ext cx="306921" cy="30692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104770</xdr:colOff>
      <xdr:row>5</xdr:row>
      <xdr:rowOff>177800</xdr:rowOff>
    </xdr:from>
    <xdr:to>
      <xdr:col>6</xdr:col>
      <xdr:colOff>401107</xdr:colOff>
      <xdr:row>5</xdr:row>
      <xdr:rowOff>474137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58A5A0-99BC-4970-BB4E-317E1E89B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524245" y="1806575"/>
          <a:ext cx="296337" cy="296337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38095</xdr:colOff>
      <xdr:row>5</xdr:row>
      <xdr:rowOff>160867</xdr:rowOff>
    </xdr:from>
    <xdr:to>
      <xdr:col>10</xdr:col>
      <xdr:colOff>371475</xdr:colOff>
      <xdr:row>5</xdr:row>
      <xdr:rowOff>494247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DA9228-7DE6-49EC-B44E-EF3F974A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353170" y="1789642"/>
          <a:ext cx="333380" cy="333380"/>
        </a:xfrm>
        <a:prstGeom prst="rect">
          <a:avLst/>
        </a:prstGeom>
      </xdr:spPr>
    </xdr:pic>
    <xdr:clientData/>
  </xdr:twoCellAnchor>
  <xdr:twoCellAnchor editAs="oneCell">
    <xdr:from>
      <xdr:col>3</xdr:col>
      <xdr:colOff>76196</xdr:colOff>
      <xdr:row>10</xdr:row>
      <xdr:rowOff>200025</xdr:rowOff>
    </xdr:from>
    <xdr:to>
      <xdr:col>3</xdr:col>
      <xdr:colOff>314326</xdr:colOff>
      <xdr:row>10</xdr:row>
      <xdr:rowOff>438155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9616D3-729B-40E2-42BF-80D5CD53C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61996" y="3571875"/>
          <a:ext cx="238130" cy="23813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171446</xdr:colOff>
      <xdr:row>10</xdr:row>
      <xdr:rowOff>190500</xdr:rowOff>
    </xdr:from>
    <xdr:to>
      <xdr:col>8</xdr:col>
      <xdr:colOff>409570</xdr:colOff>
      <xdr:row>10</xdr:row>
      <xdr:rowOff>428624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4C49E7-86CA-0C29-7EAF-916524E2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038721" y="3562350"/>
          <a:ext cx="238124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Custom 7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7CF"/>
      </a:accent1>
      <a:accent2>
        <a:srgbClr val="F2B701"/>
      </a:accent2>
      <a:accent3>
        <a:srgbClr val="939393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1E09-C7F1-4854-8673-9E24262A556F}">
  <dimension ref="B2:O39"/>
  <sheetViews>
    <sheetView showGridLines="0" tabSelected="1" topLeftCell="A8" workbookViewId="0">
      <selection activeCell="D21" sqref="D21"/>
    </sheetView>
  </sheetViews>
  <sheetFormatPr defaultColWidth="9" defaultRowHeight="15.75" x14ac:dyDescent="0.25"/>
  <cols>
    <col min="1" max="1" width="4.125" style="1" customWidth="1"/>
    <col min="2" max="2" width="4" style="2" hidden="1" customWidth="1"/>
    <col min="3" max="3" width="41.625" style="1" customWidth="1"/>
    <col min="4" max="4" width="4" style="2" customWidth="1"/>
    <col min="5" max="5" width="4.5" style="1" customWidth="1"/>
    <col min="6" max="6" width="4" style="2" hidden="1" customWidth="1"/>
    <col min="7" max="7" width="41.625" style="1" customWidth="1"/>
    <col min="8" max="8" width="4" style="2" customWidth="1"/>
    <col min="9" max="9" width="4.5" style="1" customWidth="1"/>
    <col min="10" max="10" width="4" style="2" hidden="1" customWidth="1"/>
    <col min="11" max="11" width="41.625" style="1" customWidth="1"/>
    <col min="12" max="12" width="4" style="2" customWidth="1"/>
    <col min="13" max="13" width="4.5" style="1" customWidth="1"/>
    <col min="14" max="14" width="9" style="1"/>
    <col min="15" max="15" width="15" style="1" customWidth="1"/>
    <col min="16" max="16384" width="9" style="1"/>
  </cols>
  <sheetData>
    <row r="2" spans="3:15" ht="63" customHeight="1" x14ac:dyDescent="0.25">
      <c r="C2" s="41" t="s">
        <v>56</v>
      </c>
      <c r="D2" s="41"/>
      <c r="E2" s="41"/>
      <c r="F2" s="41"/>
      <c r="G2" s="41"/>
      <c r="H2" s="41"/>
      <c r="I2" s="41"/>
      <c r="J2" s="41"/>
      <c r="K2" s="41"/>
    </row>
    <row r="3" spans="3:15" x14ac:dyDescent="0.25">
      <c r="C3" s="17" t="s">
        <v>0</v>
      </c>
    </row>
    <row r="4" spans="3:15" x14ac:dyDescent="0.25">
      <c r="C4" s="17" t="s">
        <v>1</v>
      </c>
    </row>
    <row r="6" spans="3:15" s="9" customFormat="1" ht="23.25" customHeight="1" x14ac:dyDescent="0.25">
      <c r="C6" s="37" t="s">
        <v>2</v>
      </c>
      <c r="D6" s="38"/>
      <c r="G6" s="37" t="s">
        <v>3</v>
      </c>
      <c r="H6" s="38"/>
      <c r="I6" s="15"/>
      <c r="J6" s="15"/>
      <c r="K6" s="37" t="s">
        <v>59</v>
      </c>
      <c r="L6" s="38"/>
      <c r="N6" s="37" t="s">
        <v>57</v>
      </c>
      <c r="O6" s="38"/>
    </row>
    <row r="7" spans="3:15" s="9" customFormat="1" ht="23.25" customHeight="1" x14ac:dyDescent="0.25">
      <c r="C7" s="43">
        <v>23500000</v>
      </c>
      <c r="D7" s="44"/>
      <c r="G7" s="39">
        <v>30</v>
      </c>
      <c r="H7" s="40"/>
      <c r="I7" s="15"/>
      <c r="J7" s="15"/>
      <c r="K7" s="39">
        <v>2</v>
      </c>
      <c r="L7" s="40"/>
      <c r="N7" s="39">
        <v>1</v>
      </c>
      <c r="O7" s="40"/>
    </row>
    <row r="8" spans="3:15" s="9" customFormat="1" ht="23.25" customHeight="1" x14ac:dyDescent="0.25">
      <c r="C8" s="42" t="str">
        <f>IF(OR(C7="",G7="",K7=""),"Completa tutti i campi richiesti per ottenere il tuo punteggio di resilienza","")</f>
        <v/>
      </c>
      <c r="D8" s="42"/>
      <c r="E8" s="42"/>
      <c r="F8" s="42"/>
      <c r="G8" s="42"/>
      <c r="H8" s="42"/>
      <c r="I8" s="42"/>
      <c r="J8" s="42"/>
      <c r="K8" s="42"/>
      <c r="L8" s="42"/>
    </row>
    <row r="9" spans="3:15" x14ac:dyDescent="0.25">
      <c r="N9" s="37" t="s">
        <v>58</v>
      </c>
      <c r="O9" s="38"/>
    </row>
    <row r="10" spans="3:15" ht="18.95" customHeight="1" x14ac:dyDescent="0.25">
      <c r="N10" s="39">
        <v>2</v>
      </c>
      <c r="O10" s="40"/>
    </row>
    <row r="13" spans="3:15" x14ac:dyDescent="0.25">
      <c r="N13" s="37" t="s">
        <v>60</v>
      </c>
      <c r="O13" s="38"/>
    </row>
    <row r="14" spans="3:15" x14ac:dyDescent="0.25">
      <c r="N14" s="39">
        <v>1</v>
      </c>
      <c r="O14" s="40"/>
    </row>
    <row r="20" spans="2:12" s="9" customFormat="1" ht="31.5" x14ac:dyDescent="0.25">
      <c r="B20" s="10" t="s">
        <v>4</v>
      </c>
      <c r="C20" s="28" t="s">
        <v>5</v>
      </c>
      <c r="D20" s="27"/>
      <c r="F20" s="10" t="s">
        <v>4</v>
      </c>
      <c r="G20" s="28" t="s">
        <v>6</v>
      </c>
      <c r="H20" s="27"/>
      <c r="J20" s="10" t="s">
        <v>4</v>
      </c>
      <c r="K20" s="28" t="s">
        <v>7</v>
      </c>
      <c r="L20" s="27"/>
    </row>
    <row r="21" spans="2:12" s="4" customFormat="1" ht="31.5" x14ac:dyDescent="0.25">
      <c r="B21" s="3">
        <v>1</v>
      </c>
      <c r="C21" s="29" t="s">
        <v>8</v>
      </c>
      <c r="D21" s="30" t="s">
        <v>12</v>
      </c>
      <c r="F21" s="5">
        <v>2</v>
      </c>
      <c r="G21" s="29" t="s">
        <v>10</v>
      </c>
      <c r="H21" s="30" t="s">
        <v>9</v>
      </c>
      <c r="J21" s="3">
        <v>3</v>
      </c>
      <c r="K21" s="33" t="s">
        <v>11</v>
      </c>
      <c r="L21" s="34" t="s">
        <v>12</v>
      </c>
    </row>
    <row r="22" spans="2:12" s="4" customFormat="1" ht="31.5" x14ac:dyDescent="0.25">
      <c r="B22" s="3">
        <v>1</v>
      </c>
      <c r="C22" s="31" t="s">
        <v>13</v>
      </c>
      <c r="D22" s="32" t="s">
        <v>9</v>
      </c>
      <c r="F22" s="5">
        <v>4</v>
      </c>
      <c r="G22" s="31" t="s">
        <v>14</v>
      </c>
      <c r="H22" s="32" t="s">
        <v>12</v>
      </c>
      <c r="J22" s="3">
        <v>4</v>
      </c>
      <c r="K22" s="35" t="s">
        <v>15</v>
      </c>
      <c r="L22" s="36" t="s">
        <v>12</v>
      </c>
    </row>
    <row r="23" spans="2:12" s="4" customFormat="1" ht="31.5" x14ac:dyDescent="0.25">
      <c r="B23" s="3">
        <v>2</v>
      </c>
      <c r="C23" s="29" t="s">
        <v>16</v>
      </c>
      <c r="D23" s="30" t="s">
        <v>9</v>
      </c>
      <c r="F23" s="5">
        <v>4</v>
      </c>
      <c r="G23" s="29" t="s">
        <v>17</v>
      </c>
      <c r="H23" s="30" t="s">
        <v>12</v>
      </c>
      <c r="J23" s="3">
        <v>5</v>
      </c>
      <c r="K23" s="33" t="s">
        <v>18</v>
      </c>
      <c r="L23" s="34" t="s">
        <v>12</v>
      </c>
    </row>
    <row r="24" spans="2:12" s="4" customFormat="1" ht="31.5" x14ac:dyDescent="0.25">
      <c r="B24" s="3">
        <v>2</v>
      </c>
      <c r="C24" s="31" t="s">
        <v>19</v>
      </c>
      <c r="D24" s="32" t="s">
        <v>9</v>
      </c>
      <c r="F24" s="5">
        <v>2</v>
      </c>
      <c r="G24" s="31" t="s">
        <v>20</v>
      </c>
      <c r="H24" s="32" t="s">
        <v>9</v>
      </c>
      <c r="J24" s="3">
        <v>3</v>
      </c>
      <c r="K24" s="35" t="s">
        <v>21</v>
      </c>
      <c r="L24" s="36" t="s">
        <v>9</v>
      </c>
    </row>
    <row r="25" spans="2:12" s="4" customFormat="1" ht="31.5" x14ac:dyDescent="0.25">
      <c r="B25" s="3">
        <v>3</v>
      </c>
      <c r="C25" s="29" t="s">
        <v>22</v>
      </c>
      <c r="D25" s="30" t="s">
        <v>9</v>
      </c>
      <c r="F25" s="5">
        <v>5</v>
      </c>
      <c r="G25" s="29" t="s">
        <v>23</v>
      </c>
      <c r="H25" s="30" t="s">
        <v>9</v>
      </c>
      <c r="J25" s="3">
        <v>4</v>
      </c>
      <c r="K25" s="33" t="s">
        <v>24</v>
      </c>
      <c r="L25" s="34" t="s">
        <v>12</v>
      </c>
    </row>
    <row r="26" spans="2:12" s="4" customFormat="1" ht="31.5" x14ac:dyDescent="0.25">
      <c r="B26" s="3">
        <v>3</v>
      </c>
      <c r="C26" s="31" t="s">
        <v>25</v>
      </c>
      <c r="D26" s="32" t="s">
        <v>9</v>
      </c>
      <c r="F26" s="5">
        <v>2</v>
      </c>
      <c r="G26" s="31" t="s">
        <v>63</v>
      </c>
      <c r="H26" s="32" t="s">
        <v>9</v>
      </c>
      <c r="J26" s="3">
        <v>5</v>
      </c>
      <c r="K26" s="35" t="s">
        <v>26</v>
      </c>
      <c r="L26" s="36" t="s">
        <v>12</v>
      </c>
    </row>
    <row r="27" spans="2:12" s="4" customFormat="1" ht="31.5" x14ac:dyDescent="0.25">
      <c r="B27" s="3">
        <v>2</v>
      </c>
      <c r="C27" s="29" t="s">
        <v>27</v>
      </c>
      <c r="D27" s="30" t="s">
        <v>9</v>
      </c>
      <c r="F27" s="5">
        <v>2</v>
      </c>
      <c r="G27" s="29" t="s">
        <v>28</v>
      </c>
      <c r="H27" s="30" t="s">
        <v>9</v>
      </c>
      <c r="J27" s="3">
        <v>2</v>
      </c>
      <c r="K27" s="33" t="s">
        <v>29</v>
      </c>
      <c r="L27" s="34" t="s">
        <v>9</v>
      </c>
    </row>
    <row r="28" spans="2:12" s="4" customFormat="1" ht="31.5" x14ac:dyDescent="0.25">
      <c r="B28" s="3">
        <v>3</v>
      </c>
      <c r="C28" s="31" t="s">
        <v>30</v>
      </c>
      <c r="D28" s="32" t="s">
        <v>9</v>
      </c>
      <c r="F28" s="5">
        <v>5</v>
      </c>
      <c r="G28" s="31" t="s">
        <v>31</v>
      </c>
      <c r="H28" s="32" t="s">
        <v>12</v>
      </c>
      <c r="J28" s="3">
        <v>2</v>
      </c>
      <c r="K28" s="35" t="s">
        <v>32</v>
      </c>
      <c r="L28" s="36" t="s">
        <v>9</v>
      </c>
    </row>
    <row r="29" spans="2:12" s="4" customFormat="1" ht="31.5" x14ac:dyDescent="0.25">
      <c r="B29" s="3">
        <v>2</v>
      </c>
      <c r="C29" s="29" t="s">
        <v>33</v>
      </c>
      <c r="D29" s="30" t="s">
        <v>9</v>
      </c>
      <c r="F29" s="5">
        <v>2</v>
      </c>
      <c r="G29" s="29" t="s">
        <v>34</v>
      </c>
      <c r="H29" s="30" t="s">
        <v>12</v>
      </c>
      <c r="J29" s="3">
        <v>4</v>
      </c>
      <c r="K29" s="33" t="s">
        <v>35</v>
      </c>
      <c r="L29" s="34" t="s">
        <v>9</v>
      </c>
    </row>
    <row r="30" spans="2:12" s="4" customFormat="1" ht="31.5" x14ac:dyDescent="0.25">
      <c r="B30" s="3">
        <v>4</v>
      </c>
      <c r="C30" s="31" t="s">
        <v>36</v>
      </c>
      <c r="D30" s="32" t="s">
        <v>9</v>
      </c>
      <c r="F30" s="5">
        <v>4</v>
      </c>
      <c r="G30" s="31" t="s">
        <v>37</v>
      </c>
      <c r="H30" s="32" t="s">
        <v>9</v>
      </c>
      <c r="J30" s="3">
        <v>4</v>
      </c>
      <c r="K30" s="35" t="s">
        <v>38</v>
      </c>
      <c r="L30" s="36" t="s">
        <v>9</v>
      </c>
    </row>
    <row r="31" spans="2:12" s="4" customFormat="1" ht="47.25" x14ac:dyDescent="0.25">
      <c r="B31" s="3">
        <v>2</v>
      </c>
      <c r="C31" s="29" t="s">
        <v>64</v>
      </c>
      <c r="D31" s="30" t="s">
        <v>12</v>
      </c>
      <c r="F31" s="3">
        <v>2</v>
      </c>
      <c r="G31" s="29" t="s">
        <v>66</v>
      </c>
      <c r="H31" s="30" t="s">
        <v>12</v>
      </c>
      <c r="J31" s="6"/>
      <c r="L31" s="6"/>
    </row>
    <row r="32" spans="2:12" s="4" customFormat="1" x14ac:dyDescent="0.25">
      <c r="B32" s="3">
        <v>1</v>
      </c>
      <c r="C32" s="31" t="s">
        <v>65</v>
      </c>
      <c r="D32" s="32" t="s">
        <v>9</v>
      </c>
      <c r="F32" s="7"/>
      <c r="G32" s="8"/>
      <c r="H32" s="6"/>
      <c r="J32" s="6"/>
      <c r="L32" s="6"/>
    </row>
    <row r="33" spans="2:12" s="4" customFormat="1" ht="25.5" customHeight="1" x14ac:dyDescent="0.25">
      <c r="B33" s="3">
        <v>1</v>
      </c>
      <c r="C33" s="29" t="s">
        <v>39</v>
      </c>
      <c r="D33" s="30" t="s">
        <v>9</v>
      </c>
      <c r="F33" s="6"/>
      <c r="H33" s="6"/>
      <c r="J33" s="6"/>
      <c r="L33" s="6"/>
    </row>
    <row r="34" spans="2:12" s="4" customFormat="1" ht="31.5" x14ac:dyDescent="0.25">
      <c r="B34" s="3">
        <v>1</v>
      </c>
      <c r="C34" s="31" t="s">
        <v>61</v>
      </c>
      <c r="D34" s="32" t="s">
        <v>9</v>
      </c>
      <c r="F34" s="6"/>
      <c r="H34" s="6"/>
      <c r="J34" s="6"/>
      <c r="L34" s="6"/>
    </row>
    <row r="35" spans="2:12" s="4" customFormat="1" ht="31.5" x14ac:dyDescent="0.25">
      <c r="B35" s="3">
        <v>2</v>
      </c>
      <c r="C35" s="29" t="s">
        <v>62</v>
      </c>
      <c r="D35" s="30" t="s">
        <v>12</v>
      </c>
      <c r="F35" s="6"/>
      <c r="H35" s="6"/>
      <c r="J35" s="6"/>
      <c r="L35" s="6"/>
    </row>
    <row r="36" spans="2:12" s="4" customFormat="1" x14ac:dyDescent="0.25">
      <c r="B36" s="6"/>
      <c r="D36" s="6"/>
      <c r="F36" s="6"/>
      <c r="H36" s="6"/>
      <c r="J36" s="6"/>
      <c r="L36" s="6"/>
    </row>
    <row r="37" spans="2:12" s="4" customFormat="1" x14ac:dyDescent="0.25">
      <c r="B37" s="6"/>
      <c r="D37" s="6"/>
      <c r="F37" s="6"/>
      <c r="H37" s="6"/>
      <c r="J37" s="6"/>
      <c r="L37" s="6"/>
    </row>
    <row r="38" spans="2:12" s="4" customFormat="1" x14ac:dyDescent="0.25">
      <c r="B38" s="6"/>
      <c r="D38" s="6"/>
      <c r="F38" s="6"/>
      <c r="H38" s="6"/>
      <c r="J38" s="6"/>
      <c r="L38" s="6"/>
    </row>
    <row r="39" spans="2:12" s="4" customFormat="1" x14ac:dyDescent="0.25">
      <c r="B39" s="6"/>
      <c r="D39" s="6"/>
      <c r="F39" s="6"/>
      <c r="H39" s="6"/>
      <c r="J39" s="6"/>
      <c r="L39" s="6"/>
    </row>
  </sheetData>
  <mergeCells count="14">
    <mergeCell ref="N13:O13"/>
    <mergeCell ref="N14:O14"/>
    <mergeCell ref="C2:K2"/>
    <mergeCell ref="N6:O6"/>
    <mergeCell ref="N7:O7"/>
    <mergeCell ref="N9:O9"/>
    <mergeCell ref="N10:O10"/>
    <mergeCell ref="C8:L8"/>
    <mergeCell ref="C6:D6"/>
    <mergeCell ref="C7:D7"/>
    <mergeCell ref="K6:L6"/>
    <mergeCell ref="K7:L7"/>
    <mergeCell ref="G6:H6"/>
    <mergeCell ref="G7:H7"/>
  </mergeCells>
  <dataValidations count="1">
    <dataValidation type="list" allowBlank="1" showInputMessage="1" showErrorMessage="1" sqref="H21:H31 L21:L30 D21:D35" xr:uid="{C05EFCB0-F682-47B0-B827-DDE26632CB0B}">
      <formula1>"✓,✗"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D5EB-C1B0-47DF-B780-B4BC6318685E}">
  <dimension ref="B2:T30"/>
  <sheetViews>
    <sheetView topLeftCell="A4" zoomScaleNormal="100" workbookViewId="0">
      <selection activeCell="N12" sqref="N12:R13"/>
    </sheetView>
  </sheetViews>
  <sheetFormatPr defaultColWidth="9" defaultRowHeight="15.75" x14ac:dyDescent="0.25"/>
  <cols>
    <col min="1" max="1" width="4.625" style="13" customWidth="1"/>
    <col min="2" max="2" width="0.875" style="13" customWidth="1"/>
    <col min="3" max="3" width="3.5" style="13" customWidth="1"/>
    <col min="4" max="5" width="16.875" style="13" customWidth="1"/>
    <col min="6" max="6" width="2.125" style="13" customWidth="1"/>
    <col min="7" max="7" width="16.875" style="13" customWidth="1"/>
    <col min="8" max="8" width="2.125" style="13" customWidth="1"/>
    <col min="9" max="9" width="16.875" style="13" customWidth="1"/>
    <col min="10" max="10" width="2.125" style="13" customWidth="1"/>
    <col min="11" max="12" width="16.875" style="13" customWidth="1"/>
    <col min="13" max="13" width="2" style="13" customWidth="1"/>
    <col min="14" max="14" width="17.375" style="13" customWidth="1"/>
    <col min="15" max="15" width="18.5" style="13" customWidth="1"/>
    <col min="16" max="16" width="2" style="13" customWidth="1"/>
    <col min="17" max="18" width="20.5" style="13" customWidth="1"/>
    <col min="19" max="19" width="3.5" style="13" customWidth="1"/>
    <col min="20" max="20" width="0.875" style="13" customWidth="1"/>
    <col min="21" max="16384" width="9" style="13"/>
  </cols>
  <sheetData>
    <row r="2" spans="2:20" ht="3.75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0" x14ac:dyDescent="0.25">
      <c r="B3" s="11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1"/>
    </row>
    <row r="4" spans="2:20" ht="69.75" customHeight="1" x14ac:dyDescent="0.25">
      <c r="B4" s="11"/>
      <c r="C4" s="19"/>
      <c r="D4" s="21"/>
      <c r="E4" s="41" t="s">
        <v>56</v>
      </c>
      <c r="F4" s="41"/>
      <c r="G4" s="41"/>
      <c r="H4" s="41"/>
      <c r="I4" s="41"/>
      <c r="J4" s="41"/>
      <c r="K4" s="41"/>
      <c r="L4" s="41"/>
      <c r="M4" s="41"/>
      <c r="N4" s="19"/>
      <c r="O4" s="19"/>
      <c r="P4" s="19"/>
      <c r="Q4" s="53"/>
      <c r="R4" s="53"/>
      <c r="S4" s="19"/>
      <c r="T4" s="11"/>
    </row>
    <row r="5" spans="2:20" ht="23.25" customHeight="1" x14ac:dyDescent="0.25">
      <c r="B5" s="11"/>
      <c r="C5" s="19"/>
      <c r="D5" s="22" t="str">
        <f>IF(OR('NIS2 Cyber Test'!C7="",'NIS2 Cyber Test'!G7="",'NIS2 Cyber Test'!K7=""),"Completa tutti i campi richiesti per ottenere il tuo punteggio di resilienza","")</f>
        <v/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53"/>
      <c r="R5" s="53"/>
      <c r="S5" s="19"/>
      <c r="T5" s="11"/>
    </row>
    <row r="6" spans="2:20" ht="39" customHeight="1" x14ac:dyDescent="0.25">
      <c r="B6" s="11"/>
      <c r="C6" s="19"/>
      <c r="D6" s="47" t="s">
        <v>40</v>
      </c>
      <c r="E6" s="47"/>
      <c r="F6" s="19"/>
      <c r="G6" s="46" t="s">
        <v>41</v>
      </c>
      <c r="H6" s="47"/>
      <c r="I6" s="47"/>
      <c r="J6" s="19"/>
      <c r="K6" s="46" t="s">
        <v>54</v>
      </c>
      <c r="L6" s="47"/>
      <c r="M6" s="19"/>
      <c r="N6" s="60" t="s">
        <v>42</v>
      </c>
      <c r="O6" s="57"/>
      <c r="P6" s="57"/>
      <c r="Q6" s="57"/>
      <c r="R6" s="57"/>
      <c r="S6" s="19"/>
      <c r="T6" s="11"/>
    </row>
    <row r="7" spans="2:20" s="14" customFormat="1" ht="18.75" customHeight="1" x14ac:dyDescent="0.25">
      <c r="B7" s="12"/>
      <c r="C7" s="20"/>
      <c r="D7" s="45"/>
      <c r="E7" s="45"/>
      <c r="F7" s="20"/>
      <c r="G7" s="45"/>
      <c r="H7" s="45"/>
      <c r="I7" s="16"/>
      <c r="J7" s="20"/>
      <c r="K7" s="45"/>
      <c r="L7" s="45"/>
      <c r="M7" s="20"/>
      <c r="N7" s="57"/>
      <c r="O7" s="57"/>
      <c r="P7" s="57"/>
      <c r="Q7" s="57"/>
      <c r="R7" s="57"/>
      <c r="S7" s="20"/>
      <c r="T7" s="12"/>
    </row>
    <row r="8" spans="2:20" s="14" customFormat="1" ht="42" customHeight="1" x14ac:dyDescent="0.7">
      <c r="B8" s="12"/>
      <c r="C8" s="20"/>
      <c r="D8" s="54">
        <f>DataAnalysis!B6</f>
        <v>13</v>
      </c>
      <c r="E8" s="54"/>
      <c r="F8" s="20"/>
      <c r="G8" s="54">
        <f>DataAnalysis!B7</f>
        <v>23</v>
      </c>
      <c r="H8" s="54"/>
      <c r="I8" s="54"/>
      <c r="J8" s="20"/>
      <c r="K8" s="56">
        <f>DataAnalysis!B8</f>
        <v>43</v>
      </c>
      <c r="L8" s="56"/>
      <c r="M8" s="20"/>
      <c r="N8" s="45" t="str">
        <f>DataAnalysis!U1</f>
        <v>Gli utenti sono informati e sensibilizzati sul rischio cyber</v>
      </c>
      <c r="O8" s="45"/>
      <c r="P8" s="45"/>
      <c r="Q8" s="45"/>
      <c r="R8" s="45"/>
      <c r="S8" s="20"/>
      <c r="T8" s="12"/>
    </row>
    <row r="9" spans="2:20" ht="18.95" customHeight="1" x14ac:dyDescent="0.25">
      <c r="B9" s="11"/>
      <c r="C9" s="19"/>
      <c r="D9" s="54"/>
      <c r="E9" s="54"/>
      <c r="F9" s="19"/>
      <c r="G9" s="54"/>
      <c r="H9" s="54"/>
      <c r="I9" s="54"/>
      <c r="J9" s="19"/>
      <c r="K9" s="55" t="str">
        <f>IF(K8&lt;=35,"Insufficiente",IF(K8&lt;=85,"Da migliorare","Valido"))</f>
        <v>Da migliorare</v>
      </c>
      <c r="L9" s="55"/>
      <c r="M9" s="23"/>
      <c r="N9" s="45"/>
      <c r="O9" s="45"/>
      <c r="P9" s="45"/>
      <c r="Q9" s="45"/>
      <c r="R9" s="45"/>
      <c r="S9" s="19"/>
      <c r="T9" s="11"/>
    </row>
    <row r="10" spans="2:20" ht="18.95" customHeight="1" x14ac:dyDescent="0.25">
      <c r="B10" s="1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45" t="str">
        <f>DataAnalysis!U2</f>
        <v>Ogni 6-12 mesi vengono effettuati VA/PT</v>
      </c>
      <c r="O10" s="45"/>
      <c r="P10" s="45"/>
      <c r="Q10" s="45"/>
      <c r="R10" s="45"/>
      <c r="S10" s="19"/>
      <c r="T10" s="11"/>
    </row>
    <row r="11" spans="2:20" ht="36" customHeight="1" x14ac:dyDescent="0.25">
      <c r="B11" s="11"/>
      <c r="C11" s="19"/>
      <c r="D11" s="57" t="s">
        <v>55</v>
      </c>
      <c r="E11" s="47"/>
      <c r="F11" s="47"/>
      <c r="G11" s="47"/>
      <c r="H11" s="19"/>
      <c r="I11" s="48" t="s">
        <v>43</v>
      </c>
      <c r="J11" s="49"/>
      <c r="K11" s="49"/>
      <c r="L11" s="49"/>
      <c r="M11" s="19"/>
      <c r="N11" s="45"/>
      <c r="O11" s="45"/>
      <c r="P11" s="45"/>
      <c r="Q11" s="45"/>
      <c r="R11" s="45"/>
      <c r="S11" s="19"/>
      <c r="T11" s="11"/>
    </row>
    <row r="12" spans="2:20" ht="20.25" customHeight="1" x14ac:dyDescent="0.25">
      <c r="B12" s="11"/>
      <c r="C12" s="19"/>
      <c r="D12" s="50"/>
      <c r="E12" s="50"/>
      <c r="F12" s="50"/>
      <c r="G12" s="50"/>
      <c r="H12" s="24"/>
      <c r="I12" s="50"/>
      <c r="J12" s="50"/>
      <c r="K12" s="50"/>
      <c r="L12" s="50"/>
      <c r="M12" s="19"/>
      <c r="N12" s="45" t="str">
        <f>DataAnalysis!U3</f>
        <v>Esistono piani di DR e BC con test di ripristino ricorrenti</v>
      </c>
      <c r="O12" s="45"/>
      <c r="P12" s="45"/>
      <c r="Q12" s="45"/>
      <c r="R12" s="45"/>
      <c r="S12" s="19"/>
      <c r="T12" s="11"/>
    </row>
    <row r="13" spans="2:20" ht="30.75" customHeight="1" x14ac:dyDescent="0.45">
      <c r="B13" s="11"/>
      <c r="C13" s="19"/>
      <c r="D13" s="58">
        <f>IFERROR('NIS2 Cyber Test'!C7*0.06,0)</f>
        <v>1410000</v>
      </c>
      <c r="E13" s="58"/>
      <c r="F13" s="58"/>
      <c r="G13" s="58"/>
      <c r="H13" s="25"/>
      <c r="I13" s="51">
        <f>DataAnalysis!B16</f>
        <v>0.39999999999999997</v>
      </c>
      <c r="J13" s="51"/>
      <c r="K13" s="51"/>
      <c r="L13" s="51"/>
      <c r="M13" s="19"/>
      <c r="N13" s="45"/>
      <c r="O13" s="45"/>
      <c r="P13" s="45"/>
      <c r="Q13" s="45"/>
      <c r="R13" s="45"/>
      <c r="S13" s="19"/>
      <c r="T13" s="11"/>
    </row>
    <row r="14" spans="2:20" ht="33.75" customHeight="1" x14ac:dyDescent="0.25">
      <c r="B14" s="11"/>
      <c r="C14" s="19"/>
      <c r="D14" s="59" t="s">
        <v>44</v>
      </c>
      <c r="E14" s="59"/>
      <c r="F14" s="59"/>
      <c r="G14" s="59"/>
      <c r="H14" s="26"/>
      <c r="I14" s="52"/>
      <c r="J14" s="52"/>
      <c r="K14" s="52"/>
      <c r="L14" s="52"/>
      <c r="M14" s="19"/>
      <c r="N14" s="45" t="str">
        <f>DataAnalysis!U4</f>
        <v xml:space="preserve">Il CED Aziendale è virtualizzato presso private cloud </v>
      </c>
      <c r="O14" s="45"/>
      <c r="P14" s="45"/>
      <c r="Q14" s="45"/>
      <c r="R14" s="45"/>
      <c r="S14" s="19"/>
      <c r="T14" s="11"/>
    </row>
    <row r="15" spans="2:20" ht="14.25" customHeight="1" x14ac:dyDescent="0.25">
      <c r="B15" s="1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45"/>
      <c r="O15" s="45"/>
      <c r="P15" s="45"/>
      <c r="Q15" s="45"/>
      <c r="R15" s="45"/>
      <c r="S15" s="19"/>
      <c r="T15" s="11"/>
    </row>
    <row r="16" spans="2:20" ht="30.75" customHeight="1" x14ac:dyDescent="0.25">
      <c r="B16" s="11"/>
      <c r="C16" s="19"/>
      <c r="D16" s="18"/>
      <c r="E16" s="18"/>
      <c r="F16" s="18"/>
      <c r="G16" s="18"/>
      <c r="H16" s="19"/>
      <c r="I16" s="18"/>
      <c r="J16" s="18"/>
      <c r="K16" s="18"/>
      <c r="L16" s="18"/>
      <c r="M16" s="19"/>
      <c r="N16" s="45" t="str">
        <f>DataAnalysis!U5</f>
        <v>Il CED Aziendale è virtualizzato presso public cloud  (AWS/AZURE/GCP…)</v>
      </c>
      <c r="O16" s="45"/>
      <c r="P16" s="45"/>
      <c r="Q16" s="45"/>
      <c r="R16" s="45"/>
      <c r="S16" s="19"/>
      <c r="T16" s="11"/>
    </row>
    <row r="17" spans="2:20" ht="18.95" customHeight="1" x14ac:dyDescent="0.25">
      <c r="B17" s="11"/>
      <c r="C17" s="19"/>
      <c r="D17" s="18"/>
      <c r="E17" s="18"/>
      <c r="F17" s="18"/>
      <c r="G17" s="18"/>
      <c r="H17" s="19"/>
      <c r="I17" s="18"/>
      <c r="J17" s="18"/>
      <c r="K17" s="18"/>
      <c r="L17" s="18"/>
      <c r="M17" s="19"/>
      <c r="N17" s="45"/>
      <c r="O17" s="45"/>
      <c r="P17" s="45"/>
      <c r="Q17" s="45"/>
      <c r="R17" s="45"/>
      <c r="S17" s="19"/>
      <c r="T17" s="11"/>
    </row>
    <row r="18" spans="2:20" ht="18.95" customHeight="1" x14ac:dyDescent="0.25">
      <c r="B18" s="11"/>
      <c r="C18" s="19"/>
      <c r="D18" s="18"/>
      <c r="E18" s="18"/>
      <c r="F18" s="18"/>
      <c r="G18" s="18"/>
      <c r="H18" s="19"/>
      <c r="I18" s="18"/>
      <c r="J18" s="18"/>
      <c r="K18" s="18"/>
      <c r="L18" s="18"/>
      <c r="M18" s="19"/>
      <c r="N18" s="45" t="str">
        <f>DataAnalysis!U6</f>
        <v>È stato svolto un Security Assessment non più tardi 12 mesi fa</v>
      </c>
      <c r="O18" s="45"/>
      <c r="P18" s="45"/>
      <c r="Q18" s="45"/>
      <c r="R18" s="45"/>
      <c r="S18" s="19"/>
      <c r="T18" s="11"/>
    </row>
    <row r="19" spans="2:20" ht="30.75" customHeight="1" x14ac:dyDescent="0.25">
      <c r="B19" s="11"/>
      <c r="C19" s="19"/>
      <c r="D19" s="18"/>
      <c r="E19" s="18"/>
      <c r="F19" s="18"/>
      <c r="G19" s="18"/>
      <c r="H19" s="19"/>
      <c r="I19" s="18"/>
      <c r="J19" s="18"/>
      <c r="K19" s="18"/>
      <c r="L19" s="18"/>
      <c r="M19" s="19"/>
      <c r="N19" s="45"/>
      <c r="O19" s="45"/>
      <c r="P19" s="45"/>
      <c r="Q19" s="45"/>
      <c r="R19" s="45"/>
      <c r="S19" s="19"/>
      <c r="T19" s="11"/>
    </row>
    <row r="20" spans="2:20" ht="33" customHeight="1" x14ac:dyDescent="0.25">
      <c r="B20" s="11"/>
      <c r="C20" s="19"/>
      <c r="D20" s="18"/>
      <c r="E20" s="18"/>
      <c r="F20" s="18"/>
      <c r="G20" s="18"/>
      <c r="H20" s="19"/>
      <c r="I20" s="18"/>
      <c r="J20" s="18"/>
      <c r="K20" s="18"/>
      <c r="L20" s="18"/>
      <c r="M20" s="19"/>
      <c r="N20" s="45" t="str">
        <f>DataAnalysis!U7</f>
        <v>È stato svolto un test di Phishing simulation non più tardi 12 mesi fa</v>
      </c>
      <c r="O20" s="45"/>
      <c r="P20" s="45"/>
      <c r="Q20" s="45"/>
      <c r="R20" s="45"/>
      <c r="S20" s="19"/>
      <c r="T20" s="11"/>
    </row>
    <row r="21" spans="2:20" ht="18.75" customHeight="1" x14ac:dyDescent="0.25">
      <c r="B21" s="11"/>
      <c r="C21" s="19"/>
      <c r="D21" s="18"/>
      <c r="E21" s="18"/>
      <c r="F21" s="18"/>
      <c r="G21" s="18"/>
      <c r="H21" s="19"/>
      <c r="I21" s="18"/>
      <c r="J21" s="18"/>
      <c r="K21" s="18"/>
      <c r="L21" s="18"/>
      <c r="M21" s="19"/>
      <c r="N21" s="45"/>
      <c r="O21" s="45"/>
      <c r="P21" s="45"/>
      <c r="Q21" s="45"/>
      <c r="R21" s="45"/>
      <c r="S21" s="19"/>
      <c r="T21" s="11"/>
    </row>
    <row r="22" spans="2:20" ht="18.95" customHeight="1" x14ac:dyDescent="0.25">
      <c r="B22" s="11"/>
      <c r="C22" s="19"/>
      <c r="D22" s="18"/>
      <c r="E22" s="18"/>
      <c r="F22" s="18"/>
      <c r="G22" s="18"/>
      <c r="H22" s="19"/>
      <c r="I22" s="18"/>
      <c r="J22" s="18"/>
      <c r="K22" s="18"/>
      <c r="L22" s="18"/>
      <c r="M22" s="19"/>
      <c r="N22" s="45" t="str">
        <f>DataAnalysis!U8</f>
        <v>I log dei sistemi vengono raccolti e conservati per almeno 6 mesi (compliance GDPR)</v>
      </c>
      <c r="O22" s="45"/>
      <c r="P22" s="45"/>
      <c r="Q22" s="45"/>
      <c r="R22" s="45"/>
      <c r="S22" s="19"/>
      <c r="T22" s="11"/>
    </row>
    <row r="23" spans="2:20" ht="31.5" customHeight="1" x14ac:dyDescent="0.25">
      <c r="B23" s="11"/>
      <c r="C23" s="19"/>
      <c r="D23" s="18"/>
      <c r="E23" s="18"/>
      <c r="F23" s="18"/>
      <c r="G23" s="18"/>
      <c r="H23" s="19"/>
      <c r="I23" s="18"/>
      <c r="J23" s="18"/>
      <c r="K23" s="18"/>
      <c r="L23" s="18"/>
      <c r="M23" s="19"/>
      <c r="N23" s="45"/>
      <c r="O23" s="45"/>
      <c r="P23" s="45"/>
      <c r="Q23" s="45"/>
      <c r="R23" s="45"/>
      <c r="S23" s="19"/>
      <c r="T23" s="11"/>
    </row>
    <row r="24" spans="2:20" ht="18.95" customHeight="1" x14ac:dyDescent="0.25">
      <c r="B24" s="11"/>
      <c r="C24" s="19"/>
      <c r="D24" s="18"/>
      <c r="E24" s="18"/>
      <c r="F24" s="18"/>
      <c r="G24" s="18"/>
      <c r="H24" s="19"/>
      <c r="I24" s="18"/>
      <c r="J24" s="18"/>
      <c r="K24" s="18"/>
      <c r="L24" s="18"/>
      <c r="M24" s="19"/>
      <c r="N24" s="45" t="str">
        <f>DataAnalysis!U9</f>
        <v>Le applicazioni WEB sono protetti da Web Application Firewall</v>
      </c>
      <c r="O24" s="45"/>
      <c r="P24" s="45"/>
      <c r="Q24" s="45"/>
      <c r="R24" s="45"/>
      <c r="S24" s="19"/>
      <c r="T24" s="11"/>
    </row>
    <row r="25" spans="2:20" ht="29.25" customHeight="1" x14ac:dyDescent="0.25">
      <c r="B25" s="11"/>
      <c r="C25" s="19"/>
      <c r="D25" s="18"/>
      <c r="E25" s="18"/>
      <c r="F25" s="18"/>
      <c r="G25" s="18"/>
      <c r="H25" s="19"/>
      <c r="I25" s="18"/>
      <c r="J25" s="18"/>
      <c r="K25" s="18"/>
      <c r="L25" s="18"/>
      <c r="M25" s="19"/>
      <c r="N25" s="45"/>
      <c r="O25" s="45"/>
      <c r="P25" s="45"/>
      <c r="Q25" s="45"/>
      <c r="R25" s="45"/>
      <c r="S25" s="19"/>
      <c r="T25" s="11"/>
    </row>
    <row r="26" spans="2:20" ht="24.75" customHeight="1" x14ac:dyDescent="0.25">
      <c r="B26" s="11"/>
      <c r="C26" s="19"/>
      <c r="D26" s="18"/>
      <c r="E26" s="18"/>
      <c r="F26" s="18"/>
      <c r="G26" s="18"/>
      <c r="H26" s="19"/>
      <c r="I26" s="18"/>
      <c r="J26" s="18"/>
      <c r="K26" s="18"/>
      <c r="L26" s="18"/>
      <c r="M26" s="19"/>
      <c r="N26" s="45" t="str">
        <f>DataAnalysis!U10</f>
        <v>I responsabili dei controlli sono identificatie e formati</v>
      </c>
      <c r="O26" s="45"/>
      <c r="P26" s="45"/>
      <c r="Q26" s="45"/>
      <c r="R26" s="45"/>
      <c r="S26" s="19"/>
      <c r="T26" s="11"/>
    </row>
    <row r="27" spans="2:20" ht="27.75" customHeight="1" x14ac:dyDescent="0.25">
      <c r="B27" s="11"/>
      <c r="C27" s="19"/>
      <c r="D27" s="18"/>
      <c r="E27" s="18"/>
      <c r="F27" s="18"/>
      <c r="G27" s="18"/>
      <c r="H27" s="19"/>
      <c r="I27" s="18"/>
      <c r="J27" s="18"/>
      <c r="K27" s="18"/>
      <c r="L27" s="18"/>
      <c r="M27" s="19"/>
      <c r="N27" s="45"/>
      <c r="O27" s="45"/>
      <c r="P27" s="45"/>
      <c r="Q27" s="45"/>
      <c r="R27" s="45"/>
      <c r="S27" s="19"/>
      <c r="T27" s="11"/>
    </row>
    <row r="28" spans="2:20" x14ac:dyDescent="0.25">
      <c r="B28" s="11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1"/>
    </row>
    <row r="29" spans="2:20" x14ac:dyDescent="0.25">
      <c r="B29" s="1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1"/>
    </row>
    <row r="30" spans="2:20" ht="3.75" customHeight="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</sheetData>
  <mergeCells count="31">
    <mergeCell ref="E4:M4"/>
    <mergeCell ref="N26:R27"/>
    <mergeCell ref="Q4:R5"/>
    <mergeCell ref="D6:E6"/>
    <mergeCell ref="D7:E7"/>
    <mergeCell ref="G8:I9"/>
    <mergeCell ref="D8:E9"/>
    <mergeCell ref="K6:L6"/>
    <mergeCell ref="K7:L7"/>
    <mergeCell ref="K9:L9"/>
    <mergeCell ref="K8:L8"/>
    <mergeCell ref="D11:G11"/>
    <mergeCell ref="D12:G12"/>
    <mergeCell ref="D13:G13"/>
    <mergeCell ref="D14:G14"/>
    <mergeCell ref="N6:R7"/>
    <mergeCell ref="G6:I6"/>
    <mergeCell ref="I11:L11"/>
    <mergeCell ref="I12:L12"/>
    <mergeCell ref="I13:L13"/>
    <mergeCell ref="I14:L14"/>
    <mergeCell ref="G7:H7"/>
    <mergeCell ref="N8:R9"/>
    <mergeCell ref="N14:R15"/>
    <mergeCell ref="N12:R13"/>
    <mergeCell ref="N10:R11"/>
    <mergeCell ref="N24:R25"/>
    <mergeCell ref="N22:R23"/>
    <mergeCell ref="N20:R21"/>
    <mergeCell ref="N18:R19"/>
    <mergeCell ref="N16:R17"/>
  </mergeCells>
  <conditionalFormatting sqref="K8:L8">
    <cfRule type="cellIs" dxfId="2" priority="1" operator="greaterThan">
      <formula>86</formula>
    </cfRule>
    <cfRule type="cellIs" dxfId="1" priority="2" operator="lessThan">
      <formula>85</formula>
    </cfRule>
    <cfRule type="cellIs" dxfId="0" priority="3" operator="lessThan">
      <formula>35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886C-90AD-48C5-B734-04DF3C90FC1E}">
  <dimension ref="A1:U36"/>
  <sheetViews>
    <sheetView workbookViewId="0">
      <selection activeCell="P11" sqref="P11"/>
    </sheetView>
  </sheetViews>
  <sheetFormatPr defaultColWidth="8.875" defaultRowHeight="15.75" x14ac:dyDescent="0.25"/>
  <cols>
    <col min="1" max="1" width="15" bestFit="1" customWidth="1"/>
    <col min="17" max="17" width="15.375" customWidth="1"/>
  </cols>
  <sheetData>
    <row r="1" spans="1:21" x14ac:dyDescent="0.25">
      <c r="A1" t="s">
        <v>45</v>
      </c>
      <c r="D1" t="s">
        <v>46</v>
      </c>
      <c r="G1" t="s">
        <v>47</v>
      </c>
      <c r="J1" t="s">
        <v>48</v>
      </c>
      <c r="M1" t="s">
        <v>49</v>
      </c>
      <c r="P1">
        <f>'NIS2 Cyber Test'!B21</f>
        <v>1</v>
      </c>
      <c r="Q1" t="str">
        <f>'NIS2 Cyber Test'!C21</f>
        <v>L'hardware aziendale è censito periodicamente</v>
      </c>
      <c r="R1" t="str">
        <f>'NIS2 Cyber Test'!D21</f>
        <v>✓</v>
      </c>
      <c r="T1" cm="1">
        <f t="array" ref="T1:U23">_xlfn._xlws.SORT(_xlfn._xlws.FILTER(P1:Q36,R1:R36=A3),1,-1)</f>
        <v>5</v>
      </c>
      <c r="U1" t="str">
        <v>Gli utenti sono informati e sensibilizzati sul rischio cyber</v>
      </c>
    </row>
    <row r="2" spans="1:21" x14ac:dyDescent="0.25">
      <c r="A2" t="s">
        <v>12</v>
      </c>
      <c r="B2">
        <f>COUNTIF('NIS2 Cyber Test'!$D$21:$D$35,DataAnalysis!A2)</f>
        <v>3</v>
      </c>
      <c r="D2" t="s">
        <v>12</v>
      </c>
      <c r="E2">
        <f>COUNTIF('NIS2 Cyber Test'!H21:H31,DataAnalysis!D2)</f>
        <v>5</v>
      </c>
      <c r="G2" t="s">
        <v>12</v>
      </c>
      <c r="H2">
        <f>COUNTIF('NIS2 Cyber Test'!L21:L30,DataAnalysis!G2)</f>
        <v>5</v>
      </c>
      <c r="P2">
        <f>'NIS2 Cyber Test'!B22</f>
        <v>1</v>
      </c>
      <c r="Q2" t="str">
        <f>'NIS2 Cyber Test'!C22</f>
        <v>Il software installato è censito periodicamente</v>
      </c>
      <c r="R2" t="str">
        <f>'NIS2 Cyber Test'!D22</f>
        <v>✗</v>
      </c>
      <c r="T2">
        <v>4</v>
      </c>
      <c r="U2" t="str">
        <v>Ogni 6-12 mesi vengono effettuati VA/PT</v>
      </c>
    </row>
    <row r="3" spans="1:21" x14ac:dyDescent="0.25">
      <c r="A3" t="s">
        <v>9</v>
      </c>
      <c r="B3">
        <f>COUNTIF('NIS2 Cyber Test'!$D$21:$D$35,DataAnalysis!A3)</f>
        <v>12</v>
      </c>
      <c r="D3" t="s">
        <v>9</v>
      </c>
      <c r="E3">
        <f>COUNTIF('NIS2 Cyber Test'!H21:H31,DataAnalysis!D3)</f>
        <v>6</v>
      </c>
      <c r="G3" t="s">
        <v>9</v>
      </c>
      <c r="H3">
        <f>COUNTIF('NIS2 Cyber Test'!L21:L30,DataAnalysis!G3)</f>
        <v>5</v>
      </c>
      <c r="P3">
        <f>'NIS2 Cyber Test'!B23</f>
        <v>2</v>
      </c>
      <c r="Q3" t="str">
        <f>'NIS2 Cyber Test'!C23</f>
        <v>I responsabili dei controlli sono identificatie e formati</v>
      </c>
      <c r="R3" t="str">
        <f>'NIS2 Cyber Test'!D23</f>
        <v>✗</v>
      </c>
      <c r="T3">
        <v>4</v>
      </c>
      <c r="U3" t="str">
        <v>Esistono piani di DR e BC con test di ripristino ricorrenti</v>
      </c>
    </row>
    <row r="4" spans="1:21" x14ac:dyDescent="0.25">
      <c r="P4">
        <f>'NIS2 Cyber Test'!B24</f>
        <v>2</v>
      </c>
      <c r="Q4" t="str">
        <f>'NIS2 Cyber Test'!C24</f>
        <v>Le vulnerabilità sono conosciute e documentate</v>
      </c>
      <c r="R4" t="str">
        <f>'NIS2 Cyber Test'!D24</f>
        <v>✗</v>
      </c>
      <c r="T4">
        <v>4</v>
      </c>
      <c r="U4" t="str">
        <v xml:space="preserve">Il CED Aziendale è virtualizzato presso private cloud </v>
      </c>
    </row>
    <row r="5" spans="1:21" x14ac:dyDescent="0.25">
      <c r="P5">
        <f>'NIS2 Cyber Test'!B25</f>
        <v>3</v>
      </c>
      <c r="Q5" t="str">
        <f>'NIS2 Cyber Test'!C25</f>
        <v>È stato svolto un Security Assessment non più tardi 12 mesi fa</v>
      </c>
      <c r="R5" t="str">
        <f>'NIS2 Cyber Test'!D25</f>
        <v>✗</v>
      </c>
      <c r="T5">
        <v>4</v>
      </c>
      <c r="U5" t="str">
        <v>Il CED Aziendale è virtualizzato presso public cloud  (AWS/AZURE/GCP…)</v>
      </c>
    </row>
    <row r="6" spans="1:21" x14ac:dyDescent="0.25">
      <c r="A6" t="s">
        <v>50</v>
      </c>
      <c r="B6">
        <f>SUM(B2,E2,H2)</f>
        <v>13</v>
      </c>
      <c r="P6">
        <f>'NIS2 Cyber Test'!B26</f>
        <v>3</v>
      </c>
      <c r="Q6" t="str">
        <f>'NIS2 Cyber Test'!C26</f>
        <v>È stato svolto un test di Phishing simulation non più tardi 12 mesi fa</v>
      </c>
      <c r="R6" t="str">
        <f>'NIS2 Cyber Test'!D26</f>
        <v>✗</v>
      </c>
      <c r="T6">
        <v>3</v>
      </c>
      <c r="U6" t="str">
        <v>È stato svolto un Security Assessment non più tardi 12 mesi fa</v>
      </c>
    </row>
    <row r="7" spans="1:21" x14ac:dyDescent="0.25">
      <c r="A7" t="s">
        <v>51</v>
      </c>
      <c r="B7">
        <f>SUM(B3,E3,H3)</f>
        <v>23</v>
      </c>
      <c r="P7">
        <f>'NIS2 Cyber Test'!B27</f>
        <v>2</v>
      </c>
      <c r="Q7" t="str">
        <f>'NIS2 Cyber Test'!C27</f>
        <v>Le vulnerabilità note dei fornitori sono coonsciute e documentate</v>
      </c>
      <c r="R7" t="str">
        <f>'NIS2 Cyber Test'!D27</f>
        <v>✗</v>
      </c>
      <c r="T7">
        <v>3</v>
      </c>
      <c r="U7" t="str">
        <v>È stato svolto un test di Phishing simulation non più tardi 12 mesi fa</v>
      </c>
    </row>
    <row r="8" spans="1:21" x14ac:dyDescent="0.25">
      <c r="A8" t="s">
        <v>50</v>
      </c>
      <c r="B8">
        <f>SUMIF('NIS2 Cyber Test'!$D$21:$D$35,DataAnalysis!A2,'NIS2 Cyber Test'!$B$21:$B$35)+SUMIF('NIS2 Cyber Test'!$H$21:$H$31,DataAnalysis!A2,'NIS2 Cyber Test'!$F$21:$F$31)+SUMIF('NIS2 Cyber Test'!$L$21:$L$30,A2,'NIS2 Cyber Test'!$J$21:$J$30)</f>
        <v>43</v>
      </c>
      <c r="P8">
        <f>'NIS2 Cyber Test'!B28</f>
        <v>3</v>
      </c>
      <c r="Q8" t="str">
        <f>'NIS2 Cyber Test'!C28</f>
        <v>I log dei sistemi vengono raccolti e conservati per almeno 6 mesi (compliance GDPR)</v>
      </c>
      <c r="R8" t="str">
        <f>'NIS2 Cyber Test'!D28</f>
        <v>✗</v>
      </c>
      <c r="T8">
        <v>3</v>
      </c>
      <c r="U8" t="str">
        <v>I log dei sistemi vengono raccolti e conservati per almeno 6 mesi (compliance GDPR)</v>
      </c>
    </row>
    <row r="9" spans="1:21" x14ac:dyDescent="0.25">
      <c r="A9" t="s">
        <v>51</v>
      </c>
      <c r="B9">
        <f>SUMIF('NIS2 Cyber Test'!$D$21:$D$35,DataAnalysis!A3,'NIS2 Cyber Test'!$B$21:$B$35)+SUMIF('NIS2 Cyber Test'!$H$21:$H$31,DataAnalysis!A3,'NIS2 Cyber Test'!$F$21:$F$31)+SUMIF('NIS2 Cyber Test'!$L$21:$L$30,A3,'NIS2 Cyber Test'!$J$21:$J$30)</f>
        <v>57</v>
      </c>
      <c r="P9">
        <f>'NIS2 Cyber Test'!B29</f>
        <v>2</v>
      </c>
      <c r="Q9" t="str">
        <f>'NIS2 Cyber Test'!C29</f>
        <v>Le vulnerabilità dei sistemi sono costamente monitorate</v>
      </c>
      <c r="R9" t="str">
        <f>'NIS2 Cyber Test'!D29</f>
        <v>✗</v>
      </c>
      <c r="T9">
        <v>3</v>
      </c>
      <c r="U9" t="str">
        <v>Le applicazioni WEB sono protetti da Web Application Firewall</v>
      </c>
    </row>
    <row r="10" spans="1:21" x14ac:dyDescent="0.25">
      <c r="P10">
        <f>'NIS2 Cyber Test'!B30</f>
        <v>4</v>
      </c>
      <c r="Q10" t="str">
        <f>'NIS2 Cyber Test'!C30</f>
        <v>Ogni 6-12 mesi vengono effettuati VA/PT</v>
      </c>
      <c r="R10" t="str">
        <f>'NIS2 Cyber Test'!D30</f>
        <v>✗</v>
      </c>
      <c r="T10">
        <v>2</v>
      </c>
      <c r="U10" t="str">
        <v>I responsabili dei controlli sono identificatie e formati</v>
      </c>
    </row>
    <row r="11" spans="1:21" x14ac:dyDescent="0.25">
      <c r="P11">
        <f>'NIS2 Cyber Test'!B31</f>
        <v>2</v>
      </c>
      <c r="Q11" t="str">
        <f>'NIS2 Cyber Test'!C31</f>
        <v>Sono identificati i responsabili Interni e società partner esterne per attivita di mitigation/response</v>
      </c>
      <c r="R11" t="str">
        <f>'NIS2 Cyber Test'!D31</f>
        <v>✓</v>
      </c>
      <c r="T11">
        <v>2</v>
      </c>
      <c r="U11" t="str">
        <v>Le vulnerabilità sono conosciute e documentate</v>
      </c>
    </row>
    <row r="12" spans="1:21" x14ac:dyDescent="0.25">
      <c r="A12" t="s">
        <v>52</v>
      </c>
      <c r="B12">
        <f>IF(B8&lt;=35,0.6,IF(B8&lt;=85,0.3,IF(B8&gt;85,0.15)))</f>
        <v>0.3</v>
      </c>
      <c r="C12">
        <f>IF(AND('NIS2 Cyber Test'!K7&gt;=1,'NIS2 Cyber Test'!K7&lt;=3),0.05,IF('NIS2 Cyber Test'!K7&gt;=4,0.1,0))</f>
        <v>0.05</v>
      </c>
      <c r="D12">
        <f>IF(AND('NIS2 Cyber Test'!G7&gt;=10,'NIS2 Cyber Test'!G7&lt;=100),0.05,IF('NIS2 Cyber Test'!G7&gt;=101,0.1,0))</f>
        <v>0.05</v>
      </c>
      <c r="P12">
        <f>'NIS2 Cyber Test'!B32</f>
        <v>1</v>
      </c>
      <c r="Q12" t="str">
        <f>'NIS2 Cyber Test'!C32</f>
        <v>La società è cerificata ISO 27001</v>
      </c>
      <c r="R12" t="str">
        <f>'NIS2 Cyber Test'!D32</f>
        <v>✗</v>
      </c>
      <c r="T12">
        <v>2</v>
      </c>
      <c r="U12" t="str">
        <v>Le vulnerabilità note dei fornitori sono coonsciute e documentate</v>
      </c>
    </row>
    <row r="13" spans="1:21" x14ac:dyDescent="0.25">
      <c r="P13">
        <f>'NIS2 Cyber Test'!B33</f>
        <v>1</v>
      </c>
      <c r="Q13" t="str">
        <f>'NIS2 Cyber Test'!C33</f>
        <v>Il recovery plan è definito</v>
      </c>
      <c r="R13" t="str">
        <f>'NIS2 Cyber Test'!D33</f>
        <v>✗</v>
      </c>
      <c r="T13">
        <v>2</v>
      </c>
      <c r="U13" t="str">
        <v>Le vulnerabilità dei sistemi sono costamente monitorate</v>
      </c>
    </row>
    <row r="14" spans="1:21" x14ac:dyDescent="0.25">
      <c r="P14">
        <f>'NIS2 Cyber Test'!B34</f>
        <v>1</v>
      </c>
      <c r="Q14" t="str">
        <f>'NIS2 Cyber Test'!C34</f>
        <v>è presente la figura/funzione di risk management</v>
      </c>
      <c r="R14" t="str">
        <f>'NIS2 Cyber Test'!D34</f>
        <v>✗</v>
      </c>
      <c r="T14">
        <v>2</v>
      </c>
      <c r="U14" t="str">
        <v>L'azienda utilizza sistemi AIM</v>
      </c>
    </row>
    <row r="15" spans="1:21" x14ac:dyDescent="0.25">
      <c r="P15">
        <f>'NIS2 Cyber Test'!B35</f>
        <v>2</v>
      </c>
      <c r="Q15" t="str">
        <f>'NIS2 Cyber Test'!C35</f>
        <v xml:space="preserve">è presente la figura/funzione di HR e Procurement </v>
      </c>
      <c r="R15" t="str">
        <f>'NIS2 Cyber Test'!D35</f>
        <v>✓</v>
      </c>
      <c r="T15">
        <v>2</v>
      </c>
      <c r="U15" t="str">
        <v>La rete aziendale è segmentata</v>
      </c>
    </row>
    <row r="16" spans="1:21" x14ac:dyDescent="0.25">
      <c r="A16" t="s">
        <v>53</v>
      </c>
      <c r="B16">
        <f>SUM(B12:D12)</f>
        <v>0.39999999999999997</v>
      </c>
      <c r="P16">
        <f>'NIS2 Cyber Test'!F21</f>
        <v>2</v>
      </c>
      <c r="Q16" t="str">
        <f>'NIS2 Cyber Test'!G21</f>
        <v>L'azienda utilizza sistemi AIM</v>
      </c>
      <c r="R16" t="str">
        <f>'NIS2 Cyber Test'!H21</f>
        <v>✗</v>
      </c>
      <c r="T16">
        <v>2</v>
      </c>
      <c r="U16" t="str">
        <v>è presente la figura/funzione di DPO/resp. privacy</v>
      </c>
    </row>
    <row r="17" spans="16:21" x14ac:dyDescent="0.25">
      <c r="P17">
        <f>'NIS2 Cyber Test'!F22</f>
        <v>4</v>
      </c>
      <c r="Q17" t="str">
        <f>'NIS2 Cyber Test'!G22</f>
        <v>Le VPN e gli accessi da remoti sono gestiti, monitorati ed aggiornati periodicamente</v>
      </c>
      <c r="R17" t="str">
        <f>'NIS2 Cyber Test'!H22</f>
        <v>✓</v>
      </c>
      <c r="T17">
        <v>2</v>
      </c>
      <c r="U17" t="str">
        <v xml:space="preserve">I dati su PC e notebook sono cifrati </v>
      </c>
    </row>
    <row r="18" spans="16:21" x14ac:dyDescent="0.25">
      <c r="P18">
        <f>'NIS2 Cyber Test'!F23</f>
        <v>4</v>
      </c>
      <c r="Q18" t="str">
        <f>'NIS2 Cyber Test'!G23</f>
        <v>Gli accessi da remoto avvengono tramite MFA</v>
      </c>
      <c r="R18" t="str">
        <f>'NIS2 Cyber Test'!H23</f>
        <v>✓</v>
      </c>
      <c r="T18">
        <v>2</v>
      </c>
      <c r="U18" t="str">
        <v>L'azienda utilizza centralini in cloud</v>
      </c>
    </row>
    <row r="19" spans="16:21" x14ac:dyDescent="0.25">
      <c r="P19">
        <f>'NIS2 Cyber Test'!F24</f>
        <v>2</v>
      </c>
      <c r="Q19" t="str">
        <f>'NIS2 Cyber Test'!G24</f>
        <v>La rete aziendale è segmentata</v>
      </c>
      <c r="R19" t="str">
        <f>'NIS2 Cyber Test'!H24</f>
        <v>✗</v>
      </c>
      <c r="T19">
        <v>2</v>
      </c>
      <c r="U19" t="str">
        <v>Il CED Aziendale è fisicamente ospitato in un datacenter certificato</v>
      </c>
    </row>
    <row r="20" spans="16:21" x14ac:dyDescent="0.25">
      <c r="P20">
        <f>'NIS2 Cyber Test'!F25</f>
        <v>5</v>
      </c>
      <c r="Q20" t="str">
        <f>'NIS2 Cyber Test'!G25</f>
        <v>Gli utenti sono informati e sensibilizzati sul rischio cyber</v>
      </c>
      <c r="R20" t="str">
        <f>'NIS2 Cyber Test'!H25</f>
        <v>✗</v>
      </c>
      <c r="T20">
        <v>1</v>
      </c>
      <c r="U20" t="str">
        <v>Il software installato è censito periodicamente</v>
      </c>
    </row>
    <row r="21" spans="16:21" x14ac:dyDescent="0.25">
      <c r="P21">
        <f>'NIS2 Cyber Test'!F26</f>
        <v>2</v>
      </c>
      <c r="Q21" t="str">
        <f>'NIS2 Cyber Test'!G26</f>
        <v>è presente la figura/funzione di DPO/resp. privacy</v>
      </c>
      <c r="R21" t="str">
        <f>'NIS2 Cyber Test'!H26</f>
        <v>✗</v>
      </c>
      <c r="T21">
        <v>1</v>
      </c>
      <c r="U21" t="str">
        <v>La società è cerificata ISO 27001</v>
      </c>
    </row>
    <row r="22" spans="16:21" x14ac:dyDescent="0.25">
      <c r="P22">
        <f>'NIS2 Cyber Test'!F27</f>
        <v>2</v>
      </c>
      <c r="Q22" t="str">
        <f>'NIS2 Cyber Test'!G27</f>
        <v xml:space="preserve">I dati su PC e notebook sono cifrati </v>
      </c>
      <c r="R22" t="str">
        <f>'NIS2 Cyber Test'!H27</f>
        <v>✗</v>
      </c>
      <c r="T22">
        <v>1</v>
      </c>
      <c r="U22" t="str">
        <v>Il recovery plan è definito</v>
      </c>
    </row>
    <row r="23" spans="16:21" x14ac:dyDescent="0.25">
      <c r="P23">
        <f>'NIS2 Cyber Test'!F28</f>
        <v>5</v>
      </c>
      <c r="Q23" t="str">
        <f>'NIS2 Cyber Test'!G28</f>
        <v>L'azienda esegue backup con la logica 3-2-1-0</v>
      </c>
      <c r="R23" t="str">
        <f>'NIS2 Cyber Test'!H28</f>
        <v>✓</v>
      </c>
      <c r="T23">
        <v>1</v>
      </c>
      <c r="U23" t="str">
        <v>è presente la figura/funzione di risk management</v>
      </c>
    </row>
    <row r="24" spans="16:21" x14ac:dyDescent="0.25">
      <c r="P24">
        <f>'NIS2 Cyber Test'!F29</f>
        <v>2</v>
      </c>
      <c r="Q24" t="str">
        <f>'NIS2 Cyber Test'!G29</f>
        <v>La policy di verifica continua dei backup è definita ed aggiornata</v>
      </c>
      <c r="R24" t="str">
        <f>'NIS2 Cyber Test'!H29</f>
        <v>✓</v>
      </c>
    </row>
    <row r="25" spans="16:21" x14ac:dyDescent="0.25">
      <c r="P25">
        <f>'NIS2 Cyber Test'!F30</f>
        <v>4</v>
      </c>
      <c r="Q25" t="str">
        <f>'NIS2 Cyber Test'!G30</f>
        <v>Esistono piani di DR e BC con test di ripristino ricorrenti</v>
      </c>
      <c r="R25" t="str">
        <f>'NIS2 Cyber Test'!H30</f>
        <v>✗</v>
      </c>
    </row>
    <row r="26" spans="16:21" x14ac:dyDescent="0.25">
      <c r="P26">
        <f>'NIS2 Cyber Test'!F31</f>
        <v>2</v>
      </c>
      <c r="Q26" t="str">
        <f>'NIS2 Cyber Test'!G31</f>
        <v>La maintenance è effettuata da fornitori esterni con accesso ai sistemi</v>
      </c>
      <c r="R26" t="str">
        <f>'NIS2 Cyber Test'!H31</f>
        <v>✓</v>
      </c>
    </row>
    <row r="27" spans="16:21" x14ac:dyDescent="0.25">
      <c r="P27">
        <f>'NIS2 Cyber Test'!J21</f>
        <v>3</v>
      </c>
      <c r="Q27" t="str">
        <f>'NIS2 Cyber Test'!K21</f>
        <v>I firewall (meglio se virtuali o remoti) sono continuamente aggiornati</v>
      </c>
      <c r="R27" t="str">
        <f>'NIS2 Cyber Test'!L21</f>
        <v>✓</v>
      </c>
    </row>
    <row r="28" spans="16:21" x14ac:dyDescent="0.25">
      <c r="P28">
        <f>'NIS2 Cyber Test'!J22</f>
        <v>4</v>
      </c>
      <c r="Q28" t="str">
        <f>'NIS2 Cyber Test'!K22</f>
        <v>Esistono sistemi EDR continuamente aggiornati</v>
      </c>
      <c r="R28" t="str">
        <f>'NIS2 Cyber Test'!L22</f>
        <v>✓</v>
      </c>
    </row>
    <row r="29" spans="16:21" x14ac:dyDescent="0.25">
      <c r="P29">
        <f>'NIS2 Cyber Test'!J23</f>
        <v>5</v>
      </c>
      <c r="Q29" t="str">
        <f>'NIS2 Cyber Test'!K23</f>
        <v>L'azienda si avvale di un SOC per monitoraggio real time degli alert</v>
      </c>
      <c r="R29" t="str">
        <f>'NIS2 Cyber Test'!L23</f>
        <v>✓</v>
      </c>
    </row>
    <row r="30" spans="16:21" x14ac:dyDescent="0.25">
      <c r="P30">
        <f>'NIS2 Cyber Test'!J24</f>
        <v>3</v>
      </c>
      <c r="Q30" t="str">
        <f>'NIS2 Cyber Test'!K24</f>
        <v>Le applicazioni WEB sono protetti da Web Application Firewall</v>
      </c>
      <c r="R30" t="str">
        <f>'NIS2 Cyber Test'!L24</f>
        <v>✗</v>
      </c>
    </row>
    <row r="31" spans="16:21" x14ac:dyDescent="0.25">
      <c r="P31">
        <f>'NIS2 Cyber Test'!J25</f>
        <v>4</v>
      </c>
      <c r="Q31" t="str">
        <f>'NIS2 Cyber Test'!K25</f>
        <v>Le mail sono controllate da appositi filti antispam ed antimalware</v>
      </c>
      <c r="R31" t="str">
        <f>'NIS2 Cyber Test'!L25</f>
        <v>✓</v>
      </c>
    </row>
    <row r="32" spans="16:21" x14ac:dyDescent="0.25">
      <c r="P32">
        <f>'NIS2 Cyber Test'!J26</f>
        <v>5</v>
      </c>
      <c r="Q32" t="str">
        <f>'NIS2 Cyber Test'!K26</f>
        <v>I link all'interno delle mail sono monitorati e verificati da apposite tecnologie.</v>
      </c>
      <c r="R32" t="str">
        <f>'NIS2 Cyber Test'!L26</f>
        <v>✓</v>
      </c>
    </row>
    <row r="33" spans="16:18" x14ac:dyDescent="0.25">
      <c r="P33">
        <f>'NIS2 Cyber Test'!J27</f>
        <v>2</v>
      </c>
      <c r="Q33" t="str">
        <f>'NIS2 Cyber Test'!K27</f>
        <v>L'azienda utilizza centralini in cloud</v>
      </c>
      <c r="R33" t="str">
        <f>'NIS2 Cyber Test'!L27</f>
        <v>✗</v>
      </c>
    </row>
    <row r="34" spans="16:18" x14ac:dyDescent="0.25">
      <c r="P34">
        <f>'NIS2 Cyber Test'!J28</f>
        <v>2</v>
      </c>
      <c r="Q34" t="str">
        <f>'NIS2 Cyber Test'!K28</f>
        <v>Il CED Aziendale è fisicamente ospitato in un datacenter certificato</v>
      </c>
      <c r="R34" t="str">
        <f>'NIS2 Cyber Test'!L28</f>
        <v>✗</v>
      </c>
    </row>
    <row r="35" spans="16:18" x14ac:dyDescent="0.25">
      <c r="P35">
        <f>'NIS2 Cyber Test'!J29</f>
        <v>4</v>
      </c>
      <c r="Q35" t="str">
        <f>'NIS2 Cyber Test'!K29</f>
        <v xml:space="preserve">Il CED Aziendale è virtualizzato presso private cloud </v>
      </c>
      <c r="R35" t="str">
        <f>'NIS2 Cyber Test'!L29</f>
        <v>✗</v>
      </c>
    </row>
    <row r="36" spans="16:18" x14ac:dyDescent="0.25">
      <c r="P36">
        <f>'NIS2 Cyber Test'!J30</f>
        <v>4</v>
      </c>
      <c r="Q36" t="str">
        <f>'NIS2 Cyber Test'!K30</f>
        <v>Il CED Aziendale è virtualizzato presso public cloud  (AWS/AZURE/GCP…)</v>
      </c>
      <c r="R36" t="str">
        <f>'NIS2 Cyber Test'!L30</f>
        <v>✗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383625BC781C4B8B7E83B938D617B5" ma:contentTypeVersion="14" ma:contentTypeDescription="Creare un nuovo documento." ma:contentTypeScope="" ma:versionID="3844a0163a5561e014bf095d4617fea3">
  <xsd:schema xmlns:xsd="http://www.w3.org/2001/XMLSchema" xmlns:xs="http://www.w3.org/2001/XMLSchema" xmlns:p="http://schemas.microsoft.com/office/2006/metadata/properties" xmlns:ns2="7e993fbe-8b57-4a13-8b2a-6ac3f23a45d9" xmlns:ns3="d94bf2ef-c6be-4cff-81e3-250adb2991f5" targetNamespace="http://schemas.microsoft.com/office/2006/metadata/properties" ma:root="true" ma:fieldsID="584420e6861481fabd38c09bc3acb26c" ns2:_="" ns3:_="">
    <xsd:import namespace="7e993fbe-8b57-4a13-8b2a-6ac3f23a45d9"/>
    <xsd:import namespace="d94bf2ef-c6be-4cff-81e3-250adb2991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3fbe-8b57-4a13-8b2a-6ac3f23a4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dfc9ef70-9a7b-4f7a-bbee-1507900f6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bf2ef-c6be-4cff-81e3-250adb2991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f09bb8-343d-4878-a9d1-37c592023322}" ma:internalName="TaxCatchAll" ma:showField="CatchAllData" ma:web="d94bf2ef-c6be-4cff-81e3-250adb299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4bf2ef-c6be-4cff-81e3-250adb2991f5" xsi:nil="true"/>
    <lcf76f155ced4ddcb4097134ff3c332f xmlns="7e993fbe-8b57-4a13-8b2a-6ac3f23a45d9">
      <Terms xmlns="http://schemas.microsoft.com/office/infopath/2007/PartnerControls"/>
    </lcf76f155ced4ddcb4097134ff3c332f>
    <SharedWithUsers xmlns="d94bf2ef-c6be-4cff-81e3-250adb2991f5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47FF1-73CF-452E-9246-0900069A9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93fbe-8b57-4a13-8b2a-6ac3f23a45d9"/>
    <ds:schemaRef ds:uri="d94bf2ef-c6be-4cff-81e3-250adb299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7F1FDD-1C40-40FE-BEFF-81448913F431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d94bf2ef-c6be-4cff-81e3-250adb2991f5"/>
    <ds:schemaRef ds:uri="7e993fbe-8b57-4a13-8b2a-6ac3f23a45d9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88FB444-A155-4F94-ABD9-6D1885919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NIS2 Cyber Test</vt:lpstr>
      <vt:lpstr>Dashboard</vt:lpstr>
      <vt:lpstr>DataAnalysis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Paolo Luigi Annoni</cp:lastModifiedBy>
  <cp:revision/>
  <dcterms:created xsi:type="dcterms:W3CDTF">2021-12-11T15:00:39Z</dcterms:created>
  <dcterms:modified xsi:type="dcterms:W3CDTF">2025-01-27T09:59:37Z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0x010100BB383625BC781C4B8B7E83B938D617B5</vt:lpwstr>
  </property>
  <property fmtid="{D5CDD505-2E9C-101B-9397-08002B2CF9AE}" pid="3" name="_dlc_DocIdItemGuid">
    <vt:lpwstr>bd9e1f74-5747-42e9-91c5-48f6050eea0d</vt:lpwstr>
  </property>
  <property fmtid="{D5CDD505-2E9C-101B-9397-08002B2CF9AE}" pid="4" name="MediaServiceImageTags">
    <vt:lpwstr/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