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f6c8005eda23ddf6/Documents/"/>
    </mc:Choice>
  </mc:AlternateContent>
  <xr:revisionPtr revIDLastSave="61" documentId="8_{9AE3DE4F-5215-48A5-B6FC-C4D86F730C57}" xr6:coauthVersionLast="47" xr6:coauthVersionMax="47" xr10:uidLastSave="{F6069B90-5C21-47D5-8126-F7BA66AF1747}"/>
  <bookViews>
    <workbookView xWindow="-108" yWindow="-108" windowWidth="23256" windowHeight="12456" xr2:uid="{00000000-000D-0000-FFFF-FFFF00000000}"/>
  </bookViews>
  <sheets>
    <sheet name="Management Summary" sheetId="1" r:id="rId1"/>
    <sheet name="Gantt" sheetId="2" r:id="rId2"/>
    <sheet name="Meetings" sheetId="3" r:id="rId3"/>
    <sheet name="SA" sheetId="4" r:id="rId4"/>
    <sheet name="Overhead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5" l="1"/>
  <c r="F9" i="5"/>
  <c r="E9" i="5"/>
  <c r="D9" i="5"/>
  <c r="C9" i="5"/>
  <c r="B9" i="5"/>
  <c r="T4" i="1" s="1"/>
  <c r="U4" i="1" s="1"/>
  <c r="U10" i="1" s="1"/>
  <c r="D27" i="4"/>
  <c r="C27" i="4"/>
  <c r="D23" i="4"/>
  <c r="C23" i="4"/>
  <c r="D19" i="4"/>
  <c r="C19" i="4"/>
  <c r="D15" i="4"/>
  <c r="C15" i="4"/>
  <c r="D9" i="4"/>
  <c r="C9" i="4"/>
  <c r="D5" i="4"/>
  <c r="D28" i="4" s="1"/>
  <c r="C5" i="4"/>
  <c r="C28" i="4" s="1"/>
  <c r="L10" i="3"/>
  <c r="K10" i="3"/>
  <c r="J10" i="3"/>
  <c r="I10" i="3"/>
  <c r="H10" i="3"/>
  <c r="G10" i="3"/>
  <c r="F10" i="3"/>
  <c r="E10" i="3"/>
  <c r="D10" i="3"/>
  <c r="C10" i="3"/>
  <c r="B9" i="3"/>
  <c r="B8" i="3"/>
  <c r="B7" i="3"/>
  <c r="B6" i="3"/>
  <c r="B5" i="3"/>
  <c r="B4" i="3"/>
  <c r="B10" i="3" s="1"/>
  <c r="C41" i="2"/>
  <c r="B41" i="2"/>
  <c r="C36" i="2"/>
  <c r="B36" i="2"/>
  <c r="C29" i="2"/>
  <c r="B29" i="2"/>
  <c r="Y28" i="2"/>
  <c r="X28" i="2"/>
  <c r="W28" i="2"/>
  <c r="V28" i="2"/>
  <c r="U28" i="2"/>
  <c r="T28" i="2"/>
  <c r="S28" i="2"/>
  <c r="R27" i="2"/>
  <c r="Q27" i="2"/>
  <c r="P27" i="2"/>
  <c r="O27" i="2"/>
  <c r="N26" i="2"/>
  <c r="M26" i="2"/>
  <c r="L25" i="2"/>
  <c r="K25" i="2"/>
  <c r="J25" i="2"/>
  <c r="I25" i="2"/>
  <c r="H25" i="2"/>
  <c r="G25" i="2"/>
  <c r="F24" i="2"/>
  <c r="E24" i="2"/>
  <c r="C22" i="2"/>
  <c r="B22" i="2"/>
  <c r="B42" i="2" s="1"/>
  <c r="B43" i="2" s="1"/>
  <c r="F17" i="2"/>
  <c r="E17" i="2"/>
  <c r="C15" i="2"/>
  <c r="B15" i="2"/>
  <c r="C7" i="2"/>
  <c r="C42" i="2" s="1"/>
  <c r="C43" i="2" s="1"/>
  <c r="B7" i="2"/>
  <c r="F2" i="2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S10" i="1"/>
  <c r="K10" i="1"/>
  <c r="H10" i="1"/>
  <c r="G10" i="1"/>
  <c r="D10" i="1"/>
  <c r="C10" i="1"/>
  <c r="T9" i="1"/>
  <c r="U9" i="1" s="1"/>
  <c r="P9" i="1"/>
  <c r="O9" i="1"/>
  <c r="Q9" i="1" s="1"/>
  <c r="L9" i="1"/>
  <c r="M9" i="1" s="1"/>
  <c r="I9" i="1"/>
  <c r="E9" i="1"/>
  <c r="U8" i="1"/>
  <c r="T8" i="1"/>
  <c r="P8" i="1"/>
  <c r="Q8" i="1" s="1"/>
  <c r="O8" i="1"/>
  <c r="L8" i="1"/>
  <c r="M8" i="1" s="1"/>
  <c r="I8" i="1"/>
  <c r="E8" i="1"/>
  <c r="T7" i="1"/>
  <c r="U7" i="1" s="1"/>
  <c r="P7" i="1"/>
  <c r="O7" i="1"/>
  <c r="Q7" i="1" s="1"/>
  <c r="L7" i="1"/>
  <c r="M7" i="1" s="1"/>
  <c r="I7" i="1"/>
  <c r="E7" i="1"/>
  <c r="U6" i="1"/>
  <c r="T6" i="1"/>
  <c r="P6" i="1"/>
  <c r="O6" i="1"/>
  <c r="Q6" i="1" s="1"/>
  <c r="L6" i="1"/>
  <c r="L10" i="1" s="1"/>
  <c r="I6" i="1"/>
  <c r="E6" i="1"/>
  <c r="U5" i="1"/>
  <c r="T5" i="1"/>
  <c r="P5" i="1"/>
  <c r="O5" i="1"/>
  <c r="Q5" i="1" s="1"/>
  <c r="M5" i="1"/>
  <c r="L5" i="1"/>
  <c r="I5" i="1"/>
  <c r="E5" i="1"/>
  <c r="P4" i="1"/>
  <c r="P10" i="1" s="1"/>
  <c r="O4" i="1"/>
  <c r="O10" i="1" s="1"/>
  <c r="L4" i="1"/>
  <c r="M4" i="1" s="1"/>
  <c r="I4" i="1"/>
  <c r="I10" i="1" s="1"/>
  <c r="E4" i="1"/>
  <c r="E10" i="1" s="1"/>
  <c r="Q4" i="1" l="1"/>
  <c r="Q10" i="1" s="1"/>
  <c r="T10" i="1"/>
  <c r="M6" i="1"/>
  <c r="M10" i="1" s="1"/>
</calcChain>
</file>

<file path=xl/sharedStrings.xml><?xml version="1.0" encoding="utf-8"?>
<sst xmlns="http://schemas.openxmlformats.org/spreadsheetml/2006/main" count="314" uniqueCount="83">
  <si>
    <t>Total</t>
  </si>
  <si>
    <t>Coding</t>
  </si>
  <si>
    <t>Meetings</t>
  </si>
  <si>
    <t>Systems Analysis</t>
  </si>
  <si>
    <t>Overhead</t>
  </si>
  <si>
    <t>Budgeted</t>
  </si>
  <si>
    <t>Actual</t>
  </si>
  <si>
    <t>Deficit</t>
  </si>
  <si>
    <t>TL-1 Palak</t>
  </si>
  <si>
    <t>TL-2 Spencer</t>
  </si>
  <si>
    <t>TL-3 Cole</t>
  </si>
  <si>
    <t>TL-4 Shaun</t>
  </si>
  <si>
    <t>TL-5 Hongxi</t>
  </si>
  <si>
    <t>TL-6 Shreeya</t>
  </si>
  <si>
    <t>predicted time(hrs)</t>
  </si>
  <si>
    <t>time spent(hrs)</t>
  </si>
  <si>
    <t>Status</t>
  </si>
  <si>
    <t>complete</t>
  </si>
  <si>
    <t>this week</t>
  </si>
  <si>
    <t>planned</t>
  </si>
  <si>
    <t>TL-Palak</t>
  </si>
  <si>
    <t>Unity Instalation/Pong Game</t>
  </si>
  <si>
    <t>N/A</t>
  </si>
  <si>
    <t>Sound Design</t>
  </si>
  <si>
    <t>Sound Implementation</t>
  </si>
  <si>
    <t>Over World Enemy readouts</t>
  </si>
  <si>
    <t>totals</t>
  </si>
  <si>
    <t>Template Overworld Map Creation</t>
  </si>
  <si>
    <t>Player Movement</t>
  </si>
  <si>
    <t>Battle Physics - Targeting</t>
  </si>
  <si>
    <t>Battle Physics - Taking Damage</t>
  </si>
  <si>
    <t>Player Unit Firing</t>
  </si>
  <si>
    <t>scene change</t>
  </si>
  <si>
    <t>player ship</t>
  </si>
  <si>
    <t>sprites</t>
  </si>
  <si>
    <t>Upgrades System</t>
  </si>
  <si>
    <t>Health</t>
  </si>
  <si>
    <t xml:space="preserve">Main Menu </t>
  </si>
  <si>
    <t>Pause</t>
  </si>
  <si>
    <t>Pause on Death</t>
  </si>
  <si>
    <t>Overworld Enemies</t>
  </si>
  <si>
    <t>AI Enemy Targeting/Attacking</t>
  </si>
  <si>
    <t>AI Enemy Ship Variants</t>
  </si>
  <si>
    <t>Restart On Player Death/Sink</t>
  </si>
  <si>
    <t>Over World Map Collision</t>
  </si>
  <si>
    <t>Battle/Map Maps</t>
  </si>
  <si>
    <t>group totals (hrs)</t>
  </si>
  <si>
    <t>group totals ($)</t>
  </si>
  <si>
    <t>Date</t>
  </si>
  <si>
    <t>Aug. 30</t>
  </si>
  <si>
    <t>Sept. 2</t>
  </si>
  <si>
    <t>Sept. 13</t>
  </si>
  <si>
    <t>Sept. 15</t>
  </si>
  <si>
    <t>Sept. 21</t>
  </si>
  <si>
    <t>Sept. 22</t>
  </si>
  <si>
    <t>Sept. 23</t>
  </si>
  <si>
    <t>Sept. 29</t>
  </si>
  <si>
    <t>Oct. 20</t>
  </si>
  <si>
    <t>Purpose</t>
  </si>
  <si>
    <t>First Meeting</t>
  </si>
  <si>
    <t>Ananlysis Planning</t>
  </si>
  <si>
    <t>Ananlysis Integration</t>
  </si>
  <si>
    <t>Ananlysis presentation practice</t>
  </si>
  <si>
    <t>Initial Set-up</t>
  </si>
  <si>
    <t>Initial Release</t>
  </si>
  <si>
    <t>Team Lead 2 demo practice</t>
  </si>
  <si>
    <t>Test Code Integrateion</t>
  </si>
  <si>
    <t>Hours</t>
  </si>
  <si>
    <t>ü</t>
  </si>
  <si>
    <t>Task</t>
  </si>
  <si>
    <t>Predicted(hrs)</t>
  </si>
  <si>
    <t>spent(hrs)</t>
  </si>
  <si>
    <t>Individual schedule</t>
  </si>
  <si>
    <t>Subtotal</t>
  </si>
  <si>
    <t xml:space="preserve"> </t>
  </si>
  <si>
    <t>red is dependent on others</t>
  </si>
  <si>
    <t xml:space="preserve"> TL-2 Spencer</t>
  </si>
  <si>
    <t>Training</t>
  </si>
  <si>
    <t>SA Preesentation Prep</t>
  </si>
  <si>
    <t>Software Specialist Presnetaion Prep</t>
  </si>
  <si>
    <t>Team Lead Presentation Prep</t>
  </si>
  <si>
    <t>Oral Exam Prep</t>
  </si>
  <si>
    <t>Post Mortum Presentation Prep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</si>
</sst>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$&quot;#,##0.00;[Red]&quot;$&quot;#,##0.00"/>
    <numFmt numFmtId="165" formatCode="mmm\.\ d"/>
  </numFmts>
  <fonts count="14"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sz val="11"/>
      <color rgb="FF3F3F76"/>
      <name val="Calibri"/>
    </font>
    <font>
      <sz val="11"/>
      <color rgb="FFFFFFFF"/>
      <name val="Calibri"/>
    </font>
    <font>
      <sz val="11"/>
      <color theme="0"/>
      <name val="Calibri"/>
    </font>
    <font>
      <sz val="11"/>
      <color theme="1"/>
      <name val="Calibri"/>
      <scheme val="minor"/>
    </font>
    <font>
      <sz val="11"/>
      <color rgb="FF000000"/>
      <name val="Calibri"/>
    </font>
    <font>
      <sz val="11"/>
      <color rgb="FFFFFFFF"/>
      <name val="Calibri"/>
      <scheme val="minor"/>
    </font>
    <font>
      <sz val="9"/>
      <color rgb="FFF7981D"/>
      <name val="Calibri"/>
      <scheme val="minor"/>
    </font>
    <font>
      <sz val="11"/>
      <color theme="1"/>
      <name val="Noto Sans Symbols"/>
    </font>
    <font>
      <sz val="11"/>
      <color rgb="FF000000"/>
      <name val="&quot;docs-Noto Sans Symbols&quot;"/>
    </font>
    <font>
      <sz val="11"/>
      <color rgb="FF000000"/>
      <name val="Noto Sans Symbols"/>
    </font>
    <font>
      <sz val="11"/>
      <color rgb="FFFF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1"/>
        <bgColor theme="1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Alignment="1">
      <alignment horizontal="center"/>
    </xf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8" fontId="1" fillId="0" borderId="11" xfId="0" applyNumberFormat="1" applyFont="1" applyBorder="1"/>
    <xf numFmtId="8" fontId="1" fillId="0" borderId="12" xfId="0" applyNumberFormat="1" applyFont="1" applyBorder="1"/>
    <xf numFmtId="8" fontId="1" fillId="0" borderId="13" xfId="0" applyNumberFormat="1" applyFont="1" applyBorder="1"/>
    <xf numFmtId="8" fontId="1" fillId="0" borderId="14" xfId="0" applyNumberFormat="1" applyFont="1" applyBorder="1"/>
    <xf numFmtId="8" fontId="1" fillId="0" borderId="0" xfId="0" applyNumberFormat="1" applyFont="1"/>
    <xf numFmtId="8" fontId="1" fillId="0" borderId="15" xfId="0" applyNumberFormat="1" applyFont="1" applyBorder="1"/>
    <xf numFmtId="8" fontId="1" fillId="0" borderId="16" xfId="0" applyNumberFormat="1" applyFont="1" applyBorder="1"/>
    <xf numFmtId="8" fontId="1" fillId="0" borderId="17" xfId="0" applyNumberFormat="1" applyFont="1" applyBorder="1"/>
    <xf numFmtId="8" fontId="1" fillId="0" borderId="18" xfId="0" applyNumberFormat="1" applyFont="1" applyBorder="1"/>
    <xf numFmtId="0" fontId="1" fillId="2" borderId="19" xfId="0" applyFont="1" applyFill="1" applyBorder="1"/>
    <xf numFmtId="8" fontId="1" fillId="2" borderId="7" xfId="0" applyNumberFormat="1" applyFont="1" applyFill="1" applyBorder="1"/>
    <xf numFmtId="8" fontId="1" fillId="2" borderId="8" xfId="0" applyNumberFormat="1" applyFont="1" applyFill="1" applyBorder="1"/>
    <xf numFmtId="8" fontId="1" fillId="2" borderId="9" xfId="0" applyNumberFormat="1" applyFont="1" applyFill="1" applyBorder="1"/>
    <xf numFmtId="8" fontId="1" fillId="2" borderId="19" xfId="0" applyNumberFormat="1" applyFont="1" applyFill="1" applyBorder="1"/>
    <xf numFmtId="8" fontId="1" fillId="2" borderId="20" xfId="0" applyNumberFormat="1" applyFont="1" applyFill="1" applyBorder="1"/>
    <xf numFmtId="8" fontId="1" fillId="2" borderId="21" xfId="0" applyNumberFormat="1" applyFont="1" applyFill="1" applyBorder="1"/>
    <xf numFmtId="0" fontId="3" fillId="3" borderId="22" xfId="0" applyFont="1" applyFill="1" applyBorder="1"/>
    <xf numFmtId="0" fontId="4" fillId="3" borderId="22" xfId="0" applyFont="1" applyFill="1" applyBorder="1"/>
    <xf numFmtId="0" fontId="4" fillId="4" borderId="22" xfId="0" applyFont="1" applyFill="1" applyBorder="1"/>
    <xf numFmtId="0" fontId="1" fillId="5" borderId="22" xfId="0" applyFont="1" applyFill="1" applyBorder="1"/>
    <xf numFmtId="0" fontId="5" fillId="6" borderId="22" xfId="0" applyFont="1" applyFill="1" applyBorder="1"/>
    <xf numFmtId="0" fontId="3" fillId="3" borderId="0" xfId="0" applyFont="1" applyFill="1"/>
    <xf numFmtId="0" fontId="1" fillId="7" borderId="5" xfId="0" applyFont="1" applyFill="1" applyBorder="1"/>
    <xf numFmtId="0" fontId="1" fillId="7" borderId="0" xfId="0" applyFont="1" applyFill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4" fillId="8" borderId="0" xfId="0" applyFont="1" applyFill="1"/>
    <xf numFmtId="0" fontId="1" fillId="8" borderId="0" xfId="0" applyFont="1" applyFill="1"/>
    <xf numFmtId="0" fontId="4" fillId="9" borderId="0" xfId="0" applyFont="1" applyFill="1"/>
    <xf numFmtId="0" fontId="8" fillId="0" borderId="0" xfId="0" applyFont="1"/>
    <xf numFmtId="0" fontId="9" fillId="0" borderId="0" xfId="0" applyFont="1"/>
    <xf numFmtId="0" fontId="1" fillId="2" borderId="0" xfId="0" applyFont="1" applyFill="1"/>
    <xf numFmtId="164" fontId="1" fillId="2" borderId="5" xfId="0" applyNumberFormat="1" applyFont="1" applyFill="1" applyBorder="1"/>
    <xf numFmtId="165" fontId="1" fillId="2" borderId="5" xfId="0" applyNumberFormat="1" applyFont="1" applyFill="1" applyBorder="1"/>
    <xf numFmtId="0" fontId="1" fillId="2" borderId="5" xfId="0" applyFont="1" applyFill="1" applyBorder="1" applyAlignment="1">
      <alignment wrapText="1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1" fillId="0" borderId="11" xfId="0" applyFont="1" applyBorder="1"/>
    <xf numFmtId="0" fontId="1" fillId="10" borderId="23" xfId="0" applyFont="1" applyFill="1" applyBorder="1"/>
    <xf numFmtId="0" fontId="1" fillId="10" borderId="24" xfId="0" applyFont="1" applyFill="1" applyBorder="1"/>
    <xf numFmtId="0" fontId="1" fillId="10" borderId="4" xfId="0" applyFont="1" applyFill="1" applyBorder="1"/>
    <xf numFmtId="0" fontId="1" fillId="10" borderId="5" xfId="0" applyFont="1" applyFill="1" applyBorder="1"/>
    <xf numFmtId="0" fontId="1" fillId="0" borderId="15" xfId="0" applyFont="1" applyBorder="1"/>
    <xf numFmtId="0" fontId="1" fillId="4" borderId="5" xfId="0" applyFont="1" applyFill="1" applyBorder="1"/>
    <xf numFmtId="0" fontId="1" fillId="0" borderId="14" xfId="0" applyFont="1" applyBorder="1"/>
    <xf numFmtId="0" fontId="5" fillId="4" borderId="5" xfId="0" applyFont="1" applyFill="1" applyBorder="1" applyAlignment="1">
      <alignment horizontal="left"/>
    </xf>
    <xf numFmtId="0" fontId="1" fillId="10" borderId="6" xfId="0" applyFont="1" applyFill="1" applyBorder="1"/>
    <xf numFmtId="0" fontId="5" fillId="4" borderId="5" xfId="0" applyFont="1" applyFill="1" applyBorder="1"/>
    <xf numFmtId="0" fontId="13" fillId="10" borderId="5" xfId="0" applyFont="1" applyFill="1" applyBorder="1"/>
    <xf numFmtId="0" fontId="1" fillId="0" borderId="16" xfId="0" applyFont="1" applyBorder="1"/>
    <xf numFmtId="0" fontId="1" fillId="10" borderId="8" xfId="0" applyFont="1" applyFill="1" applyBorder="1"/>
    <xf numFmtId="0" fontId="1" fillId="10" borderId="9" xfId="0" applyFont="1" applyFill="1" applyBorder="1"/>
    <xf numFmtId="0" fontId="13" fillId="0" borderId="0" xfId="0" applyFo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161"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0000"/>
          <bgColor rgb="FFFF0000"/>
        </patternFill>
      </fill>
    </dxf>
    <dxf>
      <fill>
        <patternFill patternType="solid">
          <fgColor theme="1"/>
          <bgColor theme="1"/>
        </patternFill>
      </fill>
    </dxf>
    <dxf>
      <font>
        <color rgb="FFFFFF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0000"/>
          <bgColor rgb="FFFF0000"/>
        </patternFill>
      </fill>
    </dxf>
    <dxf>
      <fill>
        <patternFill patternType="solid">
          <fgColor theme="1"/>
          <bgColor theme="1"/>
        </patternFill>
      </fill>
    </dxf>
    <dxf>
      <font>
        <color rgb="FFFFFF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0000"/>
          <bgColor rgb="FFFF0000"/>
        </patternFill>
      </fill>
    </dxf>
    <dxf>
      <fill>
        <patternFill patternType="solid">
          <fgColor theme="1"/>
          <bgColor theme="1"/>
        </patternFill>
      </fill>
    </dxf>
    <dxf>
      <font>
        <color rgb="FFFFFF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0000"/>
          <bgColor rgb="FFFF0000"/>
        </patternFill>
      </fill>
    </dxf>
    <dxf>
      <fill>
        <patternFill patternType="solid">
          <fgColor theme="1"/>
          <bgColor theme="1"/>
        </patternFill>
      </fill>
    </dxf>
    <dxf>
      <font>
        <color rgb="FFFFFF00"/>
      </font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theme="1"/>
          <bgColor theme="1"/>
        </patternFill>
      </fill>
    </dxf>
    <dxf>
      <font>
        <color rgb="FFFFFF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0000"/>
          <bgColor rgb="FFFF0000"/>
        </patternFill>
      </fill>
    </dxf>
    <dxf>
      <fill>
        <patternFill patternType="solid">
          <fgColor theme="1"/>
          <bgColor theme="1"/>
        </patternFill>
      </fill>
    </dxf>
    <dxf>
      <font>
        <color rgb="FFFFFF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0000"/>
          <bgColor rgb="FFFF0000"/>
        </patternFill>
      </fill>
    </dxf>
    <dxf>
      <fill>
        <patternFill patternType="solid">
          <fgColor theme="1"/>
          <bgColor theme="1"/>
        </patternFill>
      </fill>
    </dxf>
    <dxf>
      <font>
        <color rgb="FFFFFF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theme="1"/>
          <bgColor theme="1"/>
        </patternFill>
      </fill>
    </dxf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1000"/>
  <sheetViews>
    <sheetView tabSelected="1" workbookViewId="0"/>
  </sheetViews>
  <sheetFormatPr defaultColWidth="14.44140625" defaultRowHeight="15" customHeight="1"/>
  <cols>
    <col min="1" max="1" width="8.6640625" customWidth="1"/>
    <col min="2" max="2" width="16.88671875" customWidth="1"/>
    <col min="3" max="3" width="14.33203125" customWidth="1"/>
    <col min="4" max="4" width="13.88671875" customWidth="1"/>
    <col min="5" max="5" width="13.33203125" customWidth="1"/>
    <col min="6" max="6" width="3.44140625" customWidth="1"/>
    <col min="7" max="7" width="15.33203125" customWidth="1"/>
    <col min="8" max="8" width="12.33203125" customWidth="1"/>
    <col min="9" max="9" width="14.5546875" customWidth="1"/>
    <col min="10" max="10" width="2.88671875" customWidth="1"/>
    <col min="11" max="11" width="13.88671875" customWidth="1"/>
    <col min="12" max="12" width="14" customWidth="1"/>
    <col min="13" max="13" width="14.109375" customWidth="1"/>
    <col min="14" max="14" width="5.44140625" customWidth="1"/>
    <col min="15" max="15" width="12.33203125" customWidth="1"/>
    <col min="16" max="16" width="14.6640625" customWidth="1"/>
    <col min="17" max="17" width="11.33203125" customWidth="1"/>
    <col min="18" max="18" width="5.109375" customWidth="1"/>
    <col min="19" max="19" width="13.44140625" customWidth="1"/>
    <col min="20" max="20" width="13.5546875" customWidth="1"/>
    <col min="21" max="21" width="16.44140625" customWidth="1"/>
    <col min="22" max="26" width="8.6640625" customWidth="1"/>
  </cols>
  <sheetData>
    <row r="2" spans="2:21" ht="14.4">
      <c r="C2" s="64" t="s">
        <v>0</v>
      </c>
      <c r="D2" s="65"/>
      <c r="E2" s="66"/>
      <c r="F2" s="1"/>
      <c r="G2" s="64" t="s">
        <v>1</v>
      </c>
      <c r="H2" s="65"/>
      <c r="I2" s="66"/>
      <c r="K2" s="64" t="s">
        <v>2</v>
      </c>
      <c r="L2" s="65"/>
      <c r="M2" s="66"/>
      <c r="O2" s="64" t="s">
        <v>3</v>
      </c>
      <c r="P2" s="65"/>
      <c r="Q2" s="66"/>
      <c r="S2" s="64" t="s">
        <v>4</v>
      </c>
      <c r="T2" s="65"/>
      <c r="U2" s="66"/>
    </row>
    <row r="3" spans="2:21" ht="14.4">
      <c r="C3" s="2" t="s">
        <v>5</v>
      </c>
      <c r="D3" s="3" t="s">
        <v>6</v>
      </c>
      <c r="E3" s="4" t="s">
        <v>7</v>
      </c>
      <c r="G3" s="5" t="s">
        <v>5</v>
      </c>
      <c r="H3" s="6" t="s">
        <v>6</v>
      </c>
      <c r="I3" s="7" t="s">
        <v>7</v>
      </c>
      <c r="K3" s="5" t="s">
        <v>5</v>
      </c>
      <c r="L3" s="6" t="s">
        <v>6</v>
      </c>
      <c r="M3" s="7" t="s">
        <v>7</v>
      </c>
      <c r="O3" s="2" t="s">
        <v>5</v>
      </c>
      <c r="P3" s="3" t="s">
        <v>6</v>
      </c>
      <c r="Q3" s="4" t="s">
        <v>7</v>
      </c>
      <c r="S3" s="2" t="s">
        <v>5</v>
      </c>
      <c r="T3" s="3" t="s">
        <v>6</v>
      </c>
      <c r="U3" s="4" t="s">
        <v>7</v>
      </c>
    </row>
    <row r="4" spans="2:21" ht="14.4">
      <c r="B4" s="8" t="s">
        <v>8</v>
      </c>
      <c r="C4" s="9">
        <v>11200</v>
      </c>
      <c r="D4" s="10"/>
      <c r="E4" s="11">
        <f t="shared" ref="E4:E9" si="0">(C4-D4)</f>
        <v>11200</v>
      </c>
      <c r="G4" s="12">
        <v>7000</v>
      </c>
      <c r="H4" s="13"/>
      <c r="I4" s="14">
        <f t="shared" ref="I4:I9" si="1">(G4-H4)</f>
        <v>7000</v>
      </c>
      <c r="K4" s="9">
        <v>2500</v>
      </c>
      <c r="L4" s="10">
        <f>Meetings!B4*100</f>
        <v>1200</v>
      </c>
      <c r="M4" s="11">
        <f t="shared" ref="M4:M9" si="2">(K4-L4)</f>
        <v>1300</v>
      </c>
      <c r="O4" s="9">
        <f>(SA!C5)*100</f>
        <v>200</v>
      </c>
      <c r="P4" s="10">
        <f>(SA!D5)*100</f>
        <v>200</v>
      </c>
      <c r="Q4" s="11">
        <f t="shared" ref="Q4:Q9" si="3">(O4-P4)</f>
        <v>0</v>
      </c>
      <c r="S4" s="9">
        <v>1200</v>
      </c>
      <c r="T4" s="10">
        <f>Overhead!B9*100</f>
        <v>700</v>
      </c>
      <c r="U4" s="11">
        <f t="shared" ref="U4:U9" si="4">(S4-T4)</f>
        <v>500</v>
      </c>
    </row>
    <row r="5" spans="2:21" ht="14.4">
      <c r="B5" s="2" t="s">
        <v>9</v>
      </c>
      <c r="C5" s="12">
        <v>11200</v>
      </c>
      <c r="D5" s="13"/>
      <c r="E5" s="14">
        <f t="shared" si="0"/>
        <v>11200</v>
      </c>
      <c r="G5" s="12">
        <v>7000</v>
      </c>
      <c r="H5" s="13"/>
      <c r="I5" s="14">
        <f t="shared" si="1"/>
        <v>7000</v>
      </c>
      <c r="K5" s="12">
        <v>2500</v>
      </c>
      <c r="L5" s="13">
        <f>Meetings!B5*100</f>
        <v>1500</v>
      </c>
      <c r="M5" s="14">
        <f t="shared" si="2"/>
        <v>1000</v>
      </c>
      <c r="O5" s="12">
        <f>(SA!C9)*100</f>
        <v>100</v>
      </c>
      <c r="P5" s="13">
        <f>(SA!D9)*100</f>
        <v>600</v>
      </c>
      <c r="Q5" s="14">
        <f t="shared" si="3"/>
        <v>-500</v>
      </c>
      <c r="S5" s="12">
        <v>1200</v>
      </c>
      <c r="T5" s="13">
        <f>Overhead!C9*100</f>
        <v>2500</v>
      </c>
      <c r="U5" s="14">
        <f t="shared" si="4"/>
        <v>-1300</v>
      </c>
    </row>
    <row r="6" spans="2:21" ht="14.4">
      <c r="B6" s="2" t="s">
        <v>10</v>
      </c>
      <c r="C6" s="12">
        <v>11200</v>
      </c>
      <c r="D6" s="13"/>
      <c r="E6" s="14">
        <f t="shared" si="0"/>
        <v>11200</v>
      </c>
      <c r="G6" s="12">
        <v>7000</v>
      </c>
      <c r="H6" s="13"/>
      <c r="I6" s="14">
        <f t="shared" si="1"/>
        <v>7000</v>
      </c>
      <c r="K6" s="12">
        <v>2500</v>
      </c>
      <c r="L6" s="13">
        <f>Meetings!B6*100</f>
        <v>1500</v>
      </c>
      <c r="M6" s="14">
        <f t="shared" si="2"/>
        <v>1000</v>
      </c>
      <c r="O6" s="12">
        <f>(SA!C15)*100</f>
        <v>200</v>
      </c>
      <c r="P6" s="13">
        <f>(SA!D15)*100</f>
        <v>400</v>
      </c>
      <c r="Q6" s="14">
        <f t="shared" si="3"/>
        <v>-200</v>
      </c>
      <c r="S6" s="12">
        <v>1200</v>
      </c>
      <c r="T6" s="13">
        <f>Overhead!D9*100</f>
        <v>0</v>
      </c>
      <c r="U6" s="14">
        <f t="shared" si="4"/>
        <v>1200</v>
      </c>
    </row>
    <row r="7" spans="2:21" ht="14.4">
      <c r="B7" s="2" t="s">
        <v>11</v>
      </c>
      <c r="C7" s="12">
        <v>11200</v>
      </c>
      <c r="D7" s="13"/>
      <c r="E7" s="14">
        <f t="shared" si="0"/>
        <v>11200</v>
      </c>
      <c r="G7" s="12">
        <v>7000</v>
      </c>
      <c r="H7" s="13"/>
      <c r="I7" s="14">
        <f t="shared" si="1"/>
        <v>7000</v>
      </c>
      <c r="K7" s="12">
        <v>2500</v>
      </c>
      <c r="L7" s="13">
        <f>Meetings!B7*100</f>
        <v>1500</v>
      </c>
      <c r="M7" s="14">
        <f t="shared" si="2"/>
        <v>1000</v>
      </c>
      <c r="O7" s="12">
        <f>(SA!C19)*100</f>
        <v>200</v>
      </c>
      <c r="P7" s="13">
        <f>(SA!D19)*100</f>
        <v>600</v>
      </c>
      <c r="Q7" s="14">
        <f t="shared" si="3"/>
        <v>-400</v>
      </c>
      <c r="S7" s="12">
        <v>1200</v>
      </c>
      <c r="T7" s="13">
        <f>Overhead!E9*100</f>
        <v>1000</v>
      </c>
      <c r="U7" s="14">
        <f t="shared" si="4"/>
        <v>200</v>
      </c>
    </row>
    <row r="8" spans="2:21" ht="14.4">
      <c r="B8" s="2" t="s">
        <v>12</v>
      </c>
      <c r="C8" s="12">
        <v>11200</v>
      </c>
      <c r="D8" s="13"/>
      <c r="E8" s="14">
        <f t="shared" si="0"/>
        <v>11200</v>
      </c>
      <c r="G8" s="12">
        <v>7000</v>
      </c>
      <c r="H8" s="13"/>
      <c r="I8" s="14">
        <f t="shared" si="1"/>
        <v>7000</v>
      </c>
      <c r="K8" s="12">
        <v>2500</v>
      </c>
      <c r="L8" s="13">
        <f>Meetings!B8*100</f>
        <v>1500</v>
      </c>
      <c r="M8" s="14">
        <f t="shared" si="2"/>
        <v>1000</v>
      </c>
      <c r="O8" s="12">
        <f>(SA!C23)*100</f>
        <v>200</v>
      </c>
      <c r="P8" s="13">
        <f>(SA!D23)*100</f>
        <v>200</v>
      </c>
      <c r="Q8" s="14">
        <f t="shared" si="3"/>
        <v>0</v>
      </c>
      <c r="S8" s="12">
        <v>1200</v>
      </c>
      <c r="T8" s="13">
        <f>Overhead!F9*100</f>
        <v>0</v>
      </c>
      <c r="U8" s="14">
        <f t="shared" si="4"/>
        <v>1200</v>
      </c>
    </row>
    <row r="9" spans="2:21" ht="14.4">
      <c r="B9" s="2" t="s">
        <v>13</v>
      </c>
      <c r="C9" s="15">
        <v>11200</v>
      </c>
      <c r="D9" s="16"/>
      <c r="E9" s="17">
        <f t="shared" si="0"/>
        <v>11200</v>
      </c>
      <c r="G9" s="12">
        <v>7000</v>
      </c>
      <c r="H9" s="13"/>
      <c r="I9" s="14">
        <f t="shared" si="1"/>
        <v>7000</v>
      </c>
      <c r="K9" s="12">
        <v>2500</v>
      </c>
      <c r="L9" s="13">
        <f>Meetings!B9*100</f>
        <v>1400</v>
      </c>
      <c r="M9" s="14">
        <f t="shared" si="2"/>
        <v>1100</v>
      </c>
      <c r="O9" s="15">
        <f>(SA!C27)*100</f>
        <v>200</v>
      </c>
      <c r="P9" s="16">
        <f>(SA!D27)*100</f>
        <v>200</v>
      </c>
      <c r="Q9" s="17">
        <f t="shared" si="3"/>
        <v>0</v>
      </c>
      <c r="S9" s="15">
        <v>1200</v>
      </c>
      <c r="T9" s="16">
        <f>Overhead!G9*100</f>
        <v>0</v>
      </c>
      <c r="U9" s="17">
        <f t="shared" si="4"/>
        <v>1200</v>
      </c>
    </row>
    <row r="10" spans="2:21" ht="14.4">
      <c r="B10" s="18" t="s">
        <v>0</v>
      </c>
      <c r="C10" s="19">
        <f t="shared" ref="C10:E10" si="5">SUM(C4:C9)</f>
        <v>67200</v>
      </c>
      <c r="D10" s="20">
        <f t="shared" si="5"/>
        <v>0</v>
      </c>
      <c r="E10" s="21">
        <f t="shared" si="5"/>
        <v>67200</v>
      </c>
      <c r="G10" s="22">
        <f t="shared" ref="G10:I10" si="6">SUM(G4:G9)</f>
        <v>42000</v>
      </c>
      <c r="H10" s="23">
        <f t="shared" si="6"/>
        <v>0</v>
      </c>
      <c r="I10" s="24">
        <f t="shared" si="6"/>
        <v>42000</v>
      </c>
      <c r="K10" s="22">
        <f t="shared" ref="K10:M10" si="7">SUM(K4:K9)</f>
        <v>15000</v>
      </c>
      <c r="L10" s="23">
        <f t="shared" si="7"/>
        <v>8600</v>
      </c>
      <c r="M10" s="24">
        <f t="shared" si="7"/>
        <v>6400</v>
      </c>
      <c r="O10" s="19">
        <f t="shared" ref="O10:Q10" si="8">SUM(O4:O9)</f>
        <v>1100</v>
      </c>
      <c r="P10" s="20">
        <f t="shared" si="8"/>
        <v>2200</v>
      </c>
      <c r="Q10" s="21">
        <f t="shared" si="8"/>
        <v>-1100</v>
      </c>
      <c r="S10" s="19">
        <f t="shared" ref="S10:U10" si="9">SUM(S4:S9)</f>
        <v>7200</v>
      </c>
      <c r="T10" s="20">
        <f t="shared" si="9"/>
        <v>4200</v>
      </c>
      <c r="U10" s="21">
        <f t="shared" si="9"/>
        <v>3000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C2:E2"/>
    <mergeCell ref="G2:I2"/>
    <mergeCell ref="K2:M2"/>
    <mergeCell ref="O2:Q2"/>
    <mergeCell ref="S2:U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1004"/>
  <sheetViews>
    <sheetView topLeftCell="B1" workbookViewId="0">
      <selection activeCell="AE6" sqref="AE6"/>
    </sheetView>
  </sheetViews>
  <sheetFormatPr defaultColWidth="14.44140625" defaultRowHeight="15" customHeight="1"/>
  <cols>
    <col min="1" max="1" width="29" customWidth="1"/>
    <col min="2" max="2" width="17.5546875" customWidth="1"/>
    <col min="3" max="4" width="15.6640625" customWidth="1"/>
    <col min="5" max="26" width="4.44140625" customWidth="1"/>
    <col min="27" max="64" width="8.6640625" customWidth="1"/>
  </cols>
  <sheetData>
    <row r="1" spans="1:64" ht="14.4">
      <c r="A1" s="25"/>
      <c r="B1" s="25" t="s">
        <v>14</v>
      </c>
      <c r="C1" s="25" t="s">
        <v>15</v>
      </c>
      <c r="D1" s="25" t="s">
        <v>16</v>
      </c>
      <c r="E1" s="26" t="s">
        <v>17</v>
      </c>
      <c r="F1" s="27" t="s">
        <v>17</v>
      </c>
      <c r="G1" s="28" t="s">
        <v>18</v>
      </c>
      <c r="H1" s="29" t="s">
        <v>19</v>
      </c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30"/>
    </row>
    <row r="2" spans="1:64" ht="14.4">
      <c r="A2" s="31" t="s">
        <v>20</v>
      </c>
      <c r="B2" s="31"/>
      <c r="C2" s="31"/>
      <c r="D2" s="31"/>
      <c r="E2" s="31">
        <v>1</v>
      </c>
      <c r="F2" s="31">
        <f t="shared" ref="F2:BK2" si="0">(E2+1)</f>
        <v>2</v>
      </c>
      <c r="G2" s="31">
        <f t="shared" si="0"/>
        <v>3</v>
      </c>
      <c r="H2" s="31">
        <f t="shared" si="0"/>
        <v>4</v>
      </c>
      <c r="I2" s="31">
        <f t="shared" si="0"/>
        <v>5</v>
      </c>
      <c r="J2" s="31">
        <f t="shared" si="0"/>
        <v>6</v>
      </c>
      <c r="K2" s="31">
        <f t="shared" si="0"/>
        <v>7</v>
      </c>
      <c r="L2" s="31">
        <f t="shared" si="0"/>
        <v>8</v>
      </c>
      <c r="M2" s="31">
        <f t="shared" si="0"/>
        <v>9</v>
      </c>
      <c r="N2" s="31">
        <f t="shared" si="0"/>
        <v>10</v>
      </c>
      <c r="O2" s="31">
        <f t="shared" si="0"/>
        <v>11</v>
      </c>
      <c r="P2" s="31">
        <f t="shared" si="0"/>
        <v>12</v>
      </c>
      <c r="Q2" s="31">
        <f t="shared" si="0"/>
        <v>13</v>
      </c>
      <c r="R2" s="31">
        <f t="shared" si="0"/>
        <v>14</v>
      </c>
      <c r="S2" s="31">
        <f t="shared" si="0"/>
        <v>15</v>
      </c>
      <c r="T2" s="31">
        <f t="shared" si="0"/>
        <v>16</v>
      </c>
      <c r="U2" s="31">
        <f t="shared" si="0"/>
        <v>17</v>
      </c>
      <c r="V2" s="31">
        <f t="shared" si="0"/>
        <v>18</v>
      </c>
      <c r="W2" s="31">
        <f t="shared" si="0"/>
        <v>19</v>
      </c>
      <c r="X2" s="31">
        <f t="shared" si="0"/>
        <v>20</v>
      </c>
      <c r="Y2" s="31">
        <f t="shared" si="0"/>
        <v>21</v>
      </c>
      <c r="Z2" s="31">
        <f t="shared" si="0"/>
        <v>22</v>
      </c>
      <c r="AA2" s="31">
        <f t="shared" si="0"/>
        <v>23</v>
      </c>
      <c r="AB2" s="31">
        <f t="shared" si="0"/>
        <v>24</v>
      </c>
      <c r="AC2" s="31">
        <f t="shared" si="0"/>
        <v>25</v>
      </c>
      <c r="AD2" s="31">
        <f t="shared" si="0"/>
        <v>26</v>
      </c>
      <c r="AE2" s="31">
        <f t="shared" si="0"/>
        <v>27</v>
      </c>
      <c r="AF2" s="31">
        <f t="shared" si="0"/>
        <v>28</v>
      </c>
      <c r="AG2" s="31">
        <f t="shared" si="0"/>
        <v>29</v>
      </c>
      <c r="AH2" s="31">
        <f t="shared" si="0"/>
        <v>30</v>
      </c>
      <c r="AI2" s="31">
        <f t="shared" si="0"/>
        <v>31</v>
      </c>
      <c r="AJ2" s="31">
        <f t="shared" si="0"/>
        <v>32</v>
      </c>
      <c r="AK2" s="31">
        <f t="shared" si="0"/>
        <v>33</v>
      </c>
      <c r="AL2" s="31">
        <f t="shared" si="0"/>
        <v>34</v>
      </c>
      <c r="AM2" s="31">
        <f t="shared" si="0"/>
        <v>35</v>
      </c>
      <c r="AN2" s="31">
        <f t="shared" si="0"/>
        <v>36</v>
      </c>
      <c r="AO2" s="31">
        <f t="shared" si="0"/>
        <v>37</v>
      </c>
      <c r="AP2" s="31">
        <f t="shared" si="0"/>
        <v>38</v>
      </c>
      <c r="AQ2" s="31">
        <f t="shared" si="0"/>
        <v>39</v>
      </c>
      <c r="AR2" s="31">
        <f t="shared" si="0"/>
        <v>40</v>
      </c>
      <c r="AS2" s="31">
        <f t="shared" si="0"/>
        <v>41</v>
      </c>
      <c r="AT2" s="31">
        <f t="shared" si="0"/>
        <v>42</v>
      </c>
      <c r="AU2" s="31">
        <f t="shared" si="0"/>
        <v>43</v>
      </c>
      <c r="AV2" s="31">
        <f t="shared" si="0"/>
        <v>44</v>
      </c>
      <c r="AW2" s="31">
        <f t="shared" si="0"/>
        <v>45</v>
      </c>
      <c r="AX2" s="31">
        <f t="shared" si="0"/>
        <v>46</v>
      </c>
      <c r="AY2" s="31">
        <f t="shared" si="0"/>
        <v>47</v>
      </c>
      <c r="AZ2" s="31">
        <f t="shared" si="0"/>
        <v>48</v>
      </c>
      <c r="BA2" s="31">
        <f t="shared" si="0"/>
        <v>49</v>
      </c>
      <c r="BB2" s="31">
        <f t="shared" si="0"/>
        <v>50</v>
      </c>
      <c r="BC2" s="31">
        <f t="shared" si="0"/>
        <v>51</v>
      </c>
      <c r="BD2" s="31">
        <f t="shared" si="0"/>
        <v>52</v>
      </c>
      <c r="BE2" s="31">
        <f t="shared" si="0"/>
        <v>53</v>
      </c>
      <c r="BF2" s="31">
        <f t="shared" si="0"/>
        <v>54</v>
      </c>
      <c r="BG2" s="31">
        <f t="shared" si="0"/>
        <v>55</v>
      </c>
      <c r="BH2" s="31">
        <f t="shared" si="0"/>
        <v>56</v>
      </c>
      <c r="BI2" s="31">
        <f t="shared" si="0"/>
        <v>57</v>
      </c>
      <c r="BJ2" s="31">
        <f t="shared" si="0"/>
        <v>58</v>
      </c>
      <c r="BK2" s="31">
        <f t="shared" si="0"/>
        <v>59</v>
      </c>
      <c r="BL2" s="32"/>
    </row>
    <row r="3" spans="1:64" ht="14.4">
      <c r="A3" s="33" t="s">
        <v>21</v>
      </c>
      <c r="B3" s="33">
        <v>4</v>
      </c>
      <c r="C3" s="33">
        <v>4</v>
      </c>
      <c r="D3" s="33" t="s">
        <v>17</v>
      </c>
      <c r="E3" s="33" t="s">
        <v>17</v>
      </c>
      <c r="F3" s="33" t="s">
        <v>17</v>
      </c>
      <c r="G3" s="33" t="s">
        <v>17</v>
      </c>
      <c r="H3" s="33" t="s">
        <v>17</v>
      </c>
    </row>
    <row r="4" spans="1:64" ht="14.4">
      <c r="A4" s="33" t="s">
        <v>23</v>
      </c>
      <c r="B4" s="33">
        <v>8</v>
      </c>
      <c r="D4" s="33" t="s">
        <v>19</v>
      </c>
      <c r="E4" s="33"/>
      <c r="I4" s="33" t="s">
        <v>19</v>
      </c>
      <c r="J4" s="33" t="s">
        <v>19</v>
      </c>
      <c r="K4" s="33" t="s">
        <v>19</v>
      </c>
      <c r="L4" s="33" t="s">
        <v>19</v>
      </c>
      <c r="M4" s="33" t="s">
        <v>19</v>
      </c>
      <c r="N4" s="33" t="s">
        <v>19</v>
      </c>
      <c r="O4" s="33" t="s">
        <v>19</v>
      </c>
      <c r="P4" s="33" t="s">
        <v>19</v>
      </c>
    </row>
    <row r="5" spans="1:64" ht="14.4">
      <c r="A5" s="33" t="s">
        <v>24</v>
      </c>
      <c r="B5" s="33">
        <v>5</v>
      </c>
      <c r="D5" s="33" t="s">
        <v>19</v>
      </c>
      <c r="Q5" s="33" t="s">
        <v>19</v>
      </c>
      <c r="R5" s="33" t="s">
        <v>19</v>
      </c>
      <c r="S5" s="33" t="s">
        <v>19</v>
      </c>
      <c r="T5" s="33" t="s">
        <v>19</v>
      </c>
      <c r="U5" s="33" t="s">
        <v>19</v>
      </c>
    </row>
    <row r="6" spans="1:64" ht="14.4">
      <c r="A6" s="33" t="s">
        <v>25</v>
      </c>
      <c r="B6" s="33">
        <v>10</v>
      </c>
      <c r="D6" s="33" t="s">
        <v>19</v>
      </c>
      <c r="L6" s="33"/>
      <c r="M6" s="33"/>
      <c r="V6" s="33" t="s">
        <v>19</v>
      </c>
      <c r="W6" s="33" t="s">
        <v>19</v>
      </c>
      <c r="X6" s="33" t="s">
        <v>19</v>
      </c>
      <c r="Y6" s="33" t="s">
        <v>19</v>
      </c>
      <c r="Z6" s="33" t="s">
        <v>19</v>
      </c>
      <c r="AA6" s="33" t="s">
        <v>19</v>
      </c>
      <c r="AB6" s="33" t="s">
        <v>19</v>
      </c>
      <c r="AC6" s="33" t="s">
        <v>19</v>
      </c>
      <c r="AD6" s="33" t="s">
        <v>19</v>
      </c>
      <c r="AE6" s="33" t="s">
        <v>19</v>
      </c>
    </row>
    <row r="7" spans="1:64" ht="14.4">
      <c r="A7" s="33" t="s">
        <v>26</v>
      </c>
      <c r="B7" s="33">
        <f t="shared" ref="B7:C7" si="1">SUM(B3:B6)</f>
        <v>27</v>
      </c>
      <c r="C7" s="33">
        <f t="shared" si="1"/>
        <v>4</v>
      </c>
    </row>
    <row r="8" spans="1:64" ht="14.4">
      <c r="A8" s="31" t="s">
        <v>9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2"/>
    </row>
    <row r="9" spans="1:64" ht="14.4">
      <c r="A9" s="33" t="s">
        <v>21</v>
      </c>
      <c r="B9" s="33" t="s">
        <v>22</v>
      </c>
      <c r="C9" s="33" t="s">
        <v>22</v>
      </c>
      <c r="D9" s="33" t="s">
        <v>17</v>
      </c>
    </row>
    <row r="10" spans="1:64" ht="14.4">
      <c r="A10" s="34" t="s">
        <v>27</v>
      </c>
      <c r="B10" s="35">
        <v>1</v>
      </c>
      <c r="C10" s="35">
        <v>1</v>
      </c>
      <c r="D10" s="36" t="s">
        <v>17</v>
      </c>
      <c r="E10" s="36" t="s">
        <v>17</v>
      </c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</row>
    <row r="11" spans="1:64" ht="14.4">
      <c r="A11" s="34" t="s">
        <v>28</v>
      </c>
      <c r="B11" s="35">
        <v>2</v>
      </c>
      <c r="C11" s="35">
        <v>4</v>
      </c>
      <c r="D11" s="36" t="s">
        <v>17</v>
      </c>
      <c r="E11" s="34"/>
      <c r="F11" s="36" t="s">
        <v>17</v>
      </c>
      <c r="G11" s="37" t="s">
        <v>17</v>
      </c>
      <c r="H11" s="37" t="s">
        <v>17</v>
      </c>
      <c r="I11" s="37" t="s">
        <v>17</v>
      </c>
      <c r="J11" s="34"/>
      <c r="K11" s="34"/>
      <c r="L11" s="34"/>
      <c r="M11" s="34"/>
      <c r="N11" s="34"/>
      <c r="O11" s="34"/>
      <c r="P11" s="34"/>
      <c r="Q11" s="34"/>
    </row>
    <row r="12" spans="1:64" ht="14.4">
      <c r="A12" s="34" t="s">
        <v>29</v>
      </c>
      <c r="B12" s="35">
        <v>7</v>
      </c>
      <c r="C12" s="35">
        <v>6</v>
      </c>
      <c r="D12" s="36" t="s">
        <v>17</v>
      </c>
      <c r="E12" s="34"/>
      <c r="F12" s="34"/>
      <c r="G12" s="34"/>
      <c r="H12" s="34"/>
      <c r="I12" s="34"/>
      <c r="J12" s="36" t="s">
        <v>17</v>
      </c>
      <c r="K12" s="36" t="s">
        <v>17</v>
      </c>
      <c r="L12" s="36" t="s">
        <v>17</v>
      </c>
      <c r="M12" s="36" t="s">
        <v>17</v>
      </c>
      <c r="N12" s="36" t="s">
        <v>17</v>
      </c>
      <c r="O12" s="36" t="s">
        <v>17</v>
      </c>
      <c r="P12" s="36" t="s">
        <v>19</v>
      </c>
      <c r="Q12" s="38"/>
    </row>
    <row r="13" spans="1:64" ht="14.4">
      <c r="A13" s="33" t="s">
        <v>30</v>
      </c>
      <c r="B13" s="33">
        <v>4</v>
      </c>
      <c r="D13" s="33" t="s">
        <v>19</v>
      </c>
      <c r="E13" s="33"/>
      <c r="F13" s="33"/>
      <c r="G13" s="33"/>
      <c r="H13" s="33"/>
      <c r="I13" s="33"/>
      <c r="J13" s="33"/>
      <c r="K13" s="33"/>
      <c r="L13" s="33"/>
      <c r="Q13" s="33" t="s">
        <v>19</v>
      </c>
      <c r="R13" s="33" t="s">
        <v>19</v>
      </c>
      <c r="S13" s="33" t="s">
        <v>19</v>
      </c>
      <c r="T13" s="33" t="s">
        <v>19</v>
      </c>
    </row>
    <row r="14" spans="1:64" ht="14.4">
      <c r="A14" s="33" t="s">
        <v>31</v>
      </c>
      <c r="B14" s="33">
        <v>6</v>
      </c>
      <c r="D14" s="33" t="s">
        <v>19</v>
      </c>
      <c r="M14" s="33"/>
      <c r="N14" s="33"/>
      <c r="O14" s="33"/>
      <c r="P14" s="33"/>
      <c r="Q14" s="33"/>
      <c r="U14" s="33" t="s">
        <v>19</v>
      </c>
      <c r="V14" s="33" t="s">
        <v>19</v>
      </c>
      <c r="W14" s="33" t="s">
        <v>19</v>
      </c>
      <c r="X14" s="33" t="s">
        <v>19</v>
      </c>
      <c r="Y14" s="33" t="s">
        <v>19</v>
      </c>
      <c r="Z14" s="33" t="s">
        <v>19</v>
      </c>
    </row>
    <row r="15" spans="1:64" ht="14.4">
      <c r="A15" s="33" t="s">
        <v>26</v>
      </c>
      <c r="B15" s="33">
        <f t="shared" ref="B15:C15" si="2">SUM(B9:B14)</f>
        <v>20</v>
      </c>
      <c r="C15" s="33">
        <f t="shared" si="2"/>
        <v>11</v>
      </c>
    </row>
    <row r="16" spans="1:64" ht="14.4">
      <c r="A16" s="31" t="s">
        <v>10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2"/>
    </row>
    <row r="17" spans="1:64" ht="14.4">
      <c r="A17" s="33" t="s">
        <v>21</v>
      </c>
      <c r="B17" s="33">
        <v>2</v>
      </c>
      <c r="C17" s="33">
        <v>2</v>
      </c>
      <c r="D17" s="33" t="s">
        <v>17</v>
      </c>
      <c r="E17" s="33" t="str">
        <f t="shared" ref="E17:F17" si="3">($D17)</f>
        <v>complete</v>
      </c>
      <c r="F17" s="33" t="str">
        <f t="shared" si="3"/>
        <v>complete</v>
      </c>
    </row>
    <row r="18" spans="1:64" ht="14.4">
      <c r="A18" s="33" t="s">
        <v>32</v>
      </c>
      <c r="B18" s="33">
        <v>4</v>
      </c>
      <c r="C18" s="33">
        <v>3</v>
      </c>
      <c r="D18" s="39" t="s">
        <v>17</v>
      </c>
      <c r="G18" s="39" t="s">
        <v>17</v>
      </c>
      <c r="H18" s="33" t="s">
        <v>17</v>
      </c>
      <c r="I18" s="33" t="s">
        <v>17</v>
      </c>
      <c r="J18" s="33"/>
      <c r="K18" s="33"/>
      <c r="L18" s="33"/>
      <c r="M18" s="33"/>
    </row>
    <row r="19" spans="1:64" ht="14.4">
      <c r="A19" s="33" t="s">
        <v>33</v>
      </c>
      <c r="B19" s="33">
        <v>6</v>
      </c>
      <c r="D19" s="39" t="s">
        <v>19</v>
      </c>
      <c r="G19" s="39"/>
      <c r="H19" s="33"/>
      <c r="I19" s="33"/>
      <c r="J19" s="33" t="s">
        <v>19</v>
      </c>
      <c r="K19" s="33" t="s">
        <v>19</v>
      </c>
      <c r="L19" s="33" t="s">
        <v>19</v>
      </c>
      <c r="M19" s="33" t="s">
        <v>19</v>
      </c>
      <c r="N19" s="33" t="s">
        <v>19</v>
      </c>
      <c r="O19" s="33" t="s">
        <v>19</v>
      </c>
    </row>
    <row r="20" spans="1:64" ht="14.4">
      <c r="A20" s="33" t="s">
        <v>34</v>
      </c>
      <c r="B20" s="33">
        <v>3</v>
      </c>
      <c r="D20" s="33" t="s">
        <v>19</v>
      </c>
      <c r="N20" s="33"/>
      <c r="O20" s="33"/>
      <c r="P20" s="33" t="s">
        <v>19</v>
      </c>
      <c r="Q20" s="33" t="s">
        <v>19</v>
      </c>
      <c r="R20" s="33" t="s">
        <v>19</v>
      </c>
    </row>
    <row r="21" spans="1:64" ht="14.4">
      <c r="A21" s="33" t="s">
        <v>35</v>
      </c>
      <c r="B21" s="33">
        <v>8</v>
      </c>
      <c r="D21" s="33" t="s">
        <v>19</v>
      </c>
      <c r="Q21" s="33"/>
      <c r="R21" s="33"/>
      <c r="S21" s="33" t="s">
        <v>19</v>
      </c>
      <c r="T21" s="33" t="s">
        <v>19</v>
      </c>
      <c r="U21" s="33" t="s">
        <v>19</v>
      </c>
      <c r="V21" s="33" t="s">
        <v>19</v>
      </c>
      <c r="W21" s="33" t="s">
        <v>19</v>
      </c>
      <c r="X21" s="33" t="s">
        <v>19</v>
      </c>
    </row>
    <row r="22" spans="1:64" ht="14.4">
      <c r="A22" s="33" t="s">
        <v>26</v>
      </c>
      <c r="B22" s="33">
        <f t="shared" ref="B22:C22" si="4">SUM(B17:B21)</f>
        <v>23</v>
      </c>
      <c r="C22" s="33">
        <f t="shared" si="4"/>
        <v>5</v>
      </c>
    </row>
    <row r="23" spans="1:64" ht="14.4">
      <c r="A23" s="31" t="s">
        <v>11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2"/>
    </row>
    <row r="24" spans="1:64" ht="15.75" customHeight="1">
      <c r="A24" s="33" t="s">
        <v>21</v>
      </c>
      <c r="B24" s="33">
        <v>3</v>
      </c>
      <c r="C24" s="33">
        <v>3</v>
      </c>
      <c r="D24" s="39" t="s">
        <v>17</v>
      </c>
      <c r="E24" s="33" t="str">
        <f t="shared" ref="E24:F24" si="5">($D24)</f>
        <v>complete</v>
      </c>
      <c r="F24" s="33" t="str">
        <f t="shared" si="5"/>
        <v>complete</v>
      </c>
    </row>
    <row r="25" spans="1:64" ht="15.75" customHeight="1">
      <c r="A25" s="33" t="s">
        <v>36</v>
      </c>
      <c r="B25" s="33">
        <v>3</v>
      </c>
      <c r="C25" s="33">
        <v>6</v>
      </c>
      <c r="D25" s="39" t="s">
        <v>17</v>
      </c>
      <c r="G25" s="33" t="str">
        <f t="shared" ref="G25:L25" si="6">($D25)</f>
        <v>complete</v>
      </c>
      <c r="H25" s="33" t="str">
        <f t="shared" si="6"/>
        <v>complete</v>
      </c>
      <c r="I25" s="33" t="str">
        <f t="shared" si="6"/>
        <v>complete</v>
      </c>
      <c r="J25" s="33" t="str">
        <f t="shared" si="6"/>
        <v>complete</v>
      </c>
      <c r="K25" s="33" t="str">
        <f t="shared" si="6"/>
        <v>complete</v>
      </c>
      <c r="L25" s="33" t="str">
        <f t="shared" si="6"/>
        <v>complete</v>
      </c>
    </row>
    <row r="26" spans="1:64" ht="15.75" customHeight="1">
      <c r="A26" s="33" t="s">
        <v>37</v>
      </c>
      <c r="B26" s="33">
        <v>2</v>
      </c>
      <c r="D26" s="33" t="s">
        <v>19</v>
      </c>
      <c r="M26" s="33" t="str">
        <f t="shared" ref="M26:N26" si="7">($D26)</f>
        <v>planned</v>
      </c>
      <c r="N26" s="33" t="str">
        <f t="shared" si="7"/>
        <v>planned</v>
      </c>
    </row>
    <row r="27" spans="1:64" ht="15.75" customHeight="1">
      <c r="A27" s="33" t="s">
        <v>38</v>
      </c>
      <c r="B27" s="33">
        <v>4</v>
      </c>
      <c r="D27" s="33" t="s">
        <v>19</v>
      </c>
      <c r="O27" s="33" t="str">
        <f t="shared" ref="O27:R27" si="8">($D27)</f>
        <v>planned</v>
      </c>
      <c r="P27" s="33" t="str">
        <f t="shared" si="8"/>
        <v>planned</v>
      </c>
      <c r="Q27" s="33" t="str">
        <f t="shared" si="8"/>
        <v>planned</v>
      </c>
      <c r="R27" s="33" t="str">
        <f t="shared" si="8"/>
        <v>planned</v>
      </c>
    </row>
    <row r="28" spans="1:64" ht="15.75" customHeight="1">
      <c r="A28" s="33" t="s">
        <v>39</v>
      </c>
      <c r="B28" s="33">
        <v>7</v>
      </c>
      <c r="D28" s="33" t="s">
        <v>19</v>
      </c>
      <c r="S28" s="33" t="str">
        <f t="shared" ref="S28:Y28" si="9">($D28)</f>
        <v>planned</v>
      </c>
      <c r="T28" s="33" t="str">
        <f t="shared" si="9"/>
        <v>planned</v>
      </c>
      <c r="U28" s="40" t="str">
        <f t="shared" si="9"/>
        <v>planned</v>
      </c>
      <c r="V28" s="40" t="str">
        <f t="shared" si="9"/>
        <v>planned</v>
      </c>
      <c r="W28" s="40" t="str">
        <f t="shared" si="9"/>
        <v>planned</v>
      </c>
      <c r="X28" s="40" t="str">
        <f t="shared" si="9"/>
        <v>planned</v>
      </c>
      <c r="Y28" s="40" t="str">
        <f t="shared" si="9"/>
        <v>planned</v>
      </c>
    </row>
    <row r="29" spans="1:64" ht="15.75" customHeight="1">
      <c r="A29" s="33" t="s">
        <v>26</v>
      </c>
      <c r="B29" s="33">
        <f t="shared" ref="B29:C29" si="10">SUM(B24:B28)</f>
        <v>19</v>
      </c>
      <c r="C29" s="33">
        <f t="shared" si="10"/>
        <v>9</v>
      </c>
    </row>
    <row r="30" spans="1:64" ht="15.75" customHeight="1">
      <c r="A30" s="31" t="s">
        <v>12</v>
      </c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2"/>
    </row>
    <row r="31" spans="1:64" ht="15.75" customHeight="1">
      <c r="A31" s="33" t="s">
        <v>21</v>
      </c>
      <c r="B31" s="33">
        <v>3</v>
      </c>
      <c r="C31" s="33">
        <v>3</v>
      </c>
      <c r="D31" s="33" t="s">
        <v>17</v>
      </c>
      <c r="E31" s="33" t="s">
        <v>17</v>
      </c>
      <c r="F31" s="33" t="s">
        <v>17</v>
      </c>
      <c r="G31" s="33" t="s">
        <v>17</v>
      </c>
    </row>
    <row r="32" spans="1:64" ht="15.75" customHeight="1">
      <c r="A32" s="33" t="s">
        <v>40</v>
      </c>
      <c r="B32" s="33">
        <v>8</v>
      </c>
      <c r="C32" s="33">
        <v>1</v>
      </c>
      <c r="D32" s="39" t="s">
        <v>17</v>
      </c>
      <c r="E32" s="33"/>
      <c r="H32" s="33" t="s">
        <v>17</v>
      </c>
      <c r="I32" s="33"/>
      <c r="J32" s="33"/>
      <c r="K32" s="33"/>
      <c r="L32" s="33"/>
      <c r="M32" s="33"/>
      <c r="N32" s="33"/>
      <c r="O32" s="33"/>
    </row>
    <row r="33" spans="1:64" ht="15.75" customHeight="1">
      <c r="A33" s="33" t="s">
        <v>41</v>
      </c>
      <c r="B33" s="33">
        <v>4</v>
      </c>
      <c r="C33" s="33">
        <v>1</v>
      </c>
      <c r="D33" s="33" t="s">
        <v>17</v>
      </c>
      <c r="I33" s="33" t="s">
        <v>17</v>
      </c>
      <c r="P33" s="33"/>
      <c r="Q33" s="33"/>
      <c r="R33" s="33"/>
      <c r="S33" s="33"/>
    </row>
    <row r="34" spans="1:64" ht="15.75" customHeight="1">
      <c r="A34" s="33" t="s">
        <v>42</v>
      </c>
      <c r="B34" s="33">
        <v>4</v>
      </c>
      <c r="D34" s="33" t="s">
        <v>19</v>
      </c>
      <c r="J34" s="33" t="s">
        <v>19</v>
      </c>
      <c r="K34" s="33" t="s">
        <v>19</v>
      </c>
      <c r="L34" s="33" t="s">
        <v>19</v>
      </c>
      <c r="M34" s="33" t="s">
        <v>19</v>
      </c>
      <c r="P34" s="33"/>
      <c r="Q34" s="33"/>
      <c r="R34" s="33"/>
      <c r="S34" s="33"/>
    </row>
    <row r="35" spans="1:64" ht="15.75" customHeight="1">
      <c r="A35" s="33" t="s">
        <v>43</v>
      </c>
      <c r="B35" s="33">
        <v>2</v>
      </c>
      <c r="D35" s="33" t="s">
        <v>19</v>
      </c>
      <c r="N35" s="33" t="s">
        <v>19</v>
      </c>
      <c r="O35" s="33" t="s">
        <v>19</v>
      </c>
      <c r="T35" s="33"/>
      <c r="U35" s="33"/>
    </row>
    <row r="36" spans="1:64" ht="15.75" customHeight="1">
      <c r="A36" s="33" t="s">
        <v>26</v>
      </c>
      <c r="B36" s="33">
        <f>SUM(B31:B35)</f>
        <v>21</v>
      </c>
      <c r="C36" s="33">
        <f>SUM(C31:C32)</f>
        <v>4</v>
      </c>
    </row>
    <row r="37" spans="1:64" ht="15.75" customHeight="1">
      <c r="A37" s="31" t="s">
        <v>13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2"/>
    </row>
    <row r="38" spans="1:64" ht="15.75" customHeight="1">
      <c r="A38" s="33" t="s">
        <v>21</v>
      </c>
      <c r="B38" s="33" t="s">
        <v>22</v>
      </c>
      <c r="C38" s="33" t="s">
        <v>22</v>
      </c>
      <c r="D38" s="33" t="s">
        <v>17</v>
      </c>
    </row>
    <row r="39" spans="1:64" ht="15.75" customHeight="1">
      <c r="A39" s="33" t="s">
        <v>44</v>
      </c>
      <c r="B39" s="33">
        <v>3</v>
      </c>
      <c r="C39" s="33">
        <v>3</v>
      </c>
      <c r="D39" s="39" t="s">
        <v>17</v>
      </c>
      <c r="E39" s="39" t="s">
        <v>17</v>
      </c>
      <c r="F39" s="39" t="s">
        <v>17</v>
      </c>
      <c r="G39" s="39" t="s">
        <v>17</v>
      </c>
    </row>
    <row r="40" spans="1:64" ht="15.75" customHeight="1">
      <c r="A40" s="33" t="s">
        <v>45</v>
      </c>
      <c r="B40" s="33">
        <v>8</v>
      </c>
      <c r="D40" s="33" t="s">
        <v>19</v>
      </c>
      <c r="H40" s="33" t="s">
        <v>19</v>
      </c>
      <c r="I40" s="33" t="s">
        <v>19</v>
      </c>
      <c r="J40" s="33" t="s">
        <v>19</v>
      </c>
      <c r="K40" s="33" t="s">
        <v>19</v>
      </c>
      <c r="L40" s="33" t="s">
        <v>19</v>
      </c>
      <c r="M40" s="39" t="s">
        <v>19</v>
      </c>
      <c r="N40" s="39" t="s">
        <v>19</v>
      </c>
      <c r="O40" s="39" t="s">
        <v>19</v>
      </c>
    </row>
    <row r="41" spans="1:64" ht="15.75" customHeight="1">
      <c r="B41" s="33">
        <f t="shared" ref="B41:C41" si="11">SUM(B38:B40)</f>
        <v>11</v>
      </c>
      <c r="C41" s="33">
        <f t="shared" si="11"/>
        <v>3</v>
      </c>
      <c r="N41" s="33"/>
      <c r="O41" s="33"/>
      <c r="P41" s="33"/>
      <c r="Q41" s="33"/>
      <c r="R41" s="33"/>
      <c r="S41" s="33"/>
      <c r="T41" s="33"/>
      <c r="U41" s="33"/>
      <c r="V41" s="33"/>
    </row>
    <row r="42" spans="1:64" ht="15.75" customHeight="1">
      <c r="A42" s="3" t="s">
        <v>46</v>
      </c>
      <c r="B42" s="3">
        <f>SUM(B22,B29,B15,B7)</f>
        <v>89</v>
      </c>
      <c r="C42" s="3">
        <f>SUM(C7,C15,C22,C29)</f>
        <v>29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41"/>
    </row>
    <row r="43" spans="1:64" ht="15.75" customHeight="1">
      <c r="A43" s="3" t="s">
        <v>47</v>
      </c>
      <c r="B43" s="42">
        <f t="shared" ref="B43:C43" si="12">B42*100</f>
        <v>8900</v>
      </c>
      <c r="C43" s="42">
        <f t="shared" si="12"/>
        <v>2900</v>
      </c>
      <c r="D43" s="42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41"/>
    </row>
    <row r="44" spans="1:64" ht="15.75" customHeight="1"/>
    <row r="45" spans="1:64" ht="15.75" customHeight="1"/>
    <row r="46" spans="1:64" ht="15.75" customHeight="1"/>
    <row r="47" spans="1:64" ht="15.75" customHeight="1"/>
    <row r="48" spans="1:6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conditionalFormatting sqref="D3:D6">
    <cfRule type="cellIs" dxfId="160" priority="88" operator="equal">
      <formula>$H$1</formula>
    </cfRule>
    <cfRule type="cellIs" dxfId="159" priority="89" operator="equal">
      <formula>$G$1</formula>
    </cfRule>
    <cfRule type="cellIs" dxfId="158" priority="90" operator="equal">
      <formula>$F$1</formula>
    </cfRule>
  </conditionalFormatting>
  <conditionalFormatting sqref="D9:D14">
    <cfRule type="cellIs" dxfId="157" priority="91" operator="equal">
      <formula>$H$1</formula>
    </cfRule>
    <cfRule type="cellIs" dxfId="156" priority="92" operator="equal">
      <formula>$G$1</formula>
    </cfRule>
    <cfRule type="cellIs" dxfId="155" priority="93" operator="equal">
      <formula>$F$1</formula>
    </cfRule>
  </conditionalFormatting>
  <conditionalFormatting sqref="D17 G18:M19 N19:O20 P20 Q20:R21 S21:X21">
    <cfRule type="cellIs" dxfId="154" priority="94" operator="equal">
      <formula>$G$1</formula>
    </cfRule>
    <cfRule type="cellIs" dxfId="153" priority="95" operator="equal">
      <formula>$F$1</formula>
    </cfRule>
  </conditionalFormatting>
  <conditionalFormatting sqref="D18:D21">
    <cfRule type="cellIs" dxfId="152" priority="120" operator="equal">
      <formula>$F$1</formula>
    </cfRule>
    <cfRule type="cellIs" dxfId="151" priority="119" operator="equal">
      <formula>$G$1</formula>
    </cfRule>
  </conditionalFormatting>
  <conditionalFormatting sqref="D24:D28">
    <cfRule type="cellIs" dxfId="150" priority="96" operator="equal">
      <formula>$H$1</formula>
    </cfRule>
    <cfRule type="cellIs" dxfId="149" priority="97" operator="equal">
      <formula>$G$1</formula>
    </cfRule>
    <cfRule type="cellIs" dxfId="148" priority="98" operator="equal">
      <formula>$F$1</formula>
    </cfRule>
  </conditionalFormatting>
  <conditionalFormatting sqref="D31:D35">
    <cfRule type="cellIs" dxfId="147" priority="99" operator="equal">
      <formula>$H$1</formula>
    </cfRule>
    <cfRule type="cellIs" dxfId="146" priority="100" operator="equal">
      <formula>$G$1</formula>
    </cfRule>
    <cfRule type="cellIs" dxfId="145" priority="101" operator="equal">
      <formula>$F$1</formula>
    </cfRule>
  </conditionalFormatting>
  <conditionalFormatting sqref="D38:D40">
    <cfRule type="cellIs" dxfId="144" priority="102" operator="equal">
      <formula>$H$1</formula>
    </cfRule>
    <cfRule type="cellIs" dxfId="143" priority="103" operator="equal">
      <formula>$G$1</formula>
    </cfRule>
    <cfRule type="cellIs" dxfId="142" priority="104" operator="equal">
      <formula>$F$1</formula>
    </cfRule>
  </conditionalFormatting>
  <conditionalFormatting sqref="E32 H32:O32">
    <cfRule type="cellIs" dxfId="141" priority="147" operator="equal">
      <formula>$H$1</formula>
    </cfRule>
    <cfRule type="cellIs" dxfId="140" priority="146" operator="equal">
      <formula>$F$1</formula>
    </cfRule>
    <cfRule type="cellIs" dxfId="139" priority="145" operator="equal">
      <formula>$G$1</formula>
    </cfRule>
  </conditionalFormatting>
  <conditionalFormatting sqref="E31:G31">
    <cfRule type="cellIs" dxfId="138" priority="163" operator="equal">
      <formula>$H$1</formula>
    </cfRule>
    <cfRule type="cellIs" dxfId="137" priority="164" operator="equal">
      <formula>$G$1</formula>
    </cfRule>
    <cfRule type="cellIs" dxfId="136" priority="165" operator="equal">
      <formula>$F$1</formula>
    </cfRule>
  </conditionalFormatting>
  <conditionalFormatting sqref="E39:G39">
    <cfRule type="cellIs" dxfId="135" priority="155" operator="equal">
      <formula>$F$1</formula>
    </cfRule>
    <cfRule type="cellIs" dxfId="134" priority="154" operator="equal">
      <formula>$G$1</formula>
    </cfRule>
    <cfRule type="cellIs" dxfId="133" priority="156" operator="equal">
      <formula>$H$1</formula>
    </cfRule>
  </conditionalFormatting>
  <conditionalFormatting sqref="E4:P4">
    <cfRule type="cellIs" dxfId="132" priority="133" operator="equal">
      <formula>$G$1</formula>
    </cfRule>
    <cfRule type="cellIs" dxfId="131" priority="134" operator="equal">
      <formula>$F$1</formula>
    </cfRule>
    <cfRule type="cellIs" dxfId="130" priority="135" operator="equal">
      <formula>$H$1</formula>
    </cfRule>
  </conditionalFormatting>
  <conditionalFormatting sqref="E10:L13">
    <cfRule type="cellIs" dxfId="129" priority="129" operator="equal">
      <formula>$H$1</formula>
    </cfRule>
    <cfRule type="cellIs" dxfId="128" priority="127" operator="equal">
      <formula>$G$1</formula>
    </cfRule>
    <cfRule type="cellIs" dxfId="127" priority="128" operator="equal">
      <formula>$F$1</formula>
    </cfRule>
  </conditionalFormatting>
  <conditionalFormatting sqref="E5:H6 E7:BL9 M10:BL13 E14:L14 R14:BL14 E15:BL16 E17:F17 S17:BL19 N18:R19 Y20:BL20 S20:S21 W20:X21 E21:M21 Q21:R21 T21:V21 AG21:BL21 E22:BL28 I3:BL3 I6:K6 J5:BL5 E4:BL4 O6:BL6">
    <cfRule type="cellIs" dxfId="77" priority="106" operator="equal">
      <formula>$G$1</formula>
    </cfRule>
    <cfRule type="cellIs" dxfId="76" priority="107" operator="equal">
      <formula>$F$1</formula>
    </cfRule>
  </conditionalFormatting>
  <conditionalFormatting sqref="E30:BL30 H31:BL31 P32:BL32 F32:G35 T33:BL34 E33:E35 H33:O35 P35:S35 V35:BL35">
    <cfRule type="cellIs" dxfId="126" priority="108" operator="equal">
      <formula>$H$1</formula>
    </cfRule>
    <cfRule type="cellIs" dxfId="125" priority="109" operator="equal">
      <formula>$G$1</formula>
    </cfRule>
    <cfRule type="cellIs" dxfId="124" priority="110" operator="equal">
      <formula>$F$1</formula>
    </cfRule>
  </conditionalFormatting>
  <conditionalFormatting sqref="E37:BL38 H39:BL39 E40:G40 N40:BL40">
    <cfRule type="cellIs" dxfId="123" priority="111" operator="equal">
      <formula>$H$1</formula>
    </cfRule>
    <cfRule type="cellIs" dxfId="122" priority="112" operator="equal">
      <formula>$G$1</formula>
    </cfRule>
    <cfRule type="cellIs" dxfId="121" priority="113" operator="equal">
      <formula>$F$1</formula>
    </cfRule>
  </conditionalFormatting>
  <conditionalFormatting sqref="F5">
    <cfRule type="cellIs" dxfId="120" priority="114" operator="equal">
      <formula>$H$1</formula>
    </cfRule>
    <cfRule type="cellIs" dxfId="119" priority="115" operator="equal">
      <formula>$G$1</formula>
    </cfRule>
    <cfRule type="cellIs" dxfId="118" priority="116" operator="equal">
      <formula>$F$1</formula>
    </cfRule>
  </conditionalFormatting>
  <conditionalFormatting sqref="H40:O40">
    <cfRule type="cellIs" dxfId="117" priority="159" operator="equal">
      <formula>$H$1</formula>
    </cfRule>
    <cfRule type="cellIs" dxfId="116" priority="158" operator="equal">
      <formula>$F$1</formula>
    </cfRule>
    <cfRule type="cellIs" dxfId="115" priority="157" operator="equal">
      <formula>$G$1</formula>
    </cfRule>
  </conditionalFormatting>
  <conditionalFormatting sqref="L6:M6">
    <cfRule type="cellIs" dxfId="111" priority="139" operator="equal">
      <formula>$G$1</formula>
    </cfRule>
    <cfRule type="cellIs" dxfId="110" priority="140" operator="equal">
      <formula>$F$1</formula>
    </cfRule>
    <cfRule type="cellIs" dxfId="109" priority="141" operator="equal">
      <formula>$H$1</formula>
    </cfRule>
  </conditionalFormatting>
  <conditionalFormatting sqref="L25:P25">
    <cfRule type="cellIs" dxfId="108" priority="142" operator="equal">
      <formula>$G$1</formula>
    </cfRule>
    <cfRule type="cellIs" dxfId="107" priority="143" operator="equal">
      <formula>$F$1</formula>
    </cfRule>
    <cfRule type="cellIs" dxfId="106" priority="144" operator="equal">
      <formula>$H$1</formula>
    </cfRule>
  </conditionalFormatting>
  <conditionalFormatting sqref="M14:Q14">
    <cfRule type="cellIs" dxfId="105" priority="132" operator="equal">
      <formula>$H$1</formula>
    </cfRule>
    <cfRule type="cellIs" dxfId="104" priority="131" operator="equal">
      <formula>$F$1</formula>
    </cfRule>
    <cfRule type="cellIs" dxfId="103" priority="130" operator="equal">
      <formula>$G$1</formula>
    </cfRule>
  </conditionalFormatting>
  <conditionalFormatting sqref="N19:O20 Q20:R21 S21:X21 D17:D21 G18:M19 P20">
    <cfRule type="cellIs" dxfId="102" priority="117" operator="equal">
      <formula>$H$1</formula>
    </cfRule>
  </conditionalFormatting>
  <conditionalFormatting sqref="N18:R19 S20:S21 W20:X21 Q21:R21 T21:V21 E5:H6 E7:BL9 M10:BL13 E14:L14 R14:BL14 E15:BL16 E17:F17 S17:BL19 Y20:BL20 E21:M21 AG21:BL21 E22:BL28 I3:BL3 I6:K6 J5:BL5 E4:BL4 O6:BL6">
    <cfRule type="cellIs" dxfId="75" priority="105" operator="equal">
      <formula>$H$1</formula>
    </cfRule>
  </conditionalFormatting>
  <conditionalFormatting sqref="N41:V41">
    <cfRule type="cellIs" dxfId="101" priority="160" operator="equal">
      <formula>$G$1</formula>
    </cfRule>
    <cfRule type="cellIs" dxfId="100" priority="161" operator="equal">
      <formula>$F$1</formula>
    </cfRule>
    <cfRule type="cellIs" dxfId="99" priority="162" operator="equal">
      <formula>$H$1</formula>
    </cfRule>
  </conditionalFormatting>
  <conditionalFormatting sqref="P33:S34">
    <cfRule type="cellIs" dxfId="98" priority="148" operator="equal">
      <formula>$G$1</formula>
    </cfRule>
    <cfRule type="cellIs" dxfId="97" priority="149" operator="equal">
      <formula>$F$1</formula>
    </cfRule>
    <cfRule type="cellIs" dxfId="96" priority="150" operator="equal">
      <formula>$H$1</formula>
    </cfRule>
  </conditionalFormatting>
  <conditionalFormatting sqref="T35:U35">
    <cfRule type="cellIs" dxfId="95" priority="151" operator="equal">
      <formula>$G$1</formula>
    </cfRule>
    <cfRule type="cellIs" dxfId="94" priority="152" operator="equal">
      <formula>$F$1</formula>
    </cfRule>
    <cfRule type="cellIs" dxfId="93" priority="153" operator="equal">
      <formula>$H$1</formula>
    </cfRule>
  </conditionalFormatting>
  <conditionalFormatting sqref="E3">
    <cfRule type="cellIs" dxfId="92" priority="85" operator="equal">
      <formula>$H$1</formula>
    </cfRule>
    <cfRule type="cellIs" dxfId="91" priority="86" operator="equal">
      <formula>$G$1</formula>
    </cfRule>
    <cfRule type="cellIs" dxfId="90" priority="87" operator="equal">
      <formula>$F$1</formula>
    </cfRule>
  </conditionalFormatting>
  <conditionalFormatting sqref="F3">
    <cfRule type="cellIs" dxfId="89" priority="82" operator="equal">
      <formula>$H$1</formula>
    </cfRule>
    <cfRule type="cellIs" dxfId="88" priority="83" operator="equal">
      <formula>$G$1</formula>
    </cfRule>
    <cfRule type="cellIs" dxfId="87" priority="84" operator="equal">
      <formula>$F$1</formula>
    </cfRule>
  </conditionalFormatting>
  <conditionalFormatting sqref="G3">
    <cfRule type="cellIs" dxfId="86" priority="79" operator="equal">
      <formula>$H$1</formula>
    </cfRule>
    <cfRule type="cellIs" dxfId="85" priority="80" operator="equal">
      <formula>$G$1</formula>
    </cfRule>
    <cfRule type="cellIs" dxfId="84" priority="81" operator="equal">
      <formula>$F$1</formula>
    </cfRule>
  </conditionalFormatting>
  <conditionalFormatting sqref="H3">
    <cfRule type="cellIs" dxfId="83" priority="76" operator="equal">
      <formula>$H$1</formula>
    </cfRule>
    <cfRule type="cellIs" dxfId="82" priority="77" operator="equal">
      <formula>$G$1</formula>
    </cfRule>
    <cfRule type="cellIs" dxfId="81" priority="78" operator="equal">
      <formula>$F$1</formula>
    </cfRule>
  </conditionalFormatting>
  <conditionalFormatting sqref="I5">
    <cfRule type="cellIs" dxfId="80" priority="74" operator="equal">
      <formula>$G$1</formula>
    </cfRule>
    <cfRule type="cellIs" dxfId="79" priority="75" operator="equal">
      <formula>$F$1</formula>
    </cfRule>
  </conditionalFormatting>
  <conditionalFormatting sqref="I5">
    <cfRule type="cellIs" dxfId="78" priority="73" operator="equal">
      <formula>$H$1</formula>
    </cfRule>
  </conditionalFormatting>
  <conditionalFormatting sqref="N6">
    <cfRule type="cellIs" dxfId="71" priority="71" operator="equal">
      <formula>$G$1</formula>
    </cfRule>
    <cfRule type="cellIs" dxfId="70" priority="72" operator="equal">
      <formula>$F$1</formula>
    </cfRule>
  </conditionalFormatting>
  <conditionalFormatting sqref="N6">
    <cfRule type="cellIs" dxfId="69" priority="70" operator="equal">
      <formula>$H$1</formula>
    </cfRule>
  </conditionalFormatting>
  <conditionalFormatting sqref="Q5">
    <cfRule type="cellIs" dxfId="68" priority="67" operator="equal">
      <formula>$G$1</formula>
    </cfRule>
    <cfRule type="cellIs" dxfId="67" priority="68" operator="equal">
      <formula>$F$1</formula>
    </cfRule>
    <cfRule type="cellIs" dxfId="66" priority="69" operator="equal">
      <formula>$H$1</formula>
    </cfRule>
  </conditionalFormatting>
  <conditionalFormatting sqref="R5">
    <cfRule type="cellIs" dxfId="65" priority="64" operator="equal">
      <formula>$G$1</formula>
    </cfRule>
    <cfRule type="cellIs" dxfId="64" priority="65" operator="equal">
      <formula>$F$1</formula>
    </cfRule>
    <cfRule type="cellIs" dxfId="63" priority="66" operator="equal">
      <formula>$H$1</formula>
    </cfRule>
  </conditionalFormatting>
  <conditionalFormatting sqref="S5">
    <cfRule type="cellIs" dxfId="62" priority="61" operator="equal">
      <formula>$G$1</formula>
    </cfRule>
    <cfRule type="cellIs" dxfId="61" priority="62" operator="equal">
      <formula>$F$1</formula>
    </cfRule>
    <cfRule type="cellIs" dxfId="60" priority="63" operator="equal">
      <formula>$H$1</formula>
    </cfRule>
  </conditionalFormatting>
  <conditionalFormatting sqref="T5">
    <cfRule type="cellIs" dxfId="59" priority="58" operator="equal">
      <formula>$G$1</formula>
    </cfRule>
    <cfRule type="cellIs" dxfId="58" priority="59" operator="equal">
      <formula>$F$1</formula>
    </cfRule>
    <cfRule type="cellIs" dxfId="57" priority="60" operator="equal">
      <formula>$H$1</formula>
    </cfRule>
  </conditionalFormatting>
  <conditionalFormatting sqref="U5">
    <cfRule type="cellIs" dxfId="56" priority="55" operator="equal">
      <formula>$G$1</formula>
    </cfRule>
    <cfRule type="cellIs" dxfId="55" priority="56" operator="equal">
      <formula>$F$1</formula>
    </cfRule>
    <cfRule type="cellIs" dxfId="54" priority="57" operator="equal">
      <formula>$H$1</formula>
    </cfRule>
  </conditionalFormatting>
  <conditionalFormatting sqref="P4">
    <cfRule type="cellIs" dxfId="53" priority="52" operator="equal">
      <formula>$G$1</formula>
    </cfRule>
    <cfRule type="cellIs" dxfId="52" priority="53" operator="equal">
      <formula>$F$1</formula>
    </cfRule>
    <cfRule type="cellIs" dxfId="51" priority="54" operator="equal">
      <formula>$H$1</formula>
    </cfRule>
  </conditionalFormatting>
  <conditionalFormatting sqref="O4">
    <cfRule type="cellIs" dxfId="50" priority="49" operator="equal">
      <formula>$G$1</formula>
    </cfRule>
    <cfRule type="cellIs" dxfId="49" priority="50" operator="equal">
      <formula>$F$1</formula>
    </cfRule>
    <cfRule type="cellIs" dxfId="48" priority="51" operator="equal">
      <formula>$H$1</formula>
    </cfRule>
  </conditionalFormatting>
  <conditionalFormatting sqref="N4">
    <cfRule type="cellIs" dxfId="47" priority="46" operator="equal">
      <formula>$G$1</formula>
    </cfRule>
    <cfRule type="cellIs" dxfId="46" priority="47" operator="equal">
      <formula>$F$1</formula>
    </cfRule>
    <cfRule type="cellIs" dxfId="45" priority="48" operator="equal">
      <formula>$H$1</formula>
    </cfRule>
  </conditionalFormatting>
  <conditionalFormatting sqref="M4">
    <cfRule type="cellIs" dxfId="44" priority="43" operator="equal">
      <formula>$G$1</formula>
    </cfRule>
    <cfRule type="cellIs" dxfId="43" priority="44" operator="equal">
      <formula>$F$1</formula>
    </cfRule>
    <cfRule type="cellIs" dxfId="42" priority="45" operator="equal">
      <formula>$H$1</formula>
    </cfRule>
  </conditionalFormatting>
  <conditionalFormatting sqref="L4">
    <cfRule type="cellIs" dxfId="41" priority="40" operator="equal">
      <formula>$G$1</formula>
    </cfRule>
    <cfRule type="cellIs" dxfId="40" priority="41" operator="equal">
      <formula>$F$1</formula>
    </cfRule>
    <cfRule type="cellIs" dxfId="39" priority="42" operator="equal">
      <formula>$H$1</formula>
    </cfRule>
  </conditionalFormatting>
  <conditionalFormatting sqref="K4">
    <cfRule type="cellIs" dxfId="38" priority="37" operator="equal">
      <formula>$G$1</formula>
    </cfRule>
    <cfRule type="cellIs" dxfId="37" priority="38" operator="equal">
      <formula>$F$1</formula>
    </cfRule>
    <cfRule type="cellIs" dxfId="36" priority="39" operator="equal">
      <formula>$H$1</formula>
    </cfRule>
  </conditionalFormatting>
  <conditionalFormatting sqref="J4">
    <cfRule type="cellIs" dxfId="35" priority="34" operator="equal">
      <formula>$G$1</formula>
    </cfRule>
    <cfRule type="cellIs" dxfId="34" priority="35" operator="equal">
      <formula>$F$1</formula>
    </cfRule>
    <cfRule type="cellIs" dxfId="33" priority="36" operator="equal">
      <formula>$H$1</formula>
    </cfRule>
  </conditionalFormatting>
  <conditionalFormatting sqref="I4">
    <cfRule type="cellIs" dxfId="32" priority="31" operator="equal">
      <formula>$G$1</formula>
    </cfRule>
    <cfRule type="cellIs" dxfId="31" priority="32" operator="equal">
      <formula>$F$1</formula>
    </cfRule>
    <cfRule type="cellIs" dxfId="30" priority="33" operator="equal">
      <formula>$H$1</formula>
    </cfRule>
  </conditionalFormatting>
  <conditionalFormatting sqref="V6">
    <cfRule type="cellIs" dxfId="29" priority="28" operator="equal">
      <formula>$G$1</formula>
    </cfRule>
    <cfRule type="cellIs" dxfId="28" priority="29" operator="equal">
      <formula>$F$1</formula>
    </cfRule>
    <cfRule type="cellIs" dxfId="27" priority="30" operator="equal">
      <formula>$H$1</formula>
    </cfRule>
  </conditionalFormatting>
  <conditionalFormatting sqref="W6">
    <cfRule type="cellIs" dxfId="26" priority="25" operator="equal">
      <formula>$G$1</formula>
    </cfRule>
    <cfRule type="cellIs" dxfId="25" priority="26" operator="equal">
      <formula>$F$1</formula>
    </cfRule>
    <cfRule type="cellIs" dxfId="24" priority="27" operator="equal">
      <formula>$H$1</formula>
    </cfRule>
  </conditionalFormatting>
  <conditionalFormatting sqref="X6">
    <cfRule type="cellIs" dxfId="23" priority="22" operator="equal">
      <formula>$G$1</formula>
    </cfRule>
    <cfRule type="cellIs" dxfId="22" priority="23" operator="equal">
      <formula>$F$1</formula>
    </cfRule>
    <cfRule type="cellIs" dxfId="21" priority="24" operator="equal">
      <formula>$H$1</formula>
    </cfRule>
  </conditionalFormatting>
  <conditionalFormatting sqref="Y6">
    <cfRule type="cellIs" dxfId="20" priority="19" operator="equal">
      <formula>$G$1</formula>
    </cfRule>
    <cfRule type="cellIs" dxfId="19" priority="20" operator="equal">
      <formula>$F$1</formula>
    </cfRule>
    <cfRule type="cellIs" dxfId="18" priority="21" operator="equal">
      <formula>$H$1</formula>
    </cfRule>
  </conditionalFormatting>
  <conditionalFormatting sqref="Z6">
    <cfRule type="cellIs" dxfId="17" priority="16" operator="equal">
      <formula>$G$1</formula>
    </cfRule>
    <cfRule type="cellIs" dxfId="16" priority="17" operator="equal">
      <formula>$F$1</formula>
    </cfRule>
    <cfRule type="cellIs" dxfId="15" priority="18" operator="equal">
      <formula>$H$1</formula>
    </cfRule>
  </conditionalFormatting>
  <conditionalFormatting sqref="AA6">
    <cfRule type="cellIs" dxfId="14" priority="13" operator="equal">
      <formula>$G$1</formula>
    </cfRule>
    <cfRule type="cellIs" dxfId="13" priority="14" operator="equal">
      <formula>$F$1</formula>
    </cfRule>
    <cfRule type="cellIs" dxfId="12" priority="15" operator="equal">
      <formula>$H$1</formula>
    </cfRule>
  </conditionalFormatting>
  <conditionalFormatting sqref="AB6">
    <cfRule type="cellIs" dxfId="11" priority="10" operator="equal">
      <formula>$G$1</formula>
    </cfRule>
    <cfRule type="cellIs" dxfId="10" priority="11" operator="equal">
      <formula>$F$1</formula>
    </cfRule>
    <cfRule type="cellIs" dxfId="9" priority="12" operator="equal">
      <formula>$H$1</formula>
    </cfRule>
  </conditionalFormatting>
  <conditionalFormatting sqref="AC6">
    <cfRule type="cellIs" dxfId="8" priority="7" operator="equal">
      <formula>$G$1</formula>
    </cfRule>
    <cfRule type="cellIs" dxfId="7" priority="8" operator="equal">
      <formula>$F$1</formula>
    </cfRule>
    <cfRule type="cellIs" dxfId="6" priority="9" operator="equal">
      <formula>$H$1</formula>
    </cfRule>
  </conditionalFormatting>
  <conditionalFormatting sqref="AD6">
    <cfRule type="cellIs" dxfId="5" priority="4" operator="equal">
      <formula>$G$1</formula>
    </cfRule>
    <cfRule type="cellIs" dxfId="4" priority="5" operator="equal">
      <formula>$F$1</formula>
    </cfRule>
    <cfRule type="cellIs" dxfId="3" priority="6" operator="equal">
      <formula>$H$1</formula>
    </cfRule>
  </conditionalFormatting>
  <conditionalFormatting sqref="AE6">
    <cfRule type="cellIs" dxfId="2" priority="1" operator="equal">
      <formula>$G$1</formula>
    </cfRule>
    <cfRule type="cellIs" dxfId="1" priority="2" operator="equal">
      <formula>$F$1</formula>
    </cfRule>
    <cfRule type="cellIs" dxfId="0" priority="3" operator="equal">
      <formula>$H$1</formula>
    </cfRule>
  </conditionalFormatting>
  <dataValidations count="1">
    <dataValidation type="list" allowBlank="1" showErrorMessage="1" sqref="D3:H3 N41:V41 D5:D6 Q5:U5 D9 D10:L13 D14 M14:Q14 G18:M18 G19:O19 N20:R20 D17:D21 Q21:X21 D24:D28 D31:G31 D32:E32 H32:O32 P33:S34 D33:D35 T35:U35 D38 D39:G39 D40 H40:O40 D4:E4 L6:M6 I4:P4 V6:AE6" xr:uid="{00000000-0002-0000-0100-000000000000}">
      <formula1>$F$1:$H$1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workbookViewId="0"/>
  </sheetViews>
  <sheetFormatPr defaultColWidth="14.44140625" defaultRowHeight="15" customHeight="1"/>
  <cols>
    <col min="1" max="1" width="14.6640625" customWidth="1"/>
    <col min="2" max="26" width="8.6640625" customWidth="1"/>
  </cols>
  <sheetData>
    <row r="1" spans="1:12" ht="14.4">
      <c r="B1" s="3" t="s">
        <v>48</v>
      </c>
      <c r="C1" s="3" t="s">
        <v>49</v>
      </c>
      <c r="D1" s="3" t="s">
        <v>50</v>
      </c>
      <c r="E1" s="3" t="s">
        <v>51</v>
      </c>
      <c r="F1" s="3" t="s">
        <v>52</v>
      </c>
      <c r="G1" s="3" t="s">
        <v>53</v>
      </c>
      <c r="H1" s="3" t="s">
        <v>54</v>
      </c>
      <c r="I1" s="3" t="s">
        <v>55</v>
      </c>
      <c r="J1" s="3" t="s">
        <v>56</v>
      </c>
      <c r="K1" s="43">
        <v>45203</v>
      </c>
      <c r="L1" s="3" t="s">
        <v>57</v>
      </c>
    </row>
    <row r="2" spans="1:12" ht="62.25" customHeight="1">
      <c r="B2" s="3" t="s">
        <v>58</v>
      </c>
      <c r="C2" s="44" t="s">
        <v>59</v>
      </c>
      <c r="D2" s="44" t="s">
        <v>60</v>
      </c>
      <c r="E2" s="44" t="s">
        <v>61</v>
      </c>
      <c r="F2" s="44" t="s">
        <v>62</v>
      </c>
      <c r="G2" s="44" t="s">
        <v>63</v>
      </c>
      <c r="H2" s="44" t="s">
        <v>63</v>
      </c>
      <c r="I2" s="44" t="s">
        <v>63</v>
      </c>
      <c r="J2" s="44" t="s">
        <v>64</v>
      </c>
      <c r="K2" s="44" t="s">
        <v>65</v>
      </c>
      <c r="L2" s="44" t="s">
        <v>66</v>
      </c>
    </row>
    <row r="3" spans="1:12" ht="14.4">
      <c r="B3" s="3" t="s">
        <v>67</v>
      </c>
      <c r="C3" s="3">
        <v>1</v>
      </c>
      <c r="D3" s="3">
        <v>1</v>
      </c>
      <c r="E3" s="3">
        <v>2</v>
      </c>
      <c r="F3" s="3">
        <v>2</v>
      </c>
      <c r="G3" s="3">
        <v>2</v>
      </c>
      <c r="H3" s="3">
        <v>2</v>
      </c>
      <c r="I3" s="3">
        <v>2</v>
      </c>
      <c r="J3" s="3">
        <v>2</v>
      </c>
      <c r="K3" s="3">
        <v>1</v>
      </c>
      <c r="L3" s="3">
        <v>8</v>
      </c>
    </row>
    <row r="4" spans="1:12" ht="14.4">
      <c r="A4" s="3" t="s">
        <v>8</v>
      </c>
      <c r="B4" s="3">
        <f t="shared" ref="B4:B9" si="0">SUMIF(C4:L4,A$12,C$3:Z$3)</f>
        <v>12</v>
      </c>
      <c r="C4" s="45" t="s">
        <v>68</v>
      </c>
      <c r="D4" s="45" t="s">
        <v>68</v>
      </c>
      <c r="E4" s="45" t="s">
        <v>68</v>
      </c>
      <c r="F4" s="45" t="s">
        <v>68</v>
      </c>
      <c r="G4" s="46" t="s">
        <v>68</v>
      </c>
      <c r="H4" s="46" t="s">
        <v>68</v>
      </c>
      <c r="I4" s="46" t="s">
        <v>68</v>
      </c>
      <c r="J4" s="46"/>
      <c r="K4" s="45"/>
      <c r="L4" s="45"/>
    </row>
    <row r="5" spans="1:12" ht="14.4">
      <c r="A5" s="3" t="s">
        <v>9</v>
      </c>
      <c r="B5" s="3">
        <f t="shared" si="0"/>
        <v>15</v>
      </c>
      <c r="C5" s="45" t="s">
        <v>68</v>
      </c>
      <c r="D5" s="45" t="s">
        <v>68</v>
      </c>
      <c r="E5" s="45" t="s">
        <v>68</v>
      </c>
      <c r="F5" s="45" t="s">
        <v>68</v>
      </c>
      <c r="G5" s="46" t="s">
        <v>68</v>
      </c>
      <c r="H5" s="46" t="s">
        <v>68</v>
      </c>
      <c r="I5" s="46" t="s">
        <v>68</v>
      </c>
      <c r="J5" s="46" t="s">
        <v>68</v>
      </c>
      <c r="K5" s="46" t="s">
        <v>68</v>
      </c>
      <c r="L5" s="45"/>
    </row>
    <row r="6" spans="1:12" ht="14.4">
      <c r="A6" s="3" t="s">
        <v>10</v>
      </c>
      <c r="B6" s="3">
        <f t="shared" si="0"/>
        <v>15</v>
      </c>
      <c r="C6" s="45" t="s">
        <v>68</v>
      </c>
      <c r="D6" s="45" t="s">
        <v>68</v>
      </c>
      <c r="E6" s="45" t="s">
        <v>68</v>
      </c>
      <c r="F6" s="45" t="s">
        <v>68</v>
      </c>
      <c r="G6" s="46" t="s">
        <v>68</v>
      </c>
      <c r="H6" s="46" t="s">
        <v>68</v>
      </c>
      <c r="I6" s="46" t="s">
        <v>68</v>
      </c>
      <c r="J6" s="46" t="s">
        <v>68</v>
      </c>
      <c r="K6" s="46" t="s">
        <v>68</v>
      </c>
      <c r="L6" s="45"/>
    </row>
    <row r="7" spans="1:12" ht="14.4">
      <c r="A7" s="3" t="s">
        <v>11</v>
      </c>
      <c r="B7" s="3">
        <f t="shared" si="0"/>
        <v>15</v>
      </c>
      <c r="C7" s="45" t="s">
        <v>68</v>
      </c>
      <c r="D7" s="45" t="s">
        <v>68</v>
      </c>
      <c r="E7" s="45" t="s">
        <v>68</v>
      </c>
      <c r="F7" s="45" t="s">
        <v>68</v>
      </c>
      <c r="G7" s="46" t="s">
        <v>68</v>
      </c>
      <c r="H7" s="46" t="s">
        <v>68</v>
      </c>
      <c r="I7" s="46" t="s">
        <v>68</v>
      </c>
      <c r="J7" s="46" t="s">
        <v>68</v>
      </c>
      <c r="K7" s="47" t="s">
        <v>68</v>
      </c>
      <c r="L7" s="45"/>
    </row>
    <row r="8" spans="1:12" ht="14.4">
      <c r="A8" s="3" t="s">
        <v>12</v>
      </c>
      <c r="B8" s="3">
        <f t="shared" si="0"/>
        <v>15</v>
      </c>
      <c r="C8" s="45" t="s">
        <v>68</v>
      </c>
      <c r="D8" s="45" t="s">
        <v>68</v>
      </c>
      <c r="E8" s="45" t="s">
        <v>68</v>
      </c>
      <c r="F8" s="45" t="s">
        <v>68</v>
      </c>
      <c r="G8" s="46" t="s">
        <v>68</v>
      </c>
      <c r="H8" s="46" t="s">
        <v>68</v>
      </c>
      <c r="I8" s="46" t="s">
        <v>68</v>
      </c>
      <c r="J8" s="46" t="s">
        <v>68</v>
      </c>
      <c r="K8" s="45" t="s">
        <v>68</v>
      </c>
      <c r="L8" s="45"/>
    </row>
    <row r="9" spans="1:12" ht="14.4">
      <c r="A9" s="3" t="s">
        <v>13</v>
      </c>
      <c r="B9" s="3">
        <f t="shared" si="0"/>
        <v>14</v>
      </c>
      <c r="C9" s="45" t="s">
        <v>68</v>
      </c>
      <c r="D9" s="45" t="s">
        <v>68</v>
      </c>
      <c r="E9" s="45" t="s">
        <v>68</v>
      </c>
      <c r="F9" s="45" t="s">
        <v>68</v>
      </c>
      <c r="G9" s="46" t="s">
        <v>68</v>
      </c>
      <c r="H9" s="46" t="s">
        <v>68</v>
      </c>
      <c r="I9" s="46" t="s">
        <v>68</v>
      </c>
      <c r="J9" s="46" t="s">
        <v>68</v>
      </c>
      <c r="K9" s="45"/>
      <c r="L9" s="45"/>
    </row>
    <row r="10" spans="1:12" ht="14.4">
      <c r="A10" s="3" t="s">
        <v>0</v>
      </c>
      <c r="B10" s="3">
        <f>SUM(B4:B9)</f>
        <v>86</v>
      </c>
      <c r="C10" s="3">
        <f t="shared" ref="C10:L10" si="1">COUNTIF(C4:C9,"*ü*") * C3</f>
        <v>6</v>
      </c>
      <c r="D10" s="3">
        <f t="shared" si="1"/>
        <v>6</v>
      </c>
      <c r="E10" s="3">
        <f t="shared" si="1"/>
        <v>12</v>
      </c>
      <c r="F10" s="3">
        <f t="shared" si="1"/>
        <v>12</v>
      </c>
      <c r="G10" s="3">
        <f t="shared" si="1"/>
        <v>12</v>
      </c>
      <c r="H10" s="3">
        <f t="shared" si="1"/>
        <v>12</v>
      </c>
      <c r="I10" s="3">
        <f t="shared" si="1"/>
        <v>12</v>
      </c>
      <c r="J10" s="3">
        <f t="shared" si="1"/>
        <v>10</v>
      </c>
      <c r="K10" s="3">
        <f t="shared" si="1"/>
        <v>4</v>
      </c>
      <c r="L10" s="3">
        <f t="shared" si="1"/>
        <v>0</v>
      </c>
    </row>
    <row r="12" spans="1:12" ht="14.4">
      <c r="A12" s="45" t="s">
        <v>68</v>
      </c>
    </row>
    <row r="13" spans="1:12" ht="14.4">
      <c r="A13" s="4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000"/>
  <sheetViews>
    <sheetView workbookViewId="0"/>
  </sheetViews>
  <sheetFormatPr defaultColWidth="14.44140625" defaultRowHeight="15" customHeight="1"/>
  <cols>
    <col min="1" max="1" width="15" customWidth="1"/>
    <col min="2" max="2" width="29.6640625" customWidth="1"/>
    <col min="3" max="3" width="14.5546875" customWidth="1"/>
    <col min="4" max="4" width="10.5546875" customWidth="1"/>
    <col min="5" max="19" width="3.6640625" customWidth="1"/>
    <col min="20" max="26" width="8.6640625" customWidth="1"/>
  </cols>
  <sheetData>
    <row r="1" spans="1:19" ht="14.4">
      <c r="A1" s="48"/>
      <c r="B1" s="49" t="s">
        <v>69</v>
      </c>
      <c r="C1" s="49" t="s">
        <v>70</v>
      </c>
      <c r="D1" s="50" t="s">
        <v>71</v>
      </c>
      <c r="E1" s="33">
        <v>1</v>
      </c>
      <c r="F1" s="33">
        <v>2</v>
      </c>
      <c r="G1" s="33">
        <v>3</v>
      </c>
      <c r="H1" s="33">
        <v>4</v>
      </c>
      <c r="I1" s="33">
        <v>5</v>
      </c>
      <c r="J1" s="33">
        <v>6</v>
      </c>
      <c r="K1" s="33">
        <v>7</v>
      </c>
      <c r="L1" s="33">
        <v>8</v>
      </c>
      <c r="M1" s="33">
        <v>9</v>
      </c>
      <c r="N1" s="33">
        <v>10</v>
      </c>
      <c r="O1" s="33">
        <v>11</v>
      </c>
      <c r="P1" s="33">
        <v>12</v>
      </c>
      <c r="Q1" s="33">
        <v>13</v>
      </c>
      <c r="R1" s="33">
        <v>14</v>
      </c>
      <c r="S1" s="33">
        <v>15</v>
      </c>
    </row>
    <row r="2" spans="1:19" ht="14.4">
      <c r="A2" s="51" t="s">
        <v>8</v>
      </c>
      <c r="B2" s="52" t="s">
        <v>72</v>
      </c>
      <c r="C2" s="33">
        <v>2</v>
      </c>
      <c r="D2" s="53">
        <v>2</v>
      </c>
      <c r="F2" s="54"/>
    </row>
    <row r="3" spans="1:19" ht="14.4">
      <c r="A3" s="55"/>
      <c r="B3" s="52"/>
      <c r="D3" s="53"/>
      <c r="G3" s="54"/>
      <c r="K3" s="54"/>
      <c r="L3" s="54"/>
      <c r="M3" s="54"/>
      <c r="N3" s="54"/>
      <c r="O3" s="54"/>
    </row>
    <row r="4" spans="1:19" ht="14.4">
      <c r="A4" s="55"/>
      <c r="B4" s="52"/>
      <c r="D4" s="53"/>
      <c r="G4" s="54"/>
      <c r="H4" s="54"/>
      <c r="I4" s="54"/>
      <c r="J4" s="56"/>
    </row>
    <row r="5" spans="1:19" ht="14.4">
      <c r="A5" s="55"/>
      <c r="B5" s="52" t="s">
        <v>73</v>
      </c>
      <c r="C5" s="52">
        <f t="shared" ref="C5:D5" si="0">SUM(C2:C4)</f>
        <v>2</v>
      </c>
      <c r="D5" s="57">
        <f t="shared" si="0"/>
        <v>2</v>
      </c>
    </row>
    <row r="6" spans="1:19" ht="14.4">
      <c r="A6" s="51" t="s">
        <v>9</v>
      </c>
      <c r="B6" s="52" t="s">
        <v>72</v>
      </c>
      <c r="C6" s="33">
        <v>1</v>
      </c>
      <c r="D6" s="53">
        <v>6</v>
      </c>
      <c r="E6" s="54"/>
      <c r="F6" s="54"/>
    </row>
    <row r="7" spans="1:19" ht="14.4">
      <c r="A7" s="55"/>
      <c r="B7" s="52"/>
      <c r="D7" s="53"/>
      <c r="K7" s="54"/>
      <c r="L7" s="54"/>
      <c r="M7" s="54"/>
      <c r="N7" s="54"/>
      <c r="O7" s="54"/>
    </row>
    <row r="8" spans="1:19" ht="14.4">
      <c r="A8" s="55"/>
      <c r="B8" s="52"/>
      <c r="D8" s="53"/>
      <c r="G8" s="54"/>
      <c r="H8" s="54"/>
      <c r="I8" s="54"/>
      <c r="J8" s="58"/>
    </row>
    <row r="9" spans="1:19" ht="14.4">
      <c r="A9" s="55"/>
      <c r="B9" s="52" t="s">
        <v>73</v>
      </c>
      <c r="C9" s="52">
        <f t="shared" ref="C9:D9" si="1">SUM(C6:C8)</f>
        <v>1</v>
      </c>
      <c r="D9" s="57">
        <f t="shared" si="1"/>
        <v>6</v>
      </c>
    </row>
    <row r="10" spans="1:19" ht="14.4">
      <c r="A10" s="51" t="s">
        <v>10</v>
      </c>
      <c r="B10" s="52" t="s">
        <v>72</v>
      </c>
      <c r="C10" s="33">
        <v>2</v>
      </c>
      <c r="D10" s="53">
        <v>4</v>
      </c>
      <c r="E10" s="54"/>
    </row>
    <row r="11" spans="1:19" ht="14.4">
      <c r="A11" s="55"/>
      <c r="B11" s="52"/>
      <c r="D11" s="53"/>
      <c r="F11" s="54"/>
      <c r="G11" s="54"/>
      <c r="H11" s="54"/>
      <c r="I11" s="54"/>
      <c r="J11" s="54"/>
    </row>
    <row r="12" spans="1:19" ht="14.4">
      <c r="A12" s="55"/>
      <c r="B12" s="59"/>
      <c r="D12" s="53"/>
      <c r="K12" s="58"/>
      <c r="L12" s="54"/>
    </row>
    <row r="13" spans="1:19" ht="14.4">
      <c r="A13" s="55"/>
      <c r="B13" s="59" t="s">
        <v>74</v>
      </c>
      <c r="D13" s="53"/>
      <c r="M13" s="58"/>
    </row>
    <row r="14" spans="1:19" ht="14.4">
      <c r="A14" s="55"/>
      <c r="B14" s="59"/>
      <c r="D14" s="53"/>
      <c r="N14" s="58"/>
      <c r="O14" s="54"/>
    </row>
    <row r="15" spans="1:19" ht="14.4">
      <c r="A15" s="55"/>
      <c r="B15" s="52" t="s">
        <v>73</v>
      </c>
      <c r="C15" s="52">
        <f t="shared" ref="C15:D15" si="2">SUM(C10:C14)</f>
        <v>2</v>
      </c>
      <c r="D15" s="57">
        <f t="shared" si="2"/>
        <v>4</v>
      </c>
    </row>
    <row r="16" spans="1:19" ht="14.4">
      <c r="A16" s="51" t="s">
        <v>11</v>
      </c>
      <c r="B16" s="52" t="s">
        <v>72</v>
      </c>
      <c r="C16" s="33">
        <v>2</v>
      </c>
      <c r="D16" s="53">
        <v>6</v>
      </c>
      <c r="E16" s="54"/>
      <c r="F16" s="54"/>
    </row>
    <row r="17" spans="1:15" ht="14.4">
      <c r="A17" s="55"/>
      <c r="B17" s="52"/>
      <c r="D17" s="53"/>
    </row>
    <row r="18" spans="1:15" ht="14.4">
      <c r="A18" s="55"/>
      <c r="B18" s="52"/>
      <c r="D18" s="53"/>
    </row>
    <row r="19" spans="1:15" ht="14.4">
      <c r="A19" s="55"/>
      <c r="B19" s="52" t="s">
        <v>73</v>
      </c>
      <c r="C19" s="52">
        <f t="shared" ref="C19:D19" si="3">SUM(C16:C18)</f>
        <v>2</v>
      </c>
      <c r="D19" s="57">
        <f t="shared" si="3"/>
        <v>6</v>
      </c>
    </row>
    <row r="20" spans="1:15" ht="14.4">
      <c r="A20" s="51" t="s">
        <v>12</v>
      </c>
      <c r="B20" s="52" t="s">
        <v>72</v>
      </c>
      <c r="C20" s="33">
        <v>2</v>
      </c>
      <c r="D20" s="53">
        <v>2</v>
      </c>
      <c r="E20" s="54"/>
      <c r="F20" s="54"/>
    </row>
    <row r="21" spans="1:15" ht="15.75" customHeight="1">
      <c r="A21" s="55"/>
      <c r="B21" s="52"/>
      <c r="D21" s="53"/>
      <c r="K21" s="54"/>
      <c r="L21" s="54"/>
      <c r="M21" s="54"/>
      <c r="N21" s="54"/>
      <c r="O21" s="54"/>
    </row>
    <row r="22" spans="1:15" ht="15.75" customHeight="1">
      <c r="A22" s="55"/>
      <c r="B22" s="52"/>
      <c r="D22" s="53"/>
      <c r="G22" s="54"/>
      <c r="H22" s="54"/>
      <c r="I22" s="54"/>
      <c r="J22" s="58"/>
    </row>
    <row r="23" spans="1:15" ht="15.75" customHeight="1">
      <c r="A23" s="55"/>
      <c r="B23" s="52" t="s">
        <v>73</v>
      </c>
      <c r="C23" s="52">
        <f t="shared" ref="C23:D23" si="4">SUM(C20:C22)</f>
        <v>2</v>
      </c>
      <c r="D23" s="57">
        <f t="shared" si="4"/>
        <v>2</v>
      </c>
    </row>
    <row r="24" spans="1:15" ht="15.75" customHeight="1">
      <c r="A24" s="51" t="s">
        <v>13</v>
      </c>
      <c r="B24" s="52" t="s">
        <v>72</v>
      </c>
      <c r="C24" s="33">
        <v>2</v>
      </c>
      <c r="D24" s="53">
        <v>2</v>
      </c>
      <c r="E24" s="54"/>
      <c r="F24" s="54"/>
    </row>
    <row r="25" spans="1:15" ht="15.75" customHeight="1">
      <c r="A25" s="55"/>
      <c r="B25" s="52"/>
      <c r="D25" s="53"/>
      <c r="K25" s="54"/>
      <c r="L25" s="54"/>
      <c r="M25" s="54"/>
      <c r="N25" s="54"/>
      <c r="O25" s="54"/>
    </row>
    <row r="26" spans="1:15" ht="15.75" customHeight="1">
      <c r="A26" s="55"/>
      <c r="B26" s="52"/>
      <c r="D26" s="53"/>
      <c r="G26" s="54"/>
      <c r="H26" s="54"/>
      <c r="I26" s="54"/>
      <c r="J26" s="58"/>
    </row>
    <row r="27" spans="1:15" ht="15.75" customHeight="1">
      <c r="A27" s="55"/>
      <c r="B27" s="52" t="s">
        <v>73</v>
      </c>
      <c r="C27" s="52">
        <f t="shared" ref="C27:D27" si="5">SUM(C24:C26)</f>
        <v>2</v>
      </c>
      <c r="D27" s="57">
        <f t="shared" si="5"/>
        <v>2</v>
      </c>
    </row>
    <row r="28" spans="1:15" ht="15.75" customHeight="1">
      <c r="A28" s="60"/>
      <c r="B28" s="61" t="s">
        <v>0</v>
      </c>
      <c r="C28" s="61">
        <f t="shared" ref="C28:D28" si="6">SUM(C5,C9,C15,C27)</f>
        <v>7</v>
      </c>
      <c r="D28" s="62">
        <f t="shared" si="6"/>
        <v>14</v>
      </c>
    </row>
    <row r="29" spans="1:15" ht="15.75" customHeight="1">
      <c r="B29" s="63" t="s">
        <v>75</v>
      </c>
    </row>
    <row r="30" spans="1:15" ht="15.75" customHeight="1"/>
    <row r="31" spans="1:15" ht="15.75" customHeight="1"/>
    <row r="32" spans="1:1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0"/>
  <sheetViews>
    <sheetView workbookViewId="0">
      <selection activeCell="B5" sqref="B5"/>
    </sheetView>
  </sheetViews>
  <sheetFormatPr defaultColWidth="14.44140625" defaultRowHeight="15" customHeight="1"/>
  <cols>
    <col min="1" max="1" width="33.6640625" customWidth="1"/>
    <col min="2" max="2" width="10.33203125" customWidth="1"/>
    <col min="3" max="3" width="12.44140625" customWidth="1"/>
    <col min="4" max="4" width="11.6640625" customWidth="1"/>
    <col min="5" max="5" width="12.44140625" customWidth="1"/>
    <col min="6" max="6" width="11.44140625" customWidth="1"/>
    <col min="7" max="7" width="13.33203125" customWidth="1"/>
    <col min="8" max="26" width="8.6640625" customWidth="1"/>
  </cols>
  <sheetData>
    <row r="1" spans="1:7" ht="14.4">
      <c r="A1" s="3"/>
      <c r="B1" s="3" t="s">
        <v>8</v>
      </c>
      <c r="C1" s="3" t="s">
        <v>76</v>
      </c>
      <c r="D1" s="3" t="s">
        <v>10</v>
      </c>
      <c r="E1" s="3" t="s">
        <v>11</v>
      </c>
      <c r="F1" s="3" t="s">
        <v>12</v>
      </c>
      <c r="G1" s="3" t="s">
        <v>13</v>
      </c>
    </row>
    <row r="2" spans="1:7" ht="14.4">
      <c r="A2" s="3" t="s">
        <v>77</v>
      </c>
      <c r="B2">
        <v>4</v>
      </c>
      <c r="E2" s="33">
        <v>3</v>
      </c>
    </row>
    <row r="3" spans="1:7" ht="14.4">
      <c r="A3" s="3" t="s">
        <v>78</v>
      </c>
      <c r="B3">
        <v>2</v>
      </c>
      <c r="C3" s="33">
        <v>10</v>
      </c>
      <c r="E3" s="33">
        <v>7</v>
      </c>
    </row>
    <row r="4" spans="1:7" ht="14.4">
      <c r="A4" s="3" t="s">
        <v>79</v>
      </c>
      <c r="B4">
        <v>1</v>
      </c>
      <c r="C4" s="33">
        <v>15</v>
      </c>
    </row>
    <row r="5" spans="1:7" ht="14.4">
      <c r="A5" s="3" t="s">
        <v>80</v>
      </c>
    </row>
    <row r="6" spans="1:7" ht="14.4">
      <c r="A6" s="3" t="s">
        <v>81</v>
      </c>
    </row>
    <row r="7" spans="1:7" ht="14.4">
      <c r="A7" s="3" t="s">
        <v>82</v>
      </c>
    </row>
    <row r="8" spans="1:7" ht="14.4">
      <c r="A8" s="3"/>
    </row>
    <row r="9" spans="1:7" ht="14.4">
      <c r="A9" s="3" t="s">
        <v>0</v>
      </c>
      <c r="B9" s="3">
        <f t="shared" ref="B9:G9" si="0">SUM(B2:B8)</f>
        <v>7</v>
      </c>
      <c r="C9" s="3">
        <f t="shared" si="0"/>
        <v>25</v>
      </c>
      <c r="D9" s="3">
        <f t="shared" si="0"/>
        <v>0</v>
      </c>
      <c r="E9" s="3">
        <f t="shared" si="0"/>
        <v>10</v>
      </c>
      <c r="F9" s="3">
        <f t="shared" si="0"/>
        <v>0</v>
      </c>
      <c r="G9" s="3">
        <f t="shared" si="0"/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Management Summary</vt:lpstr>
      <vt:lpstr>Gantt</vt:lpstr>
      <vt:lpstr>Meetings</vt:lpstr>
      <vt:lpstr>SA</vt:lpstr>
      <vt:lpstr>Overhead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Palak Pandey</cp:lastModifiedBy>
  <dcterms:created xsi:type="dcterms:W3CDTF">2023-10-05T11:48:14Z</dcterms:created>
  <dcterms:modified xsi:type="dcterms:W3CDTF">2023-10-05T11:57:51Z</dcterms:modified>
</cp:coreProperties>
</file>