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nagement Summary" sheetId="1" r:id="rId4"/>
    <sheet state="visible" name="Gantt" sheetId="2" r:id="rId5"/>
    <sheet state="visible" name="Meetings" sheetId="3" r:id="rId6"/>
    <sheet state="visible" name="SA" sheetId="4" r:id="rId7"/>
    <sheet state="visible" name="Overhead" sheetId="5" r:id="rId8"/>
  </sheets>
  <definedNames/>
  <calcPr/>
</workbook>
</file>

<file path=xl/sharedStrings.xml><?xml version="1.0" encoding="utf-8"?>
<sst xmlns="http://schemas.openxmlformats.org/spreadsheetml/2006/main" count="300" uniqueCount="83">
  <si>
    <t>Total</t>
  </si>
  <si>
    <t>Coding</t>
  </si>
  <si>
    <t>Meetings</t>
  </si>
  <si>
    <t>Systems Analysis</t>
  </si>
  <si>
    <t>Overhead</t>
  </si>
  <si>
    <t>Budgeted</t>
  </si>
  <si>
    <t>Actual</t>
  </si>
  <si>
    <t>Deficit</t>
  </si>
  <si>
    <t>TL-1 Palak</t>
  </si>
  <si>
    <t>TL-2 Spencer</t>
  </si>
  <si>
    <t>TL-3 Cole</t>
  </si>
  <si>
    <t>TL-4 Shaun</t>
  </si>
  <si>
    <t>TL-5 Hongxi</t>
  </si>
  <si>
    <t>TL-6 Shreeya</t>
  </si>
  <si>
    <t>predicted time(hrs)</t>
  </si>
  <si>
    <t>time spent(hrs)</t>
  </si>
  <si>
    <t>Status</t>
  </si>
  <si>
    <t>complete</t>
  </si>
  <si>
    <t>this week</t>
  </si>
  <si>
    <t>planned</t>
  </si>
  <si>
    <t>TL-Palak</t>
  </si>
  <si>
    <t>Unity Instalation/Pong Game</t>
  </si>
  <si>
    <t>N/A</t>
  </si>
  <si>
    <t>Sound Design</t>
  </si>
  <si>
    <t>Sound Implementation</t>
  </si>
  <si>
    <t>Over World Enemy readouts</t>
  </si>
  <si>
    <t>totals</t>
  </si>
  <si>
    <t>Template Overworld Map Creation</t>
  </si>
  <si>
    <t>Player Movement</t>
  </si>
  <si>
    <t>Battle Physics - Targeting</t>
  </si>
  <si>
    <t>Battle Physics - Taking Damage</t>
  </si>
  <si>
    <t>Player Unit Firing</t>
  </si>
  <si>
    <t>scene change</t>
  </si>
  <si>
    <t>player ship</t>
  </si>
  <si>
    <t>sprites</t>
  </si>
  <si>
    <t>Upgrades System</t>
  </si>
  <si>
    <t>Health</t>
  </si>
  <si>
    <t xml:space="preserve">Main Menu </t>
  </si>
  <si>
    <t>Pause</t>
  </si>
  <si>
    <t>Pause on Death</t>
  </si>
  <si>
    <t>Overworld Enemies</t>
  </si>
  <si>
    <t>AI Enemy Targeting/Attacking</t>
  </si>
  <si>
    <t>AI Enemy Ship Variants</t>
  </si>
  <si>
    <t>Restart On Player Death/Sink</t>
  </si>
  <si>
    <t>Over World Map Collision</t>
  </si>
  <si>
    <t>Battle/Map Maps</t>
  </si>
  <si>
    <t>group totals (hrs)</t>
  </si>
  <si>
    <t>group totals ($)</t>
  </si>
  <si>
    <t>Date</t>
  </si>
  <si>
    <t>Aug. 30</t>
  </si>
  <si>
    <t>Sept. 2</t>
  </si>
  <si>
    <t>Sept. 13</t>
  </si>
  <si>
    <t>Sept. 15</t>
  </si>
  <si>
    <t>Sept. 21</t>
  </si>
  <si>
    <t>Sept. 22</t>
  </si>
  <si>
    <t>Sept. 23</t>
  </si>
  <si>
    <t>Sept. 29</t>
  </si>
  <si>
    <t>Oct. 20</t>
  </si>
  <si>
    <t>Purpose</t>
  </si>
  <si>
    <t>First Meeting</t>
  </si>
  <si>
    <t>Ananlysis Planning</t>
  </si>
  <si>
    <t>Ananlysis Integration</t>
  </si>
  <si>
    <t>Ananlysis presentation practice</t>
  </si>
  <si>
    <t>Initial Set-up</t>
  </si>
  <si>
    <t>Initial Release</t>
  </si>
  <si>
    <t>Team Lead 2 demo practice</t>
  </si>
  <si>
    <t>Test Code Integrateion</t>
  </si>
  <si>
    <t>Hours</t>
  </si>
  <si>
    <t>ü</t>
  </si>
  <si>
    <t>Task</t>
  </si>
  <si>
    <t>Predicted(hrs)</t>
  </si>
  <si>
    <t>spent(hrs)</t>
  </si>
  <si>
    <t>Individual schedule</t>
  </si>
  <si>
    <t>Subtotal</t>
  </si>
  <si>
    <t xml:space="preserve"> </t>
  </si>
  <si>
    <t>red is dependent on others</t>
  </si>
  <si>
    <t xml:space="preserve"> TL-2 Spencer</t>
  </si>
  <si>
    <t>Training</t>
  </si>
  <si>
    <t>SA Preesentation Prep</t>
  </si>
  <si>
    <t>Software Specialist Presnetaion Prep</t>
  </si>
  <si>
    <t>Team Lead Presentation Prep</t>
  </si>
  <si>
    <t>Oral Exam Prep</t>
  </si>
  <si>
    <t>Post Mortum Presentation Prep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</si>
</sst>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&quot;$&quot;#,##0.00_);[Red]\(&quot;$&quot;#,##0.00\)"/>
    <numFmt numFmtId="165" formatCode="&quot;$&quot;#,##0.00;[Red]&quot;$&quot;#,##0.00"/>
    <numFmt numFmtId="166" formatCode="mmm. d"/>
  </numFmts>
  <fonts count="14">
    <font>
      <sz val="11.0"/>
      <color theme="1"/>
      <name val="Calibri"/>
      <scheme val="minor"/>
    </font>
    <font>
      <sz val="11.0"/>
      <color theme="1"/>
      <name val="Calibri"/>
    </font>
    <font/>
    <font>
      <sz val="11.0"/>
      <color rgb="FF3F3F76"/>
      <name val="Calibri"/>
    </font>
    <font>
      <sz val="11.0"/>
      <color rgb="FFFFFFFF"/>
      <name val="Calibri"/>
    </font>
    <font>
      <sz val="11.0"/>
      <color theme="0"/>
      <name val="Calibri"/>
    </font>
    <font>
      <color theme="1"/>
      <name val="Calibri"/>
      <scheme val="minor"/>
    </font>
    <font>
      <sz val="11.0"/>
      <color rgb="FF000000"/>
      <name val="Calibri"/>
    </font>
    <font>
      <color rgb="FFFFFFFF"/>
      <name val="Calibri"/>
      <scheme val="minor"/>
    </font>
    <font>
      <sz val="9.0"/>
      <color rgb="FFF7981D"/>
      <name val="Calibri"/>
      <scheme val="minor"/>
    </font>
    <font>
      <sz val="11.0"/>
      <color theme="1"/>
      <name val="Noto Sans Symbols"/>
    </font>
    <font>
      <sz val="11.0"/>
      <color rgb="FF000000"/>
      <name val="&quot;docs-Noto Sans Symbols&quot;"/>
    </font>
    <font>
      <sz val="11.0"/>
      <color rgb="FF000000"/>
      <name val="Noto Sans Symbols"/>
    </font>
    <font>
      <sz val="11.0"/>
      <color rgb="FFFF0000"/>
      <name val="Calibri"/>
    </font>
  </fonts>
  <fills count="11">
    <fill>
      <patternFill patternType="none"/>
    </fill>
    <fill>
      <patternFill patternType="lightGray"/>
    </fill>
    <fill>
      <patternFill patternType="solid">
        <fgColor rgb="FFFFC000"/>
        <bgColor rgb="FFFFC000"/>
      </patternFill>
    </fill>
    <fill>
      <patternFill patternType="solid">
        <fgColor rgb="FFFFCC99"/>
        <bgColor rgb="FFFFCC99"/>
      </patternFill>
    </fill>
    <fill>
      <patternFill patternType="solid">
        <fgColor theme="1"/>
        <bgColor theme="1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00B0F0"/>
        <bgColor rgb="FF00B0F0"/>
      </patternFill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theme="7"/>
        <bgColor theme="7"/>
      </patternFill>
    </fill>
  </fills>
  <borders count="25">
    <border/>
    <border>
      <left style="medium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/>
      <bottom/>
    </border>
    <border>
      <left/>
      <right/>
      <top/>
      <bottom/>
    </border>
    <border>
      <left/>
      <right style="medium">
        <color rgb="FF000000"/>
      </right>
      <top/>
      <bottom/>
    </border>
    <border>
      <left style="medium">
        <color rgb="FF000000"/>
      </left>
      <right/>
      <top/>
      <bottom style="medium">
        <color rgb="FF000000"/>
      </bottom>
    </border>
    <border>
      <left/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/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/>
      <right/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</borders>
  <cellStyleXfs count="1">
    <xf borderId="0" fillId="0" fontId="0" numFmtId="0" applyAlignment="1" applyFont="1"/>
  </cellStyleXfs>
  <cellXfs count="7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0" fillId="0" fontId="1" numFmtId="0" xfId="0" applyAlignment="1" applyFont="1">
      <alignment horizontal="center"/>
    </xf>
    <xf borderId="4" fillId="2" fontId="1" numFmtId="0" xfId="0" applyBorder="1" applyFont="1"/>
    <xf borderId="5" fillId="2" fontId="1" numFmtId="0" xfId="0" applyBorder="1" applyFont="1"/>
    <xf borderId="6" fillId="2" fontId="1" numFmtId="0" xfId="0" applyBorder="1" applyFont="1"/>
    <xf borderId="7" fillId="2" fontId="1" numFmtId="0" xfId="0" applyBorder="1" applyFont="1"/>
    <xf borderId="8" fillId="2" fontId="1" numFmtId="0" xfId="0" applyBorder="1" applyFont="1"/>
    <xf borderId="9" fillId="2" fontId="1" numFmtId="0" xfId="0" applyBorder="1" applyFont="1"/>
    <xf borderId="10" fillId="2" fontId="1" numFmtId="0" xfId="0" applyBorder="1" applyFont="1"/>
    <xf borderId="11" fillId="0" fontId="1" numFmtId="164" xfId="0" applyAlignment="1" applyBorder="1" applyFont="1" applyNumberFormat="1">
      <alignment readingOrder="0"/>
    </xf>
    <xf borderId="12" fillId="0" fontId="1" numFmtId="164" xfId="0" applyBorder="1" applyFont="1" applyNumberFormat="1"/>
    <xf borderId="13" fillId="0" fontId="1" numFmtId="164" xfId="0" applyBorder="1" applyFont="1" applyNumberFormat="1"/>
    <xf borderId="14" fillId="0" fontId="1" numFmtId="164" xfId="0" applyAlignment="1" applyBorder="1" applyFont="1" applyNumberFormat="1">
      <alignment readingOrder="0"/>
    </xf>
    <xf borderId="0" fillId="0" fontId="1" numFmtId="164" xfId="0" applyFont="1" applyNumberFormat="1"/>
    <xf borderId="15" fillId="0" fontId="1" numFmtId="164" xfId="0" applyBorder="1" applyFont="1" applyNumberFormat="1"/>
    <xf borderId="11" fillId="0" fontId="1" numFmtId="164" xfId="0" applyBorder="1" applyFont="1" applyNumberFormat="1"/>
    <xf borderId="14" fillId="0" fontId="1" numFmtId="164" xfId="0" applyBorder="1" applyFont="1" applyNumberFormat="1"/>
    <xf borderId="16" fillId="0" fontId="1" numFmtId="164" xfId="0" applyAlignment="1" applyBorder="1" applyFont="1" applyNumberFormat="1">
      <alignment readingOrder="0"/>
    </xf>
    <xf borderId="17" fillId="0" fontId="1" numFmtId="164" xfId="0" applyBorder="1" applyFont="1" applyNumberFormat="1"/>
    <xf borderId="18" fillId="0" fontId="1" numFmtId="164" xfId="0" applyBorder="1" applyFont="1" applyNumberFormat="1"/>
    <xf borderId="16" fillId="0" fontId="1" numFmtId="164" xfId="0" applyBorder="1" applyFont="1" applyNumberFormat="1"/>
    <xf borderId="19" fillId="2" fontId="1" numFmtId="0" xfId="0" applyBorder="1" applyFont="1"/>
    <xf borderId="7" fillId="2" fontId="1" numFmtId="164" xfId="0" applyBorder="1" applyFont="1" applyNumberFormat="1"/>
    <xf borderId="8" fillId="2" fontId="1" numFmtId="164" xfId="0" applyBorder="1" applyFont="1" applyNumberFormat="1"/>
    <xf borderId="9" fillId="2" fontId="1" numFmtId="164" xfId="0" applyBorder="1" applyFont="1" applyNumberFormat="1"/>
    <xf borderId="19" fillId="2" fontId="1" numFmtId="164" xfId="0" applyBorder="1" applyFont="1" applyNumberFormat="1"/>
    <xf borderId="20" fillId="2" fontId="1" numFmtId="164" xfId="0" applyBorder="1" applyFont="1" applyNumberFormat="1"/>
    <xf borderId="21" fillId="2" fontId="1" numFmtId="164" xfId="0" applyBorder="1" applyFont="1" applyNumberFormat="1"/>
    <xf borderId="22" fillId="3" fontId="3" numFmtId="0" xfId="0" applyBorder="1" applyFill="1" applyFont="1"/>
    <xf borderId="22" fillId="3" fontId="4" numFmtId="0" xfId="0" applyAlignment="1" applyBorder="1" applyFont="1">
      <alignment readingOrder="0"/>
    </xf>
    <xf borderId="22" fillId="4" fontId="4" numFmtId="0" xfId="0" applyAlignment="1" applyBorder="1" applyFill="1" applyFont="1">
      <alignment readingOrder="0"/>
    </xf>
    <xf borderId="22" fillId="5" fontId="1" numFmtId="0" xfId="0" applyBorder="1" applyFill="1" applyFont="1"/>
    <xf borderId="22" fillId="6" fontId="5" numFmtId="0" xfId="0" applyBorder="1" applyFill="1" applyFont="1"/>
    <xf borderId="0" fillId="3" fontId="3" numFmtId="0" xfId="0" applyFont="1"/>
    <xf borderId="5" fillId="7" fontId="1" numFmtId="0" xfId="0" applyBorder="1" applyFill="1" applyFont="1"/>
    <xf borderId="0" fillId="7" fontId="1" numFmtId="0" xfId="0" applyFont="1"/>
    <xf borderId="0" fillId="0" fontId="6" numFmtId="0" xfId="0" applyFont="1"/>
    <xf borderId="0" fillId="0" fontId="7" numFmtId="0" xfId="0" applyAlignment="1" applyFont="1">
      <alignment readingOrder="0" shrinkToFit="0" vertical="bottom" wrapText="0"/>
    </xf>
    <xf borderId="0" fillId="0" fontId="7" numFmtId="0" xfId="0" applyAlignment="1" applyFont="1">
      <alignment horizontal="right" readingOrder="0" shrinkToFit="0" vertical="bottom" wrapText="0"/>
    </xf>
    <xf borderId="0" fillId="8" fontId="4" numFmtId="0" xfId="0" applyAlignment="1" applyFill="1" applyFont="1">
      <alignment readingOrder="0" shrinkToFit="0" vertical="bottom" wrapText="0"/>
    </xf>
    <xf borderId="0" fillId="0" fontId="7" numFmtId="0" xfId="0" applyAlignment="1" applyFont="1">
      <alignment shrinkToFit="0" vertical="bottom" wrapText="0"/>
    </xf>
    <xf borderId="0" fillId="8" fontId="1" numFmtId="0" xfId="0" applyAlignment="1" applyFont="1">
      <alignment readingOrder="0" shrinkToFit="0" vertical="bottom" wrapText="0"/>
    </xf>
    <xf borderId="0" fillId="9" fontId="4" numFmtId="0" xfId="0" applyAlignment="1" applyFill="1" applyFont="1">
      <alignment readingOrder="0" shrinkToFit="0" vertical="bottom" wrapText="0"/>
    </xf>
    <xf borderId="0" fillId="0" fontId="6" numFmtId="0" xfId="0" applyAlignment="1" applyFont="1">
      <alignment readingOrder="0"/>
    </xf>
    <xf borderId="0" fillId="0" fontId="8" numFmtId="0" xfId="0" applyAlignment="1" applyFont="1">
      <alignment readingOrder="0"/>
    </xf>
    <xf borderId="0" fillId="0" fontId="9" numFmtId="0" xfId="0" applyFont="1"/>
    <xf borderId="0" fillId="2" fontId="1" numFmtId="0" xfId="0" applyFont="1"/>
    <xf borderId="5" fillId="2" fontId="1" numFmtId="165" xfId="0" applyBorder="1" applyFont="1" applyNumberFormat="1"/>
    <xf borderId="5" fillId="2" fontId="1" numFmtId="166" xfId="0" applyAlignment="1" applyBorder="1" applyFont="1" applyNumberFormat="1">
      <alignment readingOrder="0"/>
    </xf>
    <xf borderId="5" fillId="2" fontId="1" numFmtId="0" xfId="0" applyAlignment="1" applyBorder="1" applyFont="1">
      <alignment shrinkToFit="0" wrapText="1"/>
    </xf>
    <xf borderId="5" fillId="2" fontId="1" numFmtId="0" xfId="0" applyAlignment="1" applyBorder="1" applyFont="1">
      <alignment readingOrder="0"/>
    </xf>
    <xf borderId="0" fillId="0" fontId="10" numFmtId="0" xfId="0" applyFont="1"/>
    <xf borderId="0" fillId="0" fontId="11" numFmtId="0" xfId="0" applyAlignment="1" applyFont="1">
      <alignment readingOrder="0"/>
    </xf>
    <xf borderId="0" fillId="0" fontId="12" numFmtId="0" xfId="0" applyAlignment="1" applyFont="1">
      <alignment readingOrder="0"/>
    </xf>
    <xf borderId="0" fillId="0" fontId="10" numFmtId="0" xfId="0" applyAlignment="1" applyFont="1">
      <alignment readingOrder="0"/>
    </xf>
    <xf borderId="11" fillId="0" fontId="1" numFmtId="0" xfId="0" applyBorder="1" applyFont="1"/>
    <xf borderId="23" fillId="10" fontId="1" numFmtId="0" xfId="0" applyBorder="1" applyFill="1" applyFont="1"/>
    <xf borderId="24" fillId="10" fontId="1" numFmtId="0" xfId="0" applyBorder="1" applyFont="1"/>
    <xf borderId="4" fillId="10" fontId="1" numFmtId="0" xfId="0" applyBorder="1" applyFont="1"/>
    <xf borderId="5" fillId="10" fontId="1" numFmtId="0" xfId="0" applyBorder="1" applyFont="1"/>
    <xf borderId="15" fillId="0" fontId="1" numFmtId="0" xfId="0" applyBorder="1" applyFont="1"/>
    <xf borderId="5" fillId="4" fontId="1" numFmtId="0" xfId="0" applyBorder="1" applyFont="1"/>
    <xf borderId="14" fillId="0" fontId="1" numFmtId="0" xfId="0" applyBorder="1" applyFont="1"/>
    <xf borderId="5" fillId="4" fontId="5" numFmtId="0" xfId="0" applyAlignment="1" applyBorder="1" applyFont="1">
      <alignment horizontal="left"/>
    </xf>
    <xf borderId="6" fillId="10" fontId="1" numFmtId="0" xfId="0" applyBorder="1" applyFont="1"/>
    <xf borderId="15" fillId="0" fontId="1" numFmtId="0" xfId="0" applyAlignment="1" applyBorder="1" applyFont="1">
      <alignment readingOrder="0"/>
    </xf>
    <xf borderId="5" fillId="4" fontId="5" numFmtId="0" xfId="0" applyBorder="1" applyFont="1"/>
    <xf borderId="5" fillId="10" fontId="13" numFmtId="0" xfId="0" applyBorder="1" applyFont="1"/>
    <xf borderId="16" fillId="0" fontId="1" numFmtId="0" xfId="0" applyBorder="1" applyFont="1"/>
    <xf borderId="8" fillId="10" fontId="1" numFmtId="0" xfId="0" applyBorder="1" applyFont="1"/>
    <xf borderId="9" fillId="10" fontId="1" numFmtId="0" xfId="0" applyBorder="1" applyFont="1"/>
    <xf borderId="0" fillId="0" fontId="13" numFmtId="0" xfId="0" applyFont="1"/>
  </cellXfs>
  <cellStyles count="1">
    <cellStyle xfId="0" name="Normal" builtinId="0"/>
  </cellStyles>
  <dxfs count="6">
    <dxf>
      <font>
        <color theme="0"/>
      </font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  <dxf>
      <font>
        <color theme="0"/>
      </font>
      <fill>
        <patternFill patternType="solid">
          <fgColor theme="1"/>
          <bgColor theme="1"/>
        </patternFill>
      </fill>
      <border/>
    </dxf>
    <dxf>
      <font>
        <color rgb="FFFF0000"/>
      </font>
      <fill>
        <patternFill patternType="solid">
          <fgColor rgb="FFFF0000"/>
          <bgColor rgb="FFFF0000"/>
        </patternFill>
      </fill>
      <border/>
    </dxf>
    <dxf>
      <font>
        <color rgb="FFFFFF00"/>
      </font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theme="1"/>
          <bgColor theme="1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6.86"/>
    <col customWidth="1" min="3" max="3" width="14.29"/>
    <col customWidth="1" min="4" max="4" width="13.86"/>
    <col customWidth="1" min="5" max="5" width="13.29"/>
    <col customWidth="1" min="6" max="6" width="3.43"/>
    <col customWidth="1" min="7" max="7" width="15.29"/>
    <col customWidth="1" min="8" max="8" width="12.29"/>
    <col customWidth="1" min="9" max="9" width="14.57"/>
    <col customWidth="1" min="10" max="10" width="2.86"/>
    <col customWidth="1" min="11" max="11" width="13.86"/>
    <col customWidth="1" min="12" max="12" width="14.0"/>
    <col customWidth="1" min="13" max="13" width="14.14"/>
    <col customWidth="1" min="14" max="14" width="5.43"/>
    <col customWidth="1" min="15" max="15" width="12.29"/>
    <col customWidth="1" min="16" max="16" width="14.71"/>
    <col customWidth="1" min="17" max="17" width="11.29"/>
    <col customWidth="1" min="18" max="18" width="5.14"/>
    <col customWidth="1" min="19" max="19" width="13.43"/>
    <col customWidth="1" min="20" max="20" width="13.57"/>
    <col customWidth="1" min="21" max="21" width="16.43"/>
    <col customWidth="1" min="22" max="26" width="8.71"/>
  </cols>
  <sheetData>
    <row r="2">
      <c r="C2" s="1" t="s">
        <v>0</v>
      </c>
      <c r="D2" s="2"/>
      <c r="E2" s="3"/>
      <c r="F2" s="4"/>
      <c r="G2" s="1" t="s">
        <v>1</v>
      </c>
      <c r="H2" s="2"/>
      <c r="I2" s="3"/>
      <c r="K2" s="1" t="s">
        <v>2</v>
      </c>
      <c r="L2" s="2"/>
      <c r="M2" s="3"/>
      <c r="O2" s="1" t="s">
        <v>3</v>
      </c>
      <c r="P2" s="2"/>
      <c r="Q2" s="3"/>
      <c r="S2" s="1" t="s">
        <v>4</v>
      </c>
      <c r="T2" s="2"/>
      <c r="U2" s="3"/>
    </row>
    <row r="3">
      <c r="C3" s="5" t="s">
        <v>5</v>
      </c>
      <c r="D3" s="6" t="s">
        <v>6</v>
      </c>
      <c r="E3" s="7" t="s">
        <v>7</v>
      </c>
      <c r="G3" s="8" t="s">
        <v>5</v>
      </c>
      <c r="H3" s="9" t="s">
        <v>6</v>
      </c>
      <c r="I3" s="10" t="s">
        <v>7</v>
      </c>
      <c r="K3" s="8" t="s">
        <v>5</v>
      </c>
      <c r="L3" s="9" t="s">
        <v>6</v>
      </c>
      <c r="M3" s="10" t="s">
        <v>7</v>
      </c>
      <c r="O3" s="5" t="s">
        <v>5</v>
      </c>
      <c r="P3" s="6" t="s">
        <v>6</v>
      </c>
      <c r="Q3" s="7" t="s">
        <v>7</v>
      </c>
      <c r="S3" s="5" t="s">
        <v>5</v>
      </c>
      <c r="T3" s="6" t="s">
        <v>6</v>
      </c>
      <c r="U3" s="7" t="s">
        <v>7</v>
      </c>
    </row>
    <row r="4">
      <c r="B4" s="11" t="s">
        <v>8</v>
      </c>
      <c r="C4" s="12">
        <v>11200.0</v>
      </c>
      <c r="D4" s="13"/>
      <c r="E4" s="14">
        <f t="shared" ref="E4:E9" si="1">(C4-D4)</f>
        <v>11200</v>
      </c>
      <c r="G4" s="15">
        <v>7000.0</v>
      </c>
      <c r="H4" s="16"/>
      <c r="I4" s="17">
        <f t="shared" ref="I4:I9" si="2">(G4-H4)</f>
        <v>7000</v>
      </c>
      <c r="K4" s="12">
        <v>2500.0</v>
      </c>
      <c r="L4" s="13">
        <f>Meetings!B4*100</f>
        <v>1200</v>
      </c>
      <c r="M4" s="14">
        <f t="shared" ref="M4:M9" si="3">(K4-L4)</f>
        <v>1300</v>
      </c>
      <c r="O4" s="18">
        <f>(SA!C5)*100</f>
        <v>200</v>
      </c>
      <c r="P4" s="13">
        <f>(SA!D5)*100</f>
        <v>200</v>
      </c>
      <c r="Q4" s="14">
        <f t="shared" ref="Q4:Q9" si="4">(O4-P4)</f>
        <v>0</v>
      </c>
      <c r="S4" s="12">
        <v>1200.0</v>
      </c>
      <c r="T4" s="13">
        <f>Overhead!B9*100</f>
        <v>0</v>
      </c>
      <c r="U4" s="14">
        <f t="shared" ref="U4:U9" si="5">(S4-T4)</f>
        <v>1200</v>
      </c>
    </row>
    <row r="5">
      <c r="B5" s="5" t="s">
        <v>9</v>
      </c>
      <c r="C5" s="15">
        <v>11200.0</v>
      </c>
      <c r="D5" s="16"/>
      <c r="E5" s="17">
        <f t="shared" si="1"/>
        <v>11200</v>
      </c>
      <c r="G5" s="15">
        <v>7000.0</v>
      </c>
      <c r="H5" s="16"/>
      <c r="I5" s="17">
        <f t="shared" si="2"/>
        <v>7000</v>
      </c>
      <c r="K5" s="15">
        <v>2500.0</v>
      </c>
      <c r="L5" s="16">
        <f>Meetings!B5*100</f>
        <v>1500</v>
      </c>
      <c r="M5" s="17">
        <f t="shared" si="3"/>
        <v>1000</v>
      </c>
      <c r="O5" s="19">
        <f>(SA!C9)*100</f>
        <v>100</v>
      </c>
      <c r="P5" s="16">
        <f>(SA!D9)*100</f>
        <v>600</v>
      </c>
      <c r="Q5" s="17">
        <f t="shared" si="4"/>
        <v>-500</v>
      </c>
      <c r="S5" s="15">
        <v>1200.0</v>
      </c>
      <c r="T5" s="16">
        <f>Overhead!C9*100</f>
        <v>2500</v>
      </c>
      <c r="U5" s="17">
        <f t="shared" si="5"/>
        <v>-1300</v>
      </c>
    </row>
    <row r="6">
      <c r="B6" s="5" t="s">
        <v>10</v>
      </c>
      <c r="C6" s="15">
        <v>11200.0</v>
      </c>
      <c r="D6" s="16"/>
      <c r="E6" s="17">
        <f t="shared" si="1"/>
        <v>11200</v>
      </c>
      <c r="G6" s="15">
        <v>7000.0</v>
      </c>
      <c r="H6" s="16"/>
      <c r="I6" s="17">
        <f t="shared" si="2"/>
        <v>7000</v>
      </c>
      <c r="K6" s="15">
        <v>2500.0</v>
      </c>
      <c r="L6" s="16">
        <f>Meetings!B6*100</f>
        <v>1500</v>
      </c>
      <c r="M6" s="17">
        <f t="shared" si="3"/>
        <v>1000</v>
      </c>
      <c r="O6" s="19">
        <f>(SA!C15)*100</f>
        <v>200</v>
      </c>
      <c r="P6" s="16">
        <f>(SA!D15)*100</f>
        <v>400</v>
      </c>
      <c r="Q6" s="17">
        <f t="shared" si="4"/>
        <v>-200</v>
      </c>
      <c r="S6" s="15">
        <v>1200.0</v>
      </c>
      <c r="T6" s="16">
        <f>Overhead!D9*100</f>
        <v>0</v>
      </c>
      <c r="U6" s="17">
        <f t="shared" si="5"/>
        <v>1200</v>
      </c>
    </row>
    <row r="7">
      <c r="B7" s="5" t="s">
        <v>11</v>
      </c>
      <c r="C7" s="15">
        <v>11200.0</v>
      </c>
      <c r="D7" s="16"/>
      <c r="E7" s="17">
        <f t="shared" si="1"/>
        <v>11200</v>
      </c>
      <c r="G7" s="15">
        <v>7000.0</v>
      </c>
      <c r="H7" s="16"/>
      <c r="I7" s="17">
        <f t="shared" si="2"/>
        <v>7000</v>
      </c>
      <c r="K7" s="15">
        <v>2500.0</v>
      </c>
      <c r="L7" s="16">
        <f>Meetings!B7*100</f>
        <v>1500</v>
      </c>
      <c r="M7" s="17">
        <f t="shared" si="3"/>
        <v>1000</v>
      </c>
      <c r="O7" s="19">
        <f>(SA!C19)*100</f>
        <v>200</v>
      </c>
      <c r="P7" s="16">
        <f>(SA!D19)*100</f>
        <v>600</v>
      </c>
      <c r="Q7" s="17">
        <f t="shared" si="4"/>
        <v>-400</v>
      </c>
      <c r="S7" s="15">
        <v>1200.0</v>
      </c>
      <c r="T7" s="16">
        <f>Overhead!E9*100</f>
        <v>1000</v>
      </c>
      <c r="U7" s="17">
        <f t="shared" si="5"/>
        <v>200</v>
      </c>
    </row>
    <row r="8">
      <c r="B8" s="5" t="s">
        <v>12</v>
      </c>
      <c r="C8" s="15">
        <v>11200.0</v>
      </c>
      <c r="D8" s="16"/>
      <c r="E8" s="17">
        <f t="shared" si="1"/>
        <v>11200</v>
      </c>
      <c r="G8" s="15">
        <v>7000.0</v>
      </c>
      <c r="H8" s="16"/>
      <c r="I8" s="17">
        <f t="shared" si="2"/>
        <v>7000</v>
      </c>
      <c r="K8" s="15">
        <v>2500.0</v>
      </c>
      <c r="L8" s="16">
        <f>Meetings!B8*100</f>
        <v>1500</v>
      </c>
      <c r="M8" s="17">
        <f t="shared" si="3"/>
        <v>1000</v>
      </c>
      <c r="O8" s="19">
        <f>(SA!C23)*100</f>
        <v>200</v>
      </c>
      <c r="P8" s="16">
        <f>(SA!D23)*100</f>
        <v>200</v>
      </c>
      <c r="Q8" s="17">
        <f t="shared" si="4"/>
        <v>0</v>
      </c>
      <c r="S8" s="15">
        <v>1200.0</v>
      </c>
      <c r="T8" s="16">
        <f>Overhead!F9*100</f>
        <v>0</v>
      </c>
      <c r="U8" s="17">
        <f t="shared" si="5"/>
        <v>1200</v>
      </c>
    </row>
    <row r="9">
      <c r="B9" s="5" t="s">
        <v>13</v>
      </c>
      <c r="C9" s="20">
        <v>11200.0</v>
      </c>
      <c r="D9" s="21"/>
      <c r="E9" s="22">
        <f t="shared" si="1"/>
        <v>11200</v>
      </c>
      <c r="G9" s="15">
        <v>7000.0</v>
      </c>
      <c r="H9" s="16"/>
      <c r="I9" s="17">
        <f t="shared" si="2"/>
        <v>7000</v>
      </c>
      <c r="K9" s="15">
        <v>2500.0</v>
      </c>
      <c r="L9" s="16">
        <f>Meetings!B9*100</f>
        <v>1400</v>
      </c>
      <c r="M9" s="17">
        <f t="shared" si="3"/>
        <v>1100</v>
      </c>
      <c r="O9" s="23">
        <f>(SA!C27)*100</f>
        <v>200</v>
      </c>
      <c r="P9" s="21">
        <f>(SA!D27)*100</f>
        <v>200</v>
      </c>
      <c r="Q9" s="22">
        <f t="shared" si="4"/>
        <v>0</v>
      </c>
      <c r="S9" s="20">
        <v>1200.0</v>
      </c>
      <c r="T9" s="21">
        <f>Overhead!G9*100</f>
        <v>0</v>
      </c>
      <c r="U9" s="22">
        <f t="shared" si="5"/>
        <v>1200</v>
      </c>
    </row>
    <row r="10">
      <c r="B10" s="24" t="s">
        <v>0</v>
      </c>
      <c r="C10" s="25">
        <f t="shared" ref="C10:E10" si="6">SUM(C4:C9)</f>
        <v>67200</v>
      </c>
      <c r="D10" s="26">
        <f t="shared" si="6"/>
        <v>0</v>
      </c>
      <c r="E10" s="27">
        <f t="shared" si="6"/>
        <v>67200</v>
      </c>
      <c r="G10" s="28">
        <f t="shared" ref="G10:I10" si="7">SUM(G4:G9)</f>
        <v>42000</v>
      </c>
      <c r="H10" s="29">
        <f t="shared" si="7"/>
        <v>0</v>
      </c>
      <c r="I10" s="30">
        <f t="shared" si="7"/>
        <v>42000</v>
      </c>
      <c r="K10" s="28">
        <f t="shared" ref="K10:M10" si="8">SUM(K4:K9)</f>
        <v>15000</v>
      </c>
      <c r="L10" s="29">
        <f t="shared" si="8"/>
        <v>8600</v>
      </c>
      <c r="M10" s="30">
        <f t="shared" si="8"/>
        <v>6400</v>
      </c>
      <c r="O10" s="25">
        <f t="shared" ref="O10:Q10" si="9">SUM(O4:O9)</f>
        <v>1100</v>
      </c>
      <c r="P10" s="26">
        <f t="shared" si="9"/>
        <v>2200</v>
      </c>
      <c r="Q10" s="27">
        <f t="shared" si="9"/>
        <v>-1100</v>
      </c>
      <c r="S10" s="25">
        <f t="shared" ref="S10:U10" si="10">SUM(S4:S9)</f>
        <v>7200</v>
      </c>
      <c r="T10" s="26">
        <f t="shared" si="10"/>
        <v>3500</v>
      </c>
      <c r="U10" s="27">
        <f t="shared" si="10"/>
        <v>3700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">
    <mergeCell ref="C2:E2"/>
    <mergeCell ref="G2:I2"/>
    <mergeCell ref="K2:M2"/>
    <mergeCell ref="O2:Q2"/>
    <mergeCell ref="S2:U2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9.0"/>
    <col customWidth="1" min="2" max="2" width="17.57"/>
    <col customWidth="1" min="3" max="4" width="15.71"/>
    <col customWidth="1" min="5" max="26" width="4.43"/>
    <col customWidth="1" min="27" max="64" width="8.71"/>
  </cols>
  <sheetData>
    <row r="1">
      <c r="A1" s="31"/>
      <c r="B1" s="31" t="s">
        <v>14</v>
      </c>
      <c r="C1" s="31" t="s">
        <v>15</v>
      </c>
      <c r="D1" s="31" t="s">
        <v>16</v>
      </c>
      <c r="E1" s="32" t="s">
        <v>17</v>
      </c>
      <c r="F1" s="33" t="s">
        <v>17</v>
      </c>
      <c r="G1" s="34" t="s">
        <v>18</v>
      </c>
      <c r="H1" s="35" t="s">
        <v>19</v>
      </c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  <c r="BD1" s="31"/>
      <c r="BE1" s="31"/>
      <c r="BF1" s="31"/>
      <c r="BG1" s="31"/>
      <c r="BH1" s="31"/>
      <c r="BI1" s="31"/>
      <c r="BJ1" s="31"/>
      <c r="BK1" s="31"/>
      <c r="BL1" s="36"/>
    </row>
    <row r="2">
      <c r="A2" s="37" t="s">
        <v>20</v>
      </c>
      <c r="B2" s="37"/>
      <c r="C2" s="37"/>
      <c r="D2" s="37"/>
      <c r="E2" s="37">
        <v>1.0</v>
      </c>
      <c r="F2" s="37">
        <f t="shared" ref="F2:BK2" si="1">(E2+1)</f>
        <v>2</v>
      </c>
      <c r="G2" s="37">
        <f t="shared" si="1"/>
        <v>3</v>
      </c>
      <c r="H2" s="37">
        <f t="shared" si="1"/>
        <v>4</v>
      </c>
      <c r="I2" s="37">
        <f t="shared" si="1"/>
        <v>5</v>
      </c>
      <c r="J2" s="37">
        <f t="shared" si="1"/>
        <v>6</v>
      </c>
      <c r="K2" s="37">
        <f t="shared" si="1"/>
        <v>7</v>
      </c>
      <c r="L2" s="37">
        <f t="shared" si="1"/>
        <v>8</v>
      </c>
      <c r="M2" s="37">
        <f t="shared" si="1"/>
        <v>9</v>
      </c>
      <c r="N2" s="37">
        <f t="shared" si="1"/>
        <v>10</v>
      </c>
      <c r="O2" s="37">
        <f t="shared" si="1"/>
        <v>11</v>
      </c>
      <c r="P2" s="37">
        <f t="shared" si="1"/>
        <v>12</v>
      </c>
      <c r="Q2" s="37">
        <f t="shared" si="1"/>
        <v>13</v>
      </c>
      <c r="R2" s="37">
        <f t="shared" si="1"/>
        <v>14</v>
      </c>
      <c r="S2" s="37">
        <f t="shared" si="1"/>
        <v>15</v>
      </c>
      <c r="T2" s="37">
        <f t="shared" si="1"/>
        <v>16</v>
      </c>
      <c r="U2" s="37">
        <f t="shared" si="1"/>
        <v>17</v>
      </c>
      <c r="V2" s="37">
        <f t="shared" si="1"/>
        <v>18</v>
      </c>
      <c r="W2" s="37">
        <f t="shared" si="1"/>
        <v>19</v>
      </c>
      <c r="X2" s="37">
        <f t="shared" si="1"/>
        <v>20</v>
      </c>
      <c r="Y2" s="37">
        <f t="shared" si="1"/>
        <v>21</v>
      </c>
      <c r="Z2" s="37">
        <f t="shared" si="1"/>
        <v>22</v>
      </c>
      <c r="AA2" s="37">
        <f t="shared" si="1"/>
        <v>23</v>
      </c>
      <c r="AB2" s="37">
        <f t="shared" si="1"/>
        <v>24</v>
      </c>
      <c r="AC2" s="37">
        <f t="shared" si="1"/>
        <v>25</v>
      </c>
      <c r="AD2" s="37">
        <f t="shared" si="1"/>
        <v>26</v>
      </c>
      <c r="AE2" s="37">
        <f t="shared" si="1"/>
        <v>27</v>
      </c>
      <c r="AF2" s="37">
        <f t="shared" si="1"/>
        <v>28</v>
      </c>
      <c r="AG2" s="37">
        <f t="shared" si="1"/>
        <v>29</v>
      </c>
      <c r="AH2" s="37">
        <f t="shared" si="1"/>
        <v>30</v>
      </c>
      <c r="AI2" s="37">
        <f t="shared" si="1"/>
        <v>31</v>
      </c>
      <c r="AJ2" s="37">
        <f t="shared" si="1"/>
        <v>32</v>
      </c>
      <c r="AK2" s="37">
        <f t="shared" si="1"/>
        <v>33</v>
      </c>
      <c r="AL2" s="37">
        <f t="shared" si="1"/>
        <v>34</v>
      </c>
      <c r="AM2" s="37">
        <f t="shared" si="1"/>
        <v>35</v>
      </c>
      <c r="AN2" s="37">
        <f t="shared" si="1"/>
        <v>36</v>
      </c>
      <c r="AO2" s="37">
        <f t="shared" si="1"/>
        <v>37</v>
      </c>
      <c r="AP2" s="37">
        <f t="shared" si="1"/>
        <v>38</v>
      </c>
      <c r="AQ2" s="37">
        <f t="shared" si="1"/>
        <v>39</v>
      </c>
      <c r="AR2" s="37">
        <f t="shared" si="1"/>
        <v>40</v>
      </c>
      <c r="AS2" s="37">
        <f t="shared" si="1"/>
        <v>41</v>
      </c>
      <c r="AT2" s="37">
        <f t="shared" si="1"/>
        <v>42</v>
      </c>
      <c r="AU2" s="37">
        <f t="shared" si="1"/>
        <v>43</v>
      </c>
      <c r="AV2" s="37">
        <f t="shared" si="1"/>
        <v>44</v>
      </c>
      <c r="AW2" s="37">
        <f t="shared" si="1"/>
        <v>45</v>
      </c>
      <c r="AX2" s="37">
        <f t="shared" si="1"/>
        <v>46</v>
      </c>
      <c r="AY2" s="37">
        <f t="shared" si="1"/>
        <v>47</v>
      </c>
      <c r="AZ2" s="37">
        <f t="shared" si="1"/>
        <v>48</v>
      </c>
      <c r="BA2" s="37">
        <f t="shared" si="1"/>
        <v>49</v>
      </c>
      <c r="BB2" s="37">
        <f t="shared" si="1"/>
        <v>50</v>
      </c>
      <c r="BC2" s="37">
        <f t="shared" si="1"/>
        <v>51</v>
      </c>
      <c r="BD2" s="37">
        <f t="shared" si="1"/>
        <v>52</v>
      </c>
      <c r="BE2" s="37">
        <f t="shared" si="1"/>
        <v>53</v>
      </c>
      <c r="BF2" s="37">
        <f t="shared" si="1"/>
        <v>54</v>
      </c>
      <c r="BG2" s="37">
        <f t="shared" si="1"/>
        <v>55</v>
      </c>
      <c r="BH2" s="37">
        <f t="shared" si="1"/>
        <v>56</v>
      </c>
      <c r="BI2" s="37">
        <f t="shared" si="1"/>
        <v>57</v>
      </c>
      <c r="BJ2" s="37">
        <f t="shared" si="1"/>
        <v>58</v>
      </c>
      <c r="BK2" s="37">
        <f t="shared" si="1"/>
        <v>59</v>
      </c>
      <c r="BL2" s="38"/>
    </row>
    <row r="3">
      <c r="A3" s="39" t="s">
        <v>21</v>
      </c>
      <c r="B3" s="39" t="s">
        <v>22</v>
      </c>
      <c r="C3" s="39" t="s">
        <v>22</v>
      </c>
      <c r="D3" s="39" t="s">
        <v>17</v>
      </c>
    </row>
    <row r="4">
      <c r="A4" s="39" t="s">
        <v>23</v>
      </c>
      <c r="B4" s="39">
        <v>4.0</v>
      </c>
      <c r="D4" s="39" t="s">
        <v>19</v>
      </c>
      <c r="E4" s="39" t="s">
        <v>19</v>
      </c>
      <c r="F4" s="39" t="s">
        <v>19</v>
      </c>
      <c r="G4" s="39" t="s">
        <v>19</v>
      </c>
      <c r="H4" s="39" t="s">
        <v>19</v>
      </c>
    </row>
    <row r="5">
      <c r="A5" s="39" t="s">
        <v>24</v>
      </c>
      <c r="B5" s="39">
        <v>2.0</v>
      </c>
      <c r="D5" s="39" t="s">
        <v>19</v>
      </c>
      <c r="I5" s="39" t="s">
        <v>19</v>
      </c>
      <c r="J5" s="39" t="s">
        <v>19</v>
      </c>
    </row>
    <row r="6">
      <c r="A6" s="39" t="s">
        <v>25</v>
      </c>
      <c r="B6" s="39">
        <v>5.0</v>
      </c>
      <c r="D6" s="39" t="s">
        <v>19</v>
      </c>
      <c r="K6" s="39" t="s">
        <v>19</v>
      </c>
      <c r="L6" s="39" t="s">
        <v>19</v>
      </c>
      <c r="M6" s="39" t="s">
        <v>19</v>
      </c>
      <c r="N6" s="39" t="s">
        <v>19</v>
      </c>
      <c r="O6" s="39" t="s">
        <v>19</v>
      </c>
    </row>
    <row r="7">
      <c r="A7" s="39" t="s">
        <v>26</v>
      </c>
      <c r="B7" s="39">
        <f t="shared" ref="B7:C7" si="2">SUM(B3:B6)</f>
        <v>11</v>
      </c>
      <c r="C7" s="39">
        <f t="shared" si="2"/>
        <v>0</v>
      </c>
    </row>
    <row r="8">
      <c r="A8" s="37" t="s">
        <v>9</v>
      </c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7"/>
      <c r="AL8" s="37"/>
      <c r="AM8" s="37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  <c r="BE8" s="37"/>
      <c r="BF8" s="37"/>
      <c r="BG8" s="37"/>
      <c r="BH8" s="37"/>
      <c r="BI8" s="37"/>
      <c r="BJ8" s="37"/>
      <c r="BK8" s="37"/>
      <c r="BL8" s="38"/>
    </row>
    <row r="9">
      <c r="A9" s="39" t="s">
        <v>21</v>
      </c>
      <c r="B9" s="39" t="s">
        <v>22</v>
      </c>
      <c r="C9" s="39" t="s">
        <v>22</v>
      </c>
      <c r="D9" s="39" t="s">
        <v>17</v>
      </c>
    </row>
    <row r="10">
      <c r="A10" s="40" t="s">
        <v>27</v>
      </c>
      <c r="B10" s="41">
        <v>1.0</v>
      </c>
      <c r="C10" s="41">
        <v>1.0</v>
      </c>
      <c r="D10" s="42" t="s">
        <v>17</v>
      </c>
      <c r="E10" s="42" t="s">
        <v>17</v>
      </c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</row>
    <row r="11">
      <c r="A11" s="40" t="s">
        <v>28</v>
      </c>
      <c r="B11" s="41">
        <v>2.0</v>
      </c>
      <c r="C11" s="41">
        <v>4.0</v>
      </c>
      <c r="D11" s="42" t="s">
        <v>17</v>
      </c>
      <c r="E11" s="43"/>
      <c r="F11" s="42" t="s">
        <v>17</v>
      </c>
      <c r="G11" s="44" t="s">
        <v>17</v>
      </c>
      <c r="H11" s="44" t="s">
        <v>17</v>
      </c>
      <c r="I11" s="44" t="s">
        <v>17</v>
      </c>
      <c r="J11" s="43"/>
      <c r="K11" s="43"/>
      <c r="L11" s="43"/>
      <c r="M11" s="43"/>
      <c r="N11" s="43"/>
      <c r="O11" s="43"/>
      <c r="P11" s="43"/>
      <c r="Q11" s="43"/>
    </row>
    <row r="12">
      <c r="A12" s="40" t="s">
        <v>29</v>
      </c>
      <c r="B12" s="41">
        <v>7.0</v>
      </c>
      <c r="C12" s="41">
        <v>6.0</v>
      </c>
      <c r="D12" s="42" t="s">
        <v>17</v>
      </c>
      <c r="E12" s="43"/>
      <c r="F12" s="43"/>
      <c r="G12" s="43"/>
      <c r="H12" s="43"/>
      <c r="I12" s="43"/>
      <c r="J12" s="42" t="s">
        <v>17</v>
      </c>
      <c r="K12" s="42" t="s">
        <v>17</v>
      </c>
      <c r="L12" s="42" t="s">
        <v>17</v>
      </c>
      <c r="M12" s="42" t="s">
        <v>17</v>
      </c>
      <c r="N12" s="42" t="s">
        <v>17</v>
      </c>
      <c r="O12" s="42" t="s">
        <v>17</v>
      </c>
      <c r="P12" s="42" t="s">
        <v>19</v>
      </c>
      <c r="Q12" s="45"/>
    </row>
    <row r="13">
      <c r="A13" s="46" t="s">
        <v>30</v>
      </c>
      <c r="B13" s="46">
        <v>4.0</v>
      </c>
      <c r="D13" s="39" t="s">
        <v>19</v>
      </c>
      <c r="E13" s="39"/>
      <c r="F13" s="39"/>
      <c r="G13" s="39"/>
      <c r="H13" s="39"/>
      <c r="I13" s="39"/>
      <c r="J13" s="39"/>
      <c r="K13" s="39"/>
      <c r="L13" s="39"/>
      <c r="Q13" s="46" t="s">
        <v>19</v>
      </c>
      <c r="R13" s="46" t="s">
        <v>19</v>
      </c>
      <c r="S13" s="46" t="s">
        <v>19</v>
      </c>
      <c r="T13" s="46" t="s">
        <v>19</v>
      </c>
    </row>
    <row r="14">
      <c r="A14" s="46" t="s">
        <v>31</v>
      </c>
      <c r="B14" s="46">
        <v>6.0</v>
      </c>
      <c r="D14" s="39" t="s">
        <v>19</v>
      </c>
      <c r="M14" s="39"/>
      <c r="N14" s="39"/>
      <c r="O14" s="39"/>
      <c r="P14" s="39"/>
      <c r="Q14" s="39"/>
      <c r="U14" s="46" t="s">
        <v>19</v>
      </c>
      <c r="V14" s="46" t="s">
        <v>19</v>
      </c>
      <c r="W14" s="46" t="s">
        <v>19</v>
      </c>
      <c r="X14" s="46" t="s">
        <v>19</v>
      </c>
      <c r="Y14" s="46" t="s">
        <v>19</v>
      </c>
      <c r="Z14" s="46" t="s">
        <v>19</v>
      </c>
    </row>
    <row r="15">
      <c r="A15" s="39" t="s">
        <v>26</v>
      </c>
      <c r="B15" s="39">
        <f t="shared" ref="B15:C15" si="3">SUM(B9:B14)</f>
        <v>20</v>
      </c>
      <c r="C15" s="39">
        <f t="shared" si="3"/>
        <v>11</v>
      </c>
    </row>
    <row r="16">
      <c r="A16" s="37" t="s">
        <v>10</v>
      </c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  <c r="BE16" s="37"/>
      <c r="BF16" s="37"/>
      <c r="BG16" s="37"/>
      <c r="BH16" s="37"/>
      <c r="BI16" s="37"/>
      <c r="BJ16" s="37"/>
      <c r="BK16" s="37"/>
      <c r="BL16" s="38"/>
    </row>
    <row r="17">
      <c r="A17" s="39" t="s">
        <v>21</v>
      </c>
      <c r="B17" s="39">
        <v>2.0</v>
      </c>
      <c r="C17" s="39">
        <v>2.0</v>
      </c>
      <c r="D17" s="39" t="s">
        <v>17</v>
      </c>
      <c r="E17" s="39" t="str">
        <f t="shared" ref="E17:F17" si="4">($D17)</f>
        <v>complete</v>
      </c>
      <c r="F17" s="39" t="str">
        <f t="shared" si="4"/>
        <v>complete</v>
      </c>
    </row>
    <row r="18">
      <c r="A18" s="46" t="s">
        <v>32</v>
      </c>
      <c r="B18" s="46">
        <v>4.0</v>
      </c>
      <c r="C18" s="46">
        <v>3.0</v>
      </c>
      <c r="D18" s="47" t="s">
        <v>17</v>
      </c>
      <c r="G18" s="47" t="s">
        <v>17</v>
      </c>
      <c r="H18" s="46" t="s">
        <v>17</v>
      </c>
      <c r="I18" s="46" t="s">
        <v>17</v>
      </c>
      <c r="J18" s="39"/>
      <c r="K18" s="39"/>
      <c r="L18" s="39"/>
      <c r="M18" s="39"/>
    </row>
    <row r="19">
      <c r="A19" s="39" t="s">
        <v>33</v>
      </c>
      <c r="B19" s="39">
        <v>6.0</v>
      </c>
      <c r="D19" s="47" t="s">
        <v>19</v>
      </c>
      <c r="G19" s="47"/>
      <c r="H19" s="39"/>
      <c r="I19" s="39"/>
      <c r="J19" s="46" t="s">
        <v>19</v>
      </c>
      <c r="K19" s="46" t="s">
        <v>19</v>
      </c>
      <c r="L19" s="46" t="s">
        <v>19</v>
      </c>
      <c r="M19" s="46" t="s">
        <v>19</v>
      </c>
      <c r="N19" s="46" t="s">
        <v>19</v>
      </c>
      <c r="O19" s="46" t="s">
        <v>19</v>
      </c>
    </row>
    <row r="20">
      <c r="A20" s="39" t="s">
        <v>34</v>
      </c>
      <c r="B20" s="39">
        <v>3.0</v>
      </c>
      <c r="D20" s="39" t="s">
        <v>19</v>
      </c>
      <c r="N20" s="39"/>
      <c r="O20" s="39"/>
      <c r="P20" s="39" t="s">
        <v>19</v>
      </c>
      <c r="Q20" s="39" t="s">
        <v>19</v>
      </c>
      <c r="R20" s="39" t="s">
        <v>19</v>
      </c>
    </row>
    <row r="21">
      <c r="A21" s="39" t="s">
        <v>35</v>
      </c>
      <c r="B21" s="39">
        <v>8.0</v>
      </c>
      <c r="D21" s="39" t="s">
        <v>19</v>
      </c>
      <c r="Q21" s="39"/>
      <c r="R21" s="39"/>
      <c r="S21" s="39" t="s">
        <v>19</v>
      </c>
      <c r="T21" s="39" t="s">
        <v>19</v>
      </c>
      <c r="U21" s="39" t="s">
        <v>19</v>
      </c>
      <c r="V21" s="39" t="s">
        <v>19</v>
      </c>
      <c r="W21" s="39" t="s">
        <v>19</v>
      </c>
      <c r="X21" s="39" t="s">
        <v>19</v>
      </c>
    </row>
    <row r="22">
      <c r="A22" s="39" t="s">
        <v>26</v>
      </c>
      <c r="B22" s="39">
        <f t="shared" ref="B22:C22" si="5">SUM(B17:B21)</f>
        <v>23</v>
      </c>
      <c r="C22" s="39">
        <f t="shared" si="5"/>
        <v>5</v>
      </c>
    </row>
    <row r="23">
      <c r="A23" s="37" t="s">
        <v>11</v>
      </c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/>
      <c r="AW23" s="37"/>
      <c r="AX23" s="37"/>
      <c r="AY23" s="37"/>
      <c r="AZ23" s="37"/>
      <c r="BA23" s="37"/>
      <c r="BB23" s="37"/>
      <c r="BC23" s="37"/>
      <c r="BD23" s="37"/>
      <c r="BE23" s="37"/>
      <c r="BF23" s="37"/>
      <c r="BG23" s="37"/>
      <c r="BH23" s="37"/>
      <c r="BI23" s="37"/>
      <c r="BJ23" s="37"/>
      <c r="BK23" s="37"/>
      <c r="BL23" s="38"/>
    </row>
    <row r="24" ht="15.75" customHeight="1">
      <c r="A24" s="39" t="s">
        <v>21</v>
      </c>
      <c r="B24" s="39">
        <v>3.0</v>
      </c>
      <c r="C24" s="39">
        <v>3.0</v>
      </c>
      <c r="D24" s="47" t="s">
        <v>17</v>
      </c>
      <c r="E24" s="39" t="str">
        <f t="shared" ref="E24:F24" si="6">($D24)</f>
        <v>complete</v>
      </c>
      <c r="F24" s="39" t="str">
        <f t="shared" si="6"/>
        <v>complete</v>
      </c>
    </row>
    <row r="25" ht="15.75" customHeight="1">
      <c r="A25" s="39" t="s">
        <v>36</v>
      </c>
      <c r="B25" s="39">
        <v>3.0</v>
      </c>
      <c r="C25" s="46">
        <v>6.0</v>
      </c>
      <c r="D25" s="47" t="s">
        <v>17</v>
      </c>
      <c r="G25" s="39" t="str">
        <f t="shared" ref="G25:L25" si="7">($D25)</f>
        <v>complete</v>
      </c>
      <c r="H25" s="39" t="str">
        <f t="shared" si="7"/>
        <v>complete</v>
      </c>
      <c r="I25" s="39" t="str">
        <f t="shared" si="7"/>
        <v>complete</v>
      </c>
      <c r="J25" s="39" t="str">
        <f t="shared" si="7"/>
        <v>complete</v>
      </c>
      <c r="K25" s="39" t="str">
        <f t="shared" si="7"/>
        <v>complete</v>
      </c>
      <c r="L25" s="39" t="str">
        <f t="shared" si="7"/>
        <v>complete</v>
      </c>
    </row>
    <row r="26" ht="15.75" customHeight="1">
      <c r="A26" s="39" t="s">
        <v>37</v>
      </c>
      <c r="B26" s="39">
        <v>2.0</v>
      </c>
      <c r="D26" s="39" t="s">
        <v>19</v>
      </c>
      <c r="M26" s="39" t="str">
        <f t="shared" ref="M26:N26" si="8">($D26)</f>
        <v>planned</v>
      </c>
      <c r="N26" s="39" t="str">
        <f t="shared" si="8"/>
        <v>planned</v>
      </c>
    </row>
    <row r="27" ht="15.75" customHeight="1">
      <c r="A27" s="39" t="s">
        <v>38</v>
      </c>
      <c r="B27" s="39">
        <v>4.0</v>
      </c>
      <c r="D27" s="39" t="s">
        <v>19</v>
      </c>
      <c r="O27" s="39" t="str">
        <f t="shared" ref="O27:R27" si="9">($D27)</f>
        <v>planned</v>
      </c>
      <c r="P27" s="39" t="str">
        <f t="shared" si="9"/>
        <v>planned</v>
      </c>
      <c r="Q27" s="39" t="str">
        <f t="shared" si="9"/>
        <v>planned</v>
      </c>
      <c r="R27" s="39" t="str">
        <f t="shared" si="9"/>
        <v>planned</v>
      </c>
    </row>
    <row r="28" ht="15.75" customHeight="1">
      <c r="A28" s="39" t="s">
        <v>39</v>
      </c>
      <c r="B28" s="39">
        <v>7.0</v>
      </c>
      <c r="D28" s="39" t="s">
        <v>19</v>
      </c>
      <c r="S28" s="39" t="str">
        <f t="shared" ref="S28:Y28" si="10">($D28)</f>
        <v>planned</v>
      </c>
      <c r="T28" s="39" t="str">
        <f t="shared" si="10"/>
        <v>planned</v>
      </c>
      <c r="U28" s="48" t="str">
        <f t="shared" si="10"/>
        <v>planned</v>
      </c>
      <c r="V28" s="48" t="str">
        <f t="shared" si="10"/>
        <v>planned</v>
      </c>
      <c r="W28" s="48" t="str">
        <f t="shared" si="10"/>
        <v>planned</v>
      </c>
      <c r="X28" s="48" t="str">
        <f t="shared" si="10"/>
        <v>planned</v>
      </c>
      <c r="Y28" s="48" t="str">
        <f t="shared" si="10"/>
        <v>planned</v>
      </c>
    </row>
    <row r="29" ht="15.75" customHeight="1">
      <c r="A29" s="39" t="s">
        <v>26</v>
      </c>
      <c r="B29" s="39">
        <f t="shared" ref="B29:C29" si="11">SUM(B24:B28)</f>
        <v>19</v>
      </c>
      <c r="C29" s="39">
        <f t="shared" si="11"/>
        <v>9</v>
      </c>
    </row>
    <row r="30" ht="15.75" customHeight="1">
      <c r="A30" s="37" t="s">
        <v>12</v>
      </c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37"/>
      <c r="AH30" s="37"/>
      <c r="AI30" s="37"/>
      <c r="AJ30" s="37"/>
      <c r="AK30" s="37"/>
      <c r="AL30" s="37"/>
      <c r="AM30" s="37"/>
      <c r="AN30" s="37"/>
      <c r="AO30" s="37"/>
      <c r="AP30" s="37"/>
      <c r="AQ30" s="37"/>
      <c r="AR30" s="37"/>
      <c r="AS30" s="37"/>
      <c r="AT30" s="37"/>
      <c r="AU30" s="37"/>
      <c r="AV30" s="37"/>
      <c r="AW30" s="37"/>
      <c r="AX30" s="37"/>
      <c r="AY30" s="37"/>
      <c r="AZ30" s="37"/>
      <c r="BA30" s="37"/>
      <c r="BB30" s="37"/>
      <c r="BC30" s="37"/>
      <c r="BD30" s="37"/>
      <c r="BE30" s="37"/>
      <c r="BF30" s="37"/>
      <c r="BG30" s="37"/>
      <c r="BH30" s="37"/>
      <c r="BI30" s="37"/>
      <c r="BJ30" s="37"/>
      <c r="BK30" s="37"/>
      <c r="BL30" s="38"/>
    </row>
    <row r="31" ht="15.75" customHeight="1">
      <c r="A31" s="39" t="s">
        <v>21</v>
      </c>
      <c r="B31" s="39">
        <v>3.0</v>
      </c>
      <c r="C31" s="39">
        <v>3.0</v>
      </c>
      <c r="D31" s="39" t="s">
        <v>17</v>
      </c>
      <c r="E31" s="39" t="s">
        <v>17</v>
      </c>
      <c r="F31" s="39" t="s">
        <v>17</v>
      </c>
      <c r="G31" s="39" t="s">
        <v>17</v>
      </c>
    </row>
    <row r="32" ht="15.75" customHeight="1">
      <c r="A32" s="39" t="s">
        <v>40</v>
      </c>
      <c r="B32" s="39">
        <v>8.0</v>
      </c>
      <c r="C32" s="46">
        <v>1.0</v>
      </c>
      <c r="D32" s="47" t="s">
        <v>17</v>
      </c>
      <c r="E32" s="39"/>
      <c r="H32" s="46" t="s">
        <v>17</v>
      </c>
      <c r="I32" s="39"/>
      <c r="J32" s="39"/>
      <c r="K32" s="39"/>
      <c r="L32" s="39"/>
      <c r="M32" s="39"/>
      <c r="N32" s="39"/>
      <c r="O32" s="39"/>
    </row>
    <row r="33" ht="15.75" customHeight="1">
      <c r="A33" s="46" t="s">
        <v>41</v>
      </c>
      <c r="B33" s="46">
        <v>4.0</v>
      </c>
      <c r="C33" s="46">
        <v>1.0</v>
      </c>
      <c r="D33" s="46" t="s">
        <v>17</v>
      </c>
      <c r="I33" s="46" t="s">
        <v>17</v>
      </c>
      <c r="P33" s="39"/>
      <c r="Q33" s="39"/>
      <c r="R33" s="39"/>
      <c r="S33" s="39"/>
    </row>
    <row r="34" ht="15.75" customHeight="1">
      <c r="A34" s="39" t="s">
        <v>42</v>
      </c>
      <c r="B34" s="39">
        <v>4.0</v>
      </c>
      <c r="D34" s="39" t="s">
        <v>19</v>
      </c>
      <c r="J34" s="46" t="s">
        <v>19</v>
      </c>
      <c r="K34" s="46" t="s">
        <v>19</v>
      </c>
      <c r="L34" s="46" t="s">
        <v>19</v>
      </c>
      <c r="M34" s="46" t="s">
        <v>19</v>
      </c>
      <c r="P34" s="39"/>
      <c r="Q34" s="39"/>
      <c r="R34" s="39"/>
      <c r="S34" s="39"/>
    </row>
    <row r="35" ht="15.75" customHeight="1">
      <c r="A35" s="39" t="s">
        <v>43</v>
      </c>
      <c r="B35" s="39">
        <v>2.0</v>
      </c>
      <c r="D35" s="39" t="s">
        <v>19</v>
      </c>
      <c r="N35" s="46" t="s">
        <v>19</v>
      </c>
      <c r="O35" s="46" t="s">
        <v>19</v>
      </c>
      <c r="T35" s="39"/>
      <c r="U35" s="39"/>
    </row>
    <row r="36" ht="15.75" customHeight="1">
      <c r="A36" s="39" t="s">
        <v>26</v>
      </c>
      <c r="B36" s="39">
        <f>SUM(B31:B35)</f>
        <v>21</v>
      </c>
      <c r="C36" s="39">
        <f>SUM(C31:C32)</f>
        <v>4</v>
      </c>
    </row>
    <row r="37" ht="15.75" customHeight="1">
      <c r="A37" s="37" t="s">
        <v>13</v>
      </c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37"/>
      <c r="AL37" s="37"/>
      <c r="AM37" s="37"/>
      <c r="AN37" s="37"/>
      <c r="AO37" s="37"/>
      <c r="AP37" s="37"/>
      <c r="AQ37" s="37"/>
      <c r="AR37" s="37"/>
      <c r="AS37" s="37"/>
      <c r="AT37" s="37"/>
      <c r="AU37" s="37"/>
      <c r="AV37" s="37"/>
      <c r="AW37" s="37"/>
      <c r="AX37" s="37"/>
      <c r="AY37" s="37"/>
      <c r="AZ37" s="37"/>
      <c r="BA37" s="37"/>
      <c r="BB37" s="37"/>
      <c r="BC37" s="37"/>
      <c r="BD37" s="37"/>
      <c r="BE37" s="37"/>
      <c r="BF37" s="37"/>
      <c r="BG37" s="37"/>
      <c r="BH37" s="37"/>
      <c r="BI37" s="37"/>
      <c r="BJ37" s="37"/>
      <c r="BK37" s="37"/>
      <c r="BL37" s="38"/>
    </row>
    <row r="38" ht="15.75" customHeight="1">
      <c r="A38" s="39" t="s">
        <v>21</v>
      </c>
      <c r="B38" s="39" t="s">
        <v>22</v>
      </c>
      <c r="C38" s="39" t="s">
        <v>22</v>
      </c>
      <c r="D38" s="39" t="s">
        <v>17</v>
      </c>
    </row>
    <row r="39" ht="15.75" customHeight="1">
      <c r="A39" s="46" t="s">
        <v>44</v>
      </c>
      <c r="B39" s="39">
        <v>3.0</v>
      </c>
      <c r="C39" s="46">
        <v>3.0</v>
      </c>
      <c r="D39" s="47" t="s">
        <v>17</v>
      </c>
      <c r="E39" s="47" t="s">
        <v>17</v>
      </c>
      <c r="F39" s="47" t="s">
        <v>17</v>
      </c>
      <c r="G39" s="47" t="s">
        <v>17</v>
      </c>
    </row>
    <row r="40" ht="15.75" customHeight="1">
      <c r="A40" s="39" t="s">
        <v>45</v>
      </c>
      <c r="B40" s="46">
        <v>8.0</v>
      </c>
      <c r="D40" s="39" t="s">
        <v>19</v>
      </c>
      <c r="H40" s="39" t="s">
        <v>19</v>
      </c>
      <c r="I40" s="39" t="s">
        <v>19</v>
      </c>
      <c r="J40" s="39" t="s">
        <v>19</v>
      </c>
      <c r="K40" s="39" t="s">
        <v>19</v>
      </c>
      <c r="L40" s="39" t="s">
        <v>19</v>
      </c>
      <c r="M40" s="47" t="s">
        <v>19</v>
      </c>
      <c r="N40" s="47" t="s">
        <v>19</v>
      </c>
      <c r="O40" s="47" t="s">
        <v>19</v>
      </c>
    </row>
    <row r="41" ht="15.75" customHeight="1">
      <c r="B41" s="39">
        <f t="shared" ref="B41:C41" si="12">SUM(B38:B40)</f>
        <v>11</v>
      </c>
      <c r="C41" s="39">
        <f t="shared" si="12"/>
        <v>3</v>
      </c>
      <c r="N41" s="39"/>
      <c r="O41" s="39"/>
      <c r="P41" s="39"/>
      <c r="Q41" s="39"/>
      <c r="R41" s="39"/>
      <c r="S41" s="39"/>
      <c r="T41" s="39"/>
      <c r="U41" s="39"/>
      <c r="V41" s="39"/>
    </row>
    <row r="42" ht="15.75" customHeight="1">
      <c r="A42" s="6" t="s">
        <v>46</v>
      </c>
      <c r="B42" s="6">
        <f>SUM(B22,B29,B15,B7)</f>
        <v>73</v>
      </c>
      <c r="C42" s="6">
        <f>SUM(C7,C15,C22,C29)</f>
        <v>25</v>
      </c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49"/>
    </row>
    <row r="43" ht="15.75" customHeight="1">
      <c r="A43" s="6" t="s">
        <v>47</v>
      </c>
      <c r="B43" s="50">
        <f t="shared" ref="B43:C43" si="13">B42*100</f>
        <v>7300</v>
      </c>
      <c r="C43" s="50">
        <f t="shared" si="13"/>
        <v>2500</v>
      </c>
      <c r="D43" s="50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49"/>
    </row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</sheetData>
  <conditionalFormatting sqref="D3:D6">
    <cfRule type="cellIs" dxfId="0" priority="1" operator="equal">
      <formula>$H$1</formula>
    </cfRule>
  </conditionalFormatting>
  <conditionalFormatting sqref="D3:D6">
    <cfRule type="cellIs" dxfId="1" priority="2" operator="equal">
      <formula>$G$1</formula>
    </cfRule>
  </conditionalFormatting>
  <conditionalFormatting sqref="D3:D6">
    <cfRule type="cellIs" dxfId="2" priority="3" operator="equal">
      <formula>$F$1</formula>
    </cfRule>
  </conditionalFormatting>
  <conditionalFormatting sqref="D9:D14">
    <cfRule type="cellIs" dxfId="0" priority="4" operator="equal">
      <formula>$H$1</formula>
    </cfRule>
  </conditionalFormatting>
  <conditionalFormatting sqref="D9:D14">
    <cfRule type="cellIs" dxfId="1" priority="5" operator="equal">
      <formula>$G$1</formula>
    </cfRule>
  </conditionalFormatting>
  <conditionalFormatting sqref="D9:D14">
    <cfRule type="cellIs" dxfId="2" priority="6" operator="equal">
      <formula>$F$1</formula>
    </cfRule>
  </conditionalFormatting>
  <conditionalFormatting sqref="D17 G18:M19 N19:O20 P20 Q20:R21 S21:X21">
    <cfRule type="cellIs" dxfId="1" priority="7" operator="equal">
      <formula>$G$1</formula>
    </cfRule>
  </conditionalFormatting>
  <conditionalFormatting sqref="D17 G18:M19 N19:O20 P20 Q20:R21 S21:X21">
    <cfRule type="cellIs" dxfId="2" priority="8" operator="equal">
      <formula>$F$1</formula>
    </cfRule>
  </conditionalFormatting>
  <conditionalFormatting sqref="D24:D28">
    <cfRule type="cellIs" dxfId="0" priority="9" operator="equal">
      <formula>$H$1</formula>
    </cfRule>
  </conditionalFormatting>
  <conditionalFormatting sqref="D24:D28">
    <cfRule type="cellIs" dxfId="1" priority="10" operator="equal">
      <formula>$G$1</formula>
    </cfRule>
  </conditionalFormatting>
  <conditionalFormatting sqref="D24:D28">
    <cfRule type="cellIs" dxfId="2" priority="11" operator="equal">
      <formula>$F$1</formula>
    </cfRule>
  </conditionalFormatting>
  <conditionalFormatting sqref="D31:D35">
    <cfRule type="cellIs" dxfId="0" priority="12" operator="equal">
      <formula>$H$1</formula>
    </cfRule>
  </conditionalFormatting>
  <conditionalFormatting sqref="D31:D35">
    <cfRule type="cellIs" dxfId="1" priority="13" operator="equal">
      <formula>$G$1</formula>
    </cfRule>
  </conditionalFormatting>
  <conditionalFormatting sqref="D31:D35">
    <cfRule type="cellIs" dxfId="2" priority="14" operator="equal">
      <formula>$F$1</formula>
    </cfRule>
  </conditionalFormatting>
  <conditionalFormatting sqref="D38:D40">
    <cfRule type="cellIs" dxfId="0" priority="15" operator="equal">
      <formula>$H$1</formula>
    </cfRule>
  </conditionalFormatting>
  <conditionalFormatting sqref="D38:D40">
    <cfRule type="cellIs" dxfId="1" priority="16" operator="equal">
      <formula>$G$1</formula>
    </cfRule>
  </conditionalFormatting>
  <conditionalFormatting sqref="D38:D40">
    <cfRule type="cellIs" dxfId="2" priority="17" operator="equal">
      <formula>$F$1</formula>
    </cfRule>
  </conditionalFormatting>
  <conditionalFormatting sqref="E3:BL4 E5:H6 K5:BL5 I6:J6 P6:BL6 E7:BL9 M10:BL13 E14:L14 R14:BL14 E15:BL16 E17:F17 S17:BL19 N18:R19 S20:S21 W20:X21 Y20 Z20:BL20 E21:M21 Q21:R21 T21:V21 AG21:BL21 E22:BL24 E25:H28 I25:O25 P25:BL25 I26:BL26 I27:L28 M27:BL27 M28:V28 W28:BL28">
    <cfRule type="cellIs" dxfId="3" priority="18" operator="equal">
      <formula>$H$1</formula>
    </cfRule>
  </conditionalFormatting>
  <conditionalFormatting sqref="E3:BL4 E5:H6 K5:BL5 I6:J6 P6:BL6 E7:BL9 M10:BL13 E14:L14 R14:BL14 E15:BL16 E17:F17 S17:BL19 N18:R19 S20:S21 W20:X21 Y20 Z20:BL20 E21:M21 Q21:R21 T21:V21 AG21:BL21 E22:BL24 E25:H28 I25:O25 P25:BL25 I26:BL26 I27:L28 M27:BL27 M28:V28 W28:BL28">
    <cfRule type="cellIs" dxfId="4" priority="19" operator="equal">
      <formula>$G$1</formula>
    </cfRule>
  </conditionalFormatting>
  <conditionalFormatting sqref="E3:BL4 E5:H6 K5:BL5 I6:J6 P6:BL6 E7:BL9 M10:BL13 E14:L14 R14:BL14 E15:BL16 E17:F17 S17:BL19 N18:R19 S20:S21 W20:X21 Y20 Z20:BL20 E21:M21 Q21:R21 T21:V21 AG21:BL21 E22:BL24 E25:H28 I25:O25 P25:BL25 I26:BL26 I27:L28 M27:BL27 M28:V28 W28:BL28">
    <cfRule type="cellIs" dxfId="5" priority="20" operator="equal">
      <formula>$F$1</formula>
    </cfRule>
  </conditionalFormatting>
  <conditionalFormatting sqref="E30:BL30 H31:BL31 F32:G35 P32:BL32 E33:E35 H33:O35 T33:BL34 P35:S35 V35:BL35">
    <cfRule type="cellIs" dxfId="3" priority="21" operator="equal">
      <formula>$H$1</formula>
    </cfRule>
  </conditionalFormatting>
  <conditionalFormatting sqref="E30:BL30 H31:BL31 F32:G35 P32:BL32 E33:E35 H33:O35 T33:BL34 P35:S35 V35:BL35">
    <cfRule type="cellIs" dxfId="4" priority="22" operator="equal">
      <formula>$G$1</formula>
    </cfRule>
  </conditionalFormatting>
  <conditionalFormatting sqref="E30:BL30 H31:BL31 F32:G35 P32:BL32 E33:E35 H33:O35 T33:BL34 P35:S35 V35:BL35">
    <cfRule type="cellIs" dxfId="5" priority="23" operator="equal">
      <formula>$F$1</formula>
    </cfRule>
  </conditionalFormatting>
  <conditionalFormatting sqref="E37:BL38 H39:BL39 E40:G40 N40:BL40">
    <cfRule type="cellIs" dxfId="3" priority="24" operator="equal">
      <formula>$H$1</formula>
    </cfRule>
  </conditionalFormatting>
  <conditionalFormatting sqref="E37:BL38 H39:BL39 E40:G40 N40:BL40">
    <cfRule type="cellIs" dxfId="4" priority="25" operator="equal">
      <formula>$G$1</formula>
    </cfRule>
  </conditionalFormatting>
  <conditionalFormatting sqref="E37:BL38 H39:BL39 E40:G40 N40:BL40">
    <cfRule type="cellIs" dxfId="5" priority="26" operator="equal">
      <formula>$F$1</formula>
    </cfRule>
  </conditionalFormatting>
  <conditionalFormatting sqref="F3 F5">
    <cfRule type="cellIs" dxfId="3" priority="27" operator="equal">
      <formula>$H$1</formula>
    </cfRule>
  </conditionalFormatting>
  <conditionalFormatting sqref="F3 F5">
    <cfRule type="cellIs" dxfId="4" priority="28" operator="equal">
      <formula>$G$1</formula>
    </cfRule>
  </conditionalFormatting>
  <conditionalFormatting sqref="F3 F5">
    <cfRule type="cellIs" dxfId="5" priority="29" operator="equal">
      <formula>$F$1</formula>
    </cfRule>
  </conditionalFormatting>
  <conditionalFormatting sqref="D17 G18:M19 N19:O20 P20 Q20:R21 S21:X21">
    <cfRule type="cellIs" dxfId="0" priority="30" operator="equal">
      <formula>$H$1</formula>
    </cfRule>
  </conditionalFormatting>
  <conditionalFormatting sqref="D18:D19">
    <cfRule type="cellIs" dxfId="0" priority="31" operator="equal">
      <formula>$H$1</formula>
    </cfRule>
  </conditionalFormatting>
  <conditionalFormatting sqref="D18:D19">
    <cfRule type="cellIs" dxfId="1" priority="32" operator="equal">
      <formula>$G$1</formula>
    </cfRule>
  </conditionalFormatting>
  <conditionalFormatting sqref="D18:D19">
    <cfRule type="cellIs" dxfId="2" priority="33" operator="equal">
      <formula>$F$1</formula>
    </cfRule>
  </conditionalFormatting>
  <conditionalFormatting sqref="D20">
    <cfRule type="cellIs" dxfId="0" priority="34" operator="equal">
      <formula>$H$1</formula>
    </cfRule>
  </conditionalFormatting>
  <conditionalFormatting sqref="D20">
    <cfRule type="cellIs" dxfId="1" priority="35" operator="equal">
      <formula>$G$1</formula>
    </cfRule>
  </conditionalFormatting>
  <conditionalFormatting sqref="D20">
    <cfRule type="cellIs" dxfId="2" priority="36" operator="equal">
      <formula>$F$1</formula>
    </cfRule>
  </conditionalFormatting>
  <conditionalFormatting sqref="D21">
    <cfRule type="cellIs" dxfId="0" priority="37" operator="equal">
      <formula>$H$1</formula>
    </cfRule>
  </conditionalFormatting>
  <conditionalFormatting sqref="D21">
    <cfRule type="cellIs" dxfId="1" priority="38" operator="equal">
      <formula>$G$1</formula>
    </cfRule>
  </conditionalFormatting>
  <conditionalFormatting sqref="D21">
    <cfRule type="cellIs" dxfId="2" priority="39" operator="equal">
      <formula>$F$1</formula>
    </cfRule>
  </conditionalFormatting>
  <conditionalFormatting sqref="E10:L13">
    <cfRule type="cellIs" dxfId="1" priority="40" operator="equal">
      <formula>$G$1</formula>
    </cfRule>
  </conditionalFormatting>
  <conditionalFormatting sqref="E10:L13">
    <cfRule type="cellIs" dxfId="2" priority="41" operator="equal">
      <formula>$F$1</formula>
    </cfRule>
  </conditionalFormatting>
  <conditionalFormatting sqref="E10:L13">
    <cfRule type="cellIs" dxfId="0" priority="42" operator="equal">
      <formula>$H$1</formula>
    </cfRule>
  </conditionalFormatting>
  <conditionalFormatting sqref="M14:Q14">
    <cfRule type="cellIs" dxfId="1" priority="43" operator="equal">
      <formula>$G$1</formula>
    </cfRule>
  </conditionalFormatting>
  <conditionalFormatting sqref="M14:Q14">
    <cfRule type="cellIs" dxfId="2" priority="44" operator="equal">
      <formula>$F$1</formula>
    </cfRule>
  </conditionalFormatting>
  <conditionalFormatting sqref="M14:Q14">
    <cfRule type="cellIs" dxfId="0" priority="45" operator="equal">
      <formula>$H$1</formula>
    </cfRule>
  </conditionalFormatting>
  <conditionalFormatting sqref="E4:H4">
    <cfRule type="cellIs" dxfId="1" priority="46" operator="equal">
      <formula>$G$1</formula>
    </cfRule>
  </conditionalFormatting>
  <conditionalFormatting sqref="E4:H4">
    <cfRule type="cellIs" dxfId="2" priority="47" operator="equal">
      <formula>$F$1</formula>
    </cfRule>
  </conditionalFormatting>
  <conditionalFormatting sqref="E4:H4">
    <cfRule type="cellIs" dxfId="0" priority="48" operator="equal">
      <formula>$H$1</formula>
    </cfRule>
  </conditionalFormatting>
  <conditionalFormatting sqref="I5:J5">
    <cfRule type="cellIs" dxfId="1" priority="49" operator="equal">
      <formula>$G$1</formula>
    </cfRule>
  </conditionalFormatting>
  <conditionalFormatting sqref="I5:J5">
    <cfRule type="cellIs" dxfId="2" priority="50" operator="equal">
      <formula>$F$1</formula>
    </cfRule>
  </conditionalFormatting>
  <conditionalFormatting sqref="I5:J5">
    <cfRule type="cellIs" dxfId="0" priority="51" operator="equal">
      <formula>$H$1</formula>
    </cfRule>
  </conditionalFormatting>
  <conditionalFormatting sqref="K6:O6">
    <cfRule type="cellIs" dxfId="1" priority="52" operator="equal">
      <formula>$G$1</formula>
    </cfRule>
  </conditionalFormatting>
  <conditionalFormatting sqref="K6:O6">
    <cfRule type="cellIs" dxfId="2" priority="53" operator="equal">
      <formula>$F$1</formula>
    </cfRule>
  </conditionalFormatting>
  <conditionalFormatting sqref="K6:O6">
    <cfRule type="cellIs" dxfId="0" priority="54" operator="equal">
      <formula>$H$1</formula>
    </cfRule>
  </conditionalFormatting>
  <conditionalFormatting sqref="L25:P25">
    <cfRule type="cellIs" dxfId="1" priority="55" operator="equal">
      <formula>$G$1</formula>
    </cfRule>
  </conditionalFormatting>
  <conditionalFormatting sqref="L25:P25">
    <cfRule type="cellIs" dxfId="2" priority="56" operator="equal">
      <formula>$F$1</formula>
    </cfRule>
  </conditionalFormatting>
  <conditionalFormatting sqref="L25:P25">
    <cfRule type="cellIs" dxfId="0" priority="57" operator="equal">
      <formula>$H$1</formula>
    </cfRule>
  </conditionalFormatting>
  <conditionalFormatting sqref="E32 H32:O32">
    <cfRule type="cellIs" dxfId="1" priority="58" operator="equal">
      <formula>$G$1</formula>
    </cfRule>
  </conditionalFormatting>
  <conditionalFormatting sqref="E32 H32:O32">
    <cfRule type="cellIs" dxfId="2" priority="59" operator="equal">
      <formula>$F$1</formula>
    </cfRule>
  </conditionalFormatting>
  <conditionalFormatting sqref="E32 H32:O32">
    <cfRule type="cellIs" dxfId="0" priority="60" operator="equal">
      <formula>$H$1</formula>
    </cfRule>
  </conditionalFormatting>
  <conditionalFormatting sqref="P33:S34">
    <cfRule type="cellIs" dxfId="1" priority="61" operator="equal">
      <formula>$G$1</formula>
    </cfRule>
  </conditionalFormatting>
  <conditionalFormatting sqref="P33:S34">
    <cfRule type="cellIs" dxfId="2" priority="62" operator="equal">
      <formula>$F$1</formula>
    </cfRule>
  </conditionalFormatting>
  <conditionalFormatting sqref="P33:S34">
    <cfRule type="cellIs" dxfId="0" priority="63" operator="equal">
      <formula>$H$1</formula>
    </cfRule>
  </conditionalFormatting>
  <conditionalFormatting sqref="T35:U35">
    <cfRule type="cellIs" dxfId="1" priority="64" operator="equal">
      <formula>$G$1</formula>
    </cfRule>
  </conditionalFormatting>
  <conditionalFormatting sqref="T35:U35">
    <cfRule type="cellIs" dxfId="2" priority="65" operator="equal">
      <formula>$F$1</formula>
    </cfRule>
  </conditionalFormatting>
  <conditionalFormatting sqref="T35:U35">
    <cfRule type="cellIs" dxfId="0" priority="66" operator="equal">
      <formula>$H$1</formula>
    </cfRule>
  </conditionalFormatting>
  <conditionalFormatting sqref="E39:G39">
    <cfRule type="cellIs" dxfId="1" priority="67" operator="equal">
      <formula>$G$1</formula>
    </cfRule>
  </conditionalFormatting>
  <conditionalFormatting sqref="E39:G39">
    <cfRule type="cellIs" dxfId="2" priority="68" operator="equal">
      <formula>$F$1</formula>
    </cfRule>
  </conditionalFormatting>
  <conditionalFormatting sqref="E39:G39">
    <cfRule type="cellIs" dxfId="0" priority="69" operator="equal">
      <formula>$H$1</formula>
    </cfRule>
  </conditionalFormatting>
  <conditionalFormatting sqref="H40:O40">
    <cfRule type="cellIs" dxfId="1" priority="70" operator="equal">
      <formula>$G$1</formula>
    </cfRule>
  </conditionalFormatting>
  <conditionalFormatting sqref="H40:O40">
    <cfRule type="cellIs" dxfId="2" priority="71" operator="equal">
      <formula>$F$1</formula>
    </cfRule>
  </conditionalFormatting>
  <conditionalFormatting sqref="H40:O40">
    <cfRule type="cellIs" dxfId="0" priority="72" operator="equal">
      <formula>$H$1</formula>
    </cfRule>
  </conditionalFormatting>
  <conditionalFormatting sqref="N41:V41">
    <cfRule type="cellIs" dxfId="1" priority="73" operator="equal">
      <formula>$G$1</formula>
    </cfRule>
  </conditionalFormatting>
  <conditionalFormatting sqref="N41:V41">
    <cfRule type="cellIs" dxfId="2" priority="74" operator="equal">
      <formula>$F$1</formula>
    </cfRule>
  </conditionalFormatting>
  <conditionalFormatting sqref="N41:V41">
    <cfRule type="cellIs" dxfId="0" priority="75" operator="equal">
      <formula>$H$1</formula>
    </cfRule>
  </conditionalFormatting>
  <conditionalFormatting sqref="E31:G31">
    <cfRule type="cellIs" dxfId="0" priority="76" operator="equal">
      <formula>$H$1</formula>
    </cfRule>
  </conditionalFormatting>
  <conditionalFormatting sqref="E31:G31">
    <cfRule type="cellIs" dxfId="1" priority="77" operator="equal">
      <formula>$G$1</formula>
    </cfRule>
  </conditionalFormatting>
  <conditionalFormatting sqref="E31:G31">
    <cfRule type="cellIs" dxfId="2" priority="78" operator="equal">
      <formula>$F$1</formula>
    </cfRule>
  </conditionalFormatting>
  <dataValidations>
    <dataValidation type="list" allowBlank="1" showErrorMessage="1" sqref="D3 D4:H4 I5:J5 D5:D6 K6:O6 D9 D10:L13 D14 M14:Q14 G18:M18 G19:O19 N20:R20 D17:D21 Q21:X21 D24:D28 D31:G31 D32:E32 H32:O32 P33:S34 D33:D35 T35:U35 D38 D39:G39 D40 H40:O40 N41:V41">
      <formula1>$F$1:$H$1</formula1>
    </dataValidation>
  </dataValidations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71"/>
    <col customWidth="1" min="2" max="26" width="8.71"/>
  </cols>
  <sheetData>
    <row r="1">
      <c r="B1" s="6" t="s">
        <v>48</v>
      </c>
      <c r="C1" s="6" t="s">
        <v>49</v>
      </c>
      <c r="D1" s="6" t="s">
        <v>50</v>
      </c>
      <c r="E1" s="6" t="s">
        <v>51</v>
      </c>
      <c r="F1" s="6" t="s">
        <v>52</v>
      </c>
      <c r="G1" s="6" t="s">
        <v>53</v>
      </c>
      <c r="H1" s="6" t="s">
        <v>54</v>
      </c>
      <c r="I1" s="6" t="s">
        <v>55</v>
      </c>
      <c r="J1" s="6" t="s">
        <v>56</v>
      </c>
      <c r="K1" s="51">
        <v>45203.0</v>
      </c>
      <c r="L1" s="6" t="s">
        <v>57</v>
      </c>
    </row>
    <row r="2" ht="62.25" customHeight="1">
      <c r="B2" s="6" t="s">
        <v>58</v>
      </c>
      <c r="C2" s="52" t="s">
        <v>59</v>
      </c>
      <c r="D2" s="52" t="s">
        <v>60</v>
      </c>
      <c r="E2" s="52" t="s">
        <v>61</v>
      </c>
      <c r="F2" s="52" t="s">
        <v>62</v>
      </c>
      <c r="G2" s="52" t="s">
        <v>63</v>
      </c>
      <c r="H2" s="52" t="s">
        <v>63</v>
      </c>
      <c r="I2" s="52" t="s">
        <v>63</v>
      </c>
      <c r="J2" s="52" t="s">
        <v>64</v>
      </c>
      <c r="K2" s="52" t="s">
        <v>65</v>
      </c>
      <c r="L2" s="52" t="s">
        <v>66</v>
      </c>
    </row>
    <row r="3">
      <c r="B3" s="6" t="s">
        <v>67</v>
      </c>
      <c r="C3" s="6">
        <v>1.0</v>
      </c>
      <c r="D3" s="6">
        <v>1.0</v>
      </c>
      <c r="E3" s="6">
        <v>2.0</v>
      </c>
      <c r="F3" s="6">
        <v>2.0</v>
      </c>
      <c r="G3" s="6">
        <v>2.0</v>
      </c>
      <c r="H3" s="6">
        <v>2.0</v>
      </c>
      <c r="I3" s="6">
        <v>2.0</v>
      </c>
      <c r="J3" s="53">
        <v>2.0</v>
      </c>
      <c r="K3" s="6">
        <v>1.0</v>
      </c>
      <c r="L3" s="6">
        <v>8.0</v>
      </c>
    </row>
    <row r="4">
      <c r="A4" s="6" t="s">
        <v>8</v>
      </c>
      <c r="B4" s="6">
        <f t="shared" ref="B4:B9" si="1">SUMIF(C4:L4,A$12,C$3:Z$3)</f>
        <v>12</v>
      </c>
      <c r="C4" s="54" t="s">
        <v>68</v>
      </c>
      <c r="D4" s="54" t="s">
        <v>68</v>
      </c>
      <c r="E4" s="54" t="s">
        <v>68</v>
      </c>
      <c r="F4" s="54" t="s">
        <v>68</v>
      </c>
      <c r="G4" s="55" t="s">
        <v>68</v>
      </c>
      <c r="H4" s="55" t="s">
        <v>68</v>
      </c>
      <c r="I4" s="55" t="s">
        <v>68</v>
      </c>
      <c r="J4" s="55"/>
      <c r="K4" s="54"/>
      <c r="L4" s="54"/>
    </row>
    <row r="5">
      <c r="A5" s="6" t="s">
        <v>9</v>
      </c>
      <c r="B5" s="6">
        <f t="shared" si="1"/>
        <v>15</v>
      </c>
      <c r="C5" s="54" t="s">
        <v>68</v>
      </c>
      <c r="D5" s="54" t="s">
        <v>68</v>
      </c>
      <c r="E5" s="54" t="s">
        <v>68</v>
      </c>
      <c r="F5" s="54" t="s">
        <v>68</v>
      </c>
      <c r="G5" s="55" t="s">
        <v>68</v>
      </c>
      <c r="H5" s="55" t="s">
        <v>68</v>
      </c>
      <c r="I5" s="55" t="s">
        <v>68</v>
      </c>
      <c r="J5" s="55" t="s">
        <v>68</v>
      </c>
      <c r="K5" s="55" t="s">
        <v>68</v>
      </c>
      <c r="L5" s="54"/>
    </row>
    <row r="6">
      <c r="A6" s="6" t="s">
        <v>10</v>
      </c>
      <c r="B6" s="6">
        <f t="shared" si="1"/>
        <v>15</v>
      </c>
      <c r="C6" s="54" t="s">
        <v>68</v>
      </c>
      <c r="D6" s="54" t="s">
        <v>68</v>
      </c>
      <c r="E6" s="54" t="s">
        <v>68</v>
      </c>
      <c r="F6" s="54" t="s">
        <v>68</v>
      </c>
      <c r="G6" s="55" t="s">
        <v>68</v>
      </c>
      <c r="H6" s="55" t="s">
        <v>68</v>
      </c>
      <c r="I6" s="55" t="s">
        <v>68</v>
      </c>
      <c r="J6" s="55" t="s">
        <v>68</v>
      </c>
      <c r="K6" s="55" t="s">
        <v>68</v>
      </c>
      <c r="L6" s="54"/>
    </row>
    <row r="7">
      <c r="A7" s="6" t="s">
        <v>11</v>
      </c>
      <c r="B7" s="6">
        <f t="shared" si="1"/>
        <v>15</v>
      </c>
      <c r="C7" s="54" t="s">
        <v>68</v>
      </c>
      <c r="D7" s="54" t="s">
        <v>68</v>
      </c>
      <c r="E7" s="54" t="s">
        <v>68</v>
      </c>
      <c r="F7" s="54" t="s">
        <v>68</v>
      </c>
      <c r="G7" s="55" t="s">
        <v>68</v>
      </c>
      <c r="H7" s="55" t="s">
        <v>68</v>
      </c>
      <c r="I7" s="55" t="s">
        <v>68</v>
      </c>
      <c r="J7" s="55" t="s">
        <v>68</v>
      </c>
      <c r="K7" s="56" t="s">
        <v>68</v>
      </c>
      <c r="L7" s="54"/>
    </row>
    <row r="8">
      <c r="A8" s="6" t="s">
        <v>12</v>
      </c>
      <c r="B8" s="6">
        <f t="shared" si="1"/>
        <v>15</v>
      </c>
      <c r="C8" s="54" t="s">
        <v>68</v>
      </c>
      <c r="D8" s="54" t="s">
        <v>68</v>
      </c>
      <c r="E8" s="54" t="s">
        <v>68</v>
      </c>
      <c r="F8" s="54" t="s">
        <v>68</v>
      </c>
      <c r="G8" s="55" t="s">
        <v>68</v>
      </c>
      <c r="H8" s="55" t="s">
        <v>68</v>
      </c>
      <c r="I8" s="55" t="s">
        <v>68</v>
      </c>
      <c r="J8" s="55" t="s">
        <v>68</v>
      </c>
      <c r="K8" s="57" t="s">
        <v>68</v>
      </c>
      <c r="L8" s="54"/>
    </row>
    <row r="9">
      <c r="A9" s="6" t="s">
        <v>13</v>
      </c>
      <c r="B9" s="6">
        <f t="shared" si="1"/>
        <v>14</v>
      </c>
      <c r="C9" s="54" t="s">
        <v>68</v>
      </c>
      <c r="D9" s="54" t="s">
        <v>68</v>
      </c>
      <c r="E9" s="54" t="s">
        <v>68</v>
      </c>
      <c r="F9" s="54" t="s">
        <v>68</v>
      </c>
      <c r="G9" s="55" t="s">
        <v>68</v>
      </c>
      <c r="H9" s="55" t="s">
        <v>68</v>
      </c>
      <c r="I9" s="55" t="s">
        <v>68</v>
      </c>
      <c r="J9" s="55" t="s">
        <v>68</v>
      </c>
      <c r="K9" s="54"/>
      <c r="L9" s="54"/>
    </row>
    <row r="10">
      <c r="A10" s="6" t="s">
        <v>0</v>
      </c>
      <c r="B10" s="6">
        <f>SUM(B4:B9)</f>
        <v>86</v>
      </c>
      <c r="C10" s="6">
        <f t="shared" ref="C10:L10" si="2">COUNTIF(C4:C9,"*ü*") * C3</f>
        <v>6</v>
      </c>
      <c r="D10" s="6">
        <f t="shared" si="2"/>
        <v>6</v>
      </c>
      <c r="E10" s="6">
        <f t="shared" si="2"/>
        <v>12</v>
      </c>
      <c r="F10" s="6">
        <f t="shared" si="2"/>
        <v>12</v>
      </c>
      <c r="G10" s="6">
        <f t="shared" si="2"/>
        <v>12</v>
      </c>
      <c r="H10" s="6">
        <f t="shared" si="2"/>
        <v>12</v>
      </c>
      <c r="I10" s="6">
        <f t="shared" si="2"/>
        <v>12</v>
      </c>
      <c r="J10" s="6">
        <f t="shared" si="2"/>
        <v>10</v>
      </c>
      <c r="K10" s="6">
        <f t="shared" si="2"/>
        <v>4</v>
      </c>
      <c r="L10" s="6">
        <f t="shared" si="2"/>
        <v>0</v>
      </c>
    </row>
    <row r="12">
      <c r="A12" s="54" t="s">
        <v>68</v>
      </c>
    </row>
    <row r="13">
      <c r="A13" s="54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0"/>
    <col customWidth="1" min="2" max="2" width="29.71"/>
    <col customWidth="1" min="3" max="3" width="14.57"/>
    <col customWidth="1" min="4" max="4" width="10.57"/>
    <col customWidth="1" min="5" max="19" width="3.71"/>
    <col customWidth="1" min="20" max="26" width="8.71"/>
  </cols>
  <sheetData>
    <row r="1">
      <c r="A1" s="58"/>
      <c r="B1" s="59" t="s">
        <v>69</v>
      </c>
      <c r="C1" s="59" t="s">
        <v>70</v>
      </c>
      <c r="D1" s="60" t="s">
        <v>71</v>
      </c>
      <c r="E1" s="39">
        <v>1.0</v>
      </c>
      <c r="F1" s="39">
        <v>2.0</v>
      </c>
      <c r="G1" s="39">
        <v>3.0</v>
      </c>
      <c r="H1" s="39">
        <v>4.0</v>
      </c>
      <c r="I1" s="39">
        <v>5.0</v>
      </c>
      <c r="J1" s="39">
        <v>6.0</v>
      </c>
      <c r="K1" s="39">
        <v>7.0</v>
      </c>
      <c r="L1" s="39">
        <v>8.0</v>
      </c>
      <c r="M1" s="39">
        <v>9.0</v>
      </c>
      <c r="N1" s="39">
        <v>10.0</v>
      </c>
      <c r="O1" s="39">
        <v>11.0</v>
      </c>
      <c r="P1" s="39">
        <v>12.0</v>
      </c>
      <c r="Q1" s="39">
        <v>13.0</v>
      </c>
      <c r="R1" s="39">
        <v>14.0</v>
      </c>
      <c r="S1" s="39">
        <v>15.0</v>
      </c>
    </row>
    <row r="2">
      <c r="A2" s="61" t="s">
        <v>8</v>
      </c>
      <c r="B2" s="62" t="s">
        <v>72</v>
      </c>
      <c r="C2" s="39">
        <v>2.0</v>
      </c>
      <c r="D2" s="63">
        <v>2.0</v>
      </c>
      <c r="F2" s="64"/>
    </row>
    <row r="3">
      <c r="A3" s="65"/>
      <c r="B3" s="62"/>
      <c r="D3" s="63"/>
      <c r="G3" s="64"/>
      <c r="K3" s="64"/>
      <c r="L3" s="64"/>
      <c r="M3" s="64"/>
      <c r="N3" s="64"/>
      <c r="O3" s="64"/>
    </row>
    <row r="4">
      <c r="A4" s="65"/>
      <c r="B4" s="62"/>
      <c r="D4" s="63"/>
      <c r="G4" s="64"/>
      <c r="H4" s="64"/>
      <c r="I4" s="64"/>
      <c r="J4" s="66"/>
    </row>
    <row r="5">
      <c r="A5" s="65"/>
      <c r="B5" s="62" t="s">
        <v>73</v>
      </c>
      <c r="C5" s="62">
        <f t="shared" ref="C5:D5" si="1">SUM(C2:C4)</f>
        <v>2</v>
      </c>
      <c r="D5" s="67">
        <f t="shared" si="1"/>
        <v>2</v>
      </c>
    </row>
    <row r="6">
      <c r="A6" s="61" t="s">
        <v>9</v>
      </c>
      <c r="B6" s="62" t="s">
        <v>72</v>
      </c>
      <c r="C6" s="39">
        <v>1.0</v>
      </c>
      <c r="D6" s="68">
        <v>6.0</v>
      </c>
      <c r="E6" s="64"/>
      <c r="F6" s="64"/>
    </row>
    <row r="7">
      <c r="A7" s="65"/>
      <c r="B7" s="62"/>
      <c r="D7" s="63"/>
      <c r="K7" s="64"/>
      <c r="L7" s="64"/>
      <c r="M7" s="64"/>
      <c r="N7" s="64"/>
      <c r="O7" s="64"/>
    </row>
    <row r="8">
      <c r="A8" s="65"/>
      <c r="B8" s="62"/>
      <c r="D8" s="63"/>
      <c r="G8" s="64"/>
      <c r="H8" s="64"/>
      <c r="I8" s="64"/>
      <c r="J8" s="69"/>
    </row>
    <row r="9">
      <c r="A9" s="65"/>
      <c r="B9" s="62" t="s">
        <v>73</v>
      </c>
      <c r="C9" s="62">
        <f t="shared" ref="C9:D9" si="2">SUM(C6:C8)</f>
        <v>1</v>
      </c>
      <c r="D9" s="67">
        <f t="shared" si="2"/>
        <v>6</v>
      </c>
    </row>
    <row r="10">
      <c r="A10" s="61" t="s">
        <v>10</v>
      </c>
      <c r="B10" s="62" t="s">
        <v>72</v>
      </c>
      <c r="C10" s="39">
        <v>2.0</v>
      </c>
      <c r="D10" s="68">
        <v>4.0</v>
      </c>
      <c r="E10" s="64"/>
    </row>
    <row r="11">
      <c r="A11" s="65"/>
      <c r="B11" s="62"/>
      <c r="D11" s="63"/>
      <c r="F11" s="64"/>
      <c r="G11" s="64"/>
      <c r="H11" s="64"/>
      <c r="I11" s="64"/>
      <c r="J11" s="64"/>
    </row>
    <row r="12">
      <c r="A12" s="65"/>
      <c r="B12" s="70"/>
      <c r="D12" s="63"/>
      <c r="K12" s="69"/>
      <c r="L12" s="64"/>
    </row>
    <row r="13">
      <c r="A13" s="65"/>
      <c r="B13" s="70" t="s">
        <v>74</v>
      </c>
      <c r="D13" s="63"/>
      <c r="M13" s="69"/>
    </row>
    <row r="14">
      <c r="A14" s="65"/>
      <c r="B14" s="70"/>
      <c r="D14" s="63"/>
      <c r="N14" s="69"/>
      <c r="O14" s="64"/>
    </row>
    <row r="15">
      <c r="A15" s="65"/>
      <c r="B15" s="62" t="s">
        <v>73</v>
      </c>
      <c r="C15" s="62">
        <f t="shared" ref="C15:D15" si="3">SUM(C10:C14)</f>
        <v>2</v>
      </c>
      <c r="D15" s="67">
        <f t="shared" si="3"/>
        <v>4</v>
      </c>
    </row>
    <row r="16">
      <c r="A16" s="61" t="s">
        <v>11</v>
      </c>
      <c r="B16" s="62" t="s">
        <v>72</v>
      </c>
      <c r="C16" s="46">
        <v>2.0</v>
      </c>
      <c r="D16" s="68">
        <v>6.0</v>
      </c>
      <c r="E16" s="64"/>
      <c r="F16" s="64"/>
    </row>
    <row r="17">
      <c r="A17" s="65"/>
      <c r="B17" s="62"/>
      <c r="D17" s="63"/>
    </row>
    <row r="18">
      <c r="A18" s="65"/>
      <c r="B18" s="62"/>
      <c r="D18" s="63"/>
    </row>
    <row r="19">
      <c r="A19" s="65"/>
      <c r="B19" s="62" t="s">
        <v>73</v>
      </c>
      <c r="C19" s="62">
        <f t="shared" ref="C19:D19" si="4">SUM(C16:C18)</f>
        <v>2</v>
      </c>
      <c r="D19" s="67">
        <f t="shared" si="4"/>
        <v>6</v>
      </c>
    </row>
    <row r="20">
      <c r="A20" s="61" t="s">
        <v>12</v>
      </c>
      <c r="B20" s="62" t="s">
        <v>72</v>
      </c>
      <c r="C20" s="39">
        <v>2.0</v>
      </c>
      <c r="D20" s="63">
        <v>2.0</v>
      </c>
      <c r="E20" s="64"/>
      <c r="F20" s="64"/>
    </row>
    <row r="21" ht="15.75" customHeight="1">
      <c r="A21" s="65"/>
      <c r="B21" s="62"/>
      <c r="D21" s="63"/>
      <c r="K21" s="64"/>
      <c r="L21" s="64"/>
      <c r="M21" s="64"/>
      <c r="N21" s="64"/>
      <c r="O21" s="64"/>
    </row>
    <row r="22" ht="15.75" customHeight="1">
      <c r="A22" s="65"/>
      <c r="B22" s="62"/>
      <c r="D22" s="63"/>
      <c r="G22" s="64"/>
      <c r="H22" s="64"/>
      <c r="I22" s="64"/>
      <c r="J22" s="69"/>
    </row>
    <row r="23" ht="15.75" customHeight="1">
      <c r="A23" s="65"/>
      <c r="B23" s="62" t="s">
        <v>73</v>
      </c>
      <c r="C23" s="62">
        <f t="shared" ref="C23:D23" si="5">SUM(C20:C22)</f>
        <v>2</v>
      </c>
      <c r="D23" s="67">
        <f t="shared" si="5"/>
        <v>2</v>
      </c>
    </row>
    <row r="24" ht="15.75" customHeight="1">
      <c r="A24" s="61" t="s">
        <v>13</v>
      </c>
      <c r="B24" s="62" t="s">
        <v>72</v>
      </c>
      <c r="C24" s="39">
        <v>2.0</v>
      </c>
      <c r="D24" s="63">
        <v>2.0</v>
      </c>
      <c r="E24" s="64"/>
      <c r="F24" s="64"/>
    </row>
    <row r="25" ht="15.75" customHeight="1">
      <c r="A25" s="65"/>
      <c r="B25" s="62"/>
      <c r="D25" s="63"/>
      <c r="K25" s="64"/>
      <c r="L25" s="64"/>
      <c r="M25" s="64"/>
      <c r="N25" s="64"/>
      <c r="O25" s="64"/>
    </row>
    <row r="26" ht="15.75" customHeight="1">
      <c r="A26" s="65"/>
      <c r="B26" s="62"/>
      <c r="D26" s="63"/>
      <c r="G26" s="64"/>
      <c r="H26" s="64"/>
      <c r="I26" s="64"/>
      <c r="J26" s="69"/>
    </row>
    <row r="27" ht="15.75" customHeight="1">
      <c r="A27" s="65"/>
      <c r="B27" s="62" t="s">
        <v>73</v>
      </c>
      <c r="C27" s="62">
        <f t="shared" ref="C27:D27" si="6">SUM(C24:C26)</f>
        <v>2</v>
      </c>
      <c r="D27" s="67">
        <f t="shared" si="6"/>
        <v>2</v>
      </c>
    </row>
    <row r="28" ht="15.75" customHeight="1">
      <c r="A28" s="71"/>
      <c r="B28" s="72" t="s">
        <v>0</v>
      </c>
      <c r="C28" s="72">
        <f t="shared" ref="C28:D28" si="7">SUM(C5,C9,C15,C27)</f>
        <v>7</v>
      </c>
      <c r="D28" s="73">
        <f t="shared" si="7"/>
        <v>14</v>
      </c>
    </row>
    <row r="29" ht="15.75" customHeight="1">
      <c r="B29" s="74" t="s">
        <v>75</v>
      </c>
    </row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3.71"/>
    <col customWidth="1" min="2" max="2" width="10.29"/>
    <col customWidth="1" min="3" max="3" width="12.43"/>
    <col customWidth="1" min="4" max="4" width="11.71"/>
    <col customWidth="1" min="5" max="5" width="12.43"/>
    <col customWidth="1" min="6" max="6" width="11.43"/>
    <col customWidth="1" min="7" max="7" width="13.29"/>
    <col customWidth="1" min="8" max="26" width="8.71"/>
  </cols>
  <sheetData>
    <row r="1">
      <c r="A1" s="6"/>
      <c r="B1" s="6" t="s">
        <v>8</v>
      </c>
      <c r="C1" s="6" t="s">
        <v>76</v>
      </c>
      <c r="D1" s="6" t="s">
        <v>10</v>
      </c>
      <c r="E1" s="6" t="s">
        <v>11</v>
      </c>
      <c r="F1" s="6" t="s">
        <v>12</v>
      </c>
      <c r="G1" s="6" t="s">
        <v>13</v>
      </c>
    </row>
    <row r="2">
      <c r="A2" s="6" t="s">
        <v>77</v>
      </c>
      <c r="E2" s="46">
        <v>3.0</v>
      </c>
    </row>
    <row r="3">
      <c r="A3" s="6" t="s">
        <v>78</v>
      </c>
      <c r="C3" s="46">
        <v>10.0</v>
      </c>
      <c r="E3" s="46">
        <v>7.0</v>
      </c>
    </row>
    <row r="4">
      <c r="A4" s="6" t="s">
        <v>79</v>
      </c>
      <c r="C4" s="46">
        <v>15.0</v>
      </c>
    </row>
    <row r="5">
      <c r="A5" s="6" t="s">
        <v>80</v>
      </c>
    </row>
    <row r="6">
      <c r="A6" s="6" t="s">
        <v>81</v>
      </c>
    </row>
    <row r="7">
      <c r="A7" s="6" t="s">
        <v>82</v>
      </c>
    </row>
    <row r="8">
      <c r="A8" s="6"/>
    </row>
    <row r="9">
      <c r="A9" s="6" t="s">
        <v>0</v>
      </c>
      <c r="B9" s="6">
        <f t="shared" ref="B9:G9" si="1">SUM(B2:B8)</f>
        <v>0</v>
      </c>
      <c r="C9" s="6">
        <f t="shared" si="1"/>
        <v>25</v>
      </c>
      <c r="D9" s="6">
        <f t="shared" si="1"/>
        <v>0</v>
      </c>
      <c r="E9" s="6">
        <f t="shared" si="1"/>
        <v>10</v>
      </c>
      <c r="F9" s="6">
        <f t="shared" si="1"/>
        <v>0</v>
      </c>
      <c r="G9" s="6">
        <f t="shared" si="1"/>
        <v>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