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e\Downloads\"/>
    </mc:Choice>
  </mc:AlternateContent>
  <xr:revisionPtr revIDLastSave="0" documentId="13_ncr:1_{497D98E0-0FB2-45AA-8164-5F4015EC5EAA}" xr6:coauthVersionLast="47" xr6:coauthVersionMax="47" xr10:uidLastSave="{00000000-0000-0000-0000-000000000000}"/>
  <bookViews>
    <workbookView xWindow="28680" yWindow="-120" windowWidth="29040" windowHeight="15840" firstSheet="1" activeTab="1" xr2:uid="{00000000-000D-0000-FFFF-FFFF00000000}"/>
  </bookViews>
  <sheets>
    <sheet name="Management Summary" sheetId="3" r:id="rId1"/>
    <sheet name="Gantt" sheetId="1" r:id="rId2"/>
    <sheet name="Meetings" sheetId="2" r:id="rId3"/>
    <sheet name="SA" sheetId="4" r:id="rId4"/>
    <sheet name="Overhead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2" i="1" l="1"/>
  <c r="E15" i="1"/>
  <c r="F15" i="1"/>
  <c r="C10" i="2"/>
  <c r="G9" i="5"/>
  <c r="T9" i="3" s="1"/>
  <c r="F9" i="5"/>
  <c r="T8" i="3" s="1"/>
  <c r="D23" i="4"/>
  <c r="P8" i="3" s="1"/>
  <c r="C23" i="4"/>
  <c r="O8" i="3" s="1"/>
  <c r="D19" i="4"/>
  <c r="P7" i="3" s="1"/>
  <c r="C19" i="4"/>
  <c r="O7" i="3" s="1"/>
  <c r="B8" i="2"/>
  <c r="L8" i="3" s="1"/>
  <c r="M8" i="3" s="1"/>
  <c r="B7" i="2"/>
  <c r="L7" i="3" s="1"/>
  <c r="M7" i="3" s="1"/>
  <c r="C37" i="1"/>
  <c r="B37" i="1"/>
  <c r="C32" i="1"/>
  <c r="E9" i="5"/>
  <c r="T7" i="3" s="1"/>
  <c r="D9" i="5"/>
  <c r="T6" i="3" s="1"/>
  <c r="C9" i="5"/>
  <c r="T5" i="3" s="1"/>
  <c r="B9" i="5"/>
  <c r="T4" i="3" s="1"/>
  <c r="F21" i="1"/>
  <c r="E21" i="1"/>
  <c r="F2" i="1"/>
  <c r="G2" i="1" s="1"/>
  <c r="H2" i="1" s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W2" i="1" s="1"/>
  <c r="X2" i="1" s="1"/>
  <c r="Y2" i="1" s="1"/>
  <c r="Z2" i="1" s="1"/>
  <c r="AA2" i="1" s="1"/>
  <c r="AB2" i="1" s="1"/>
  <c r="AC2" i="1" s="1"/>
  <c r="AD2" i="1" s="1"/>
  <c r="AE2" i="1" s="1"/>
  <c r="AF2" i="1" s="1"/>
  <c r="AG2" i="1" s="1"/>
  <c r="AH2" i="1" s="1"/>
  <c r="AI2" i="1" s="1"/>
  <c r="AJ2" i="1" s="1"/>
  <c r="AK2" i="1" s="1"/>
  <c r="AL2" i="1" s="1"/>
  <c r="AM2" i="1" s="1"/>
  <c r="AN2" i="1" s="1"/>
  <c r="AO2" i="1" s="1"/>
  <c r="AP2" i="1" s="1"/>
  <c r="AQ2" i="1" s="1"/>
  <c r="AR2" i="1" s="1"/>
  <c r="AS2" i="1" s="1"/>
  <c r="AT2" i="1" s="1"/>
  <c r="AU2" i="1" s="1"/>
  <c r="AV2" i="1" s="1"/>
  <c r="AW2" i="1" s="1"/>
  <c r="AX2" i="1" s="1"/>
  <c r="AY2" i="1" s="1"/>
  <c r="AZ2" i="1" s="1"/>
  <c r="BA2" i="1" s="1"/>
  <c r="BB2" i="1" s="1"/>
  <c r="BC2" i="1" s="1"/>
  <c r="BD2" i="1" s="1"/>
  <c r="BE2" i="1" s="1"/>
  <c r="BF2" i="1" s="1"/>
  <c r="BG2" i="1" s="1"/>
  <c r="BH2" i="1" s="1"/>
  <c r="BI2" i="1" s="1"/>
  <c r="BJ2" i="1" s="1"/>
  <c r="BK2" i="1" s="1"/>
  <c r="Q7" i="3" l="1"/>
  <c r="U8" i="3"/>
  <c r="U7" i="3"/>
  <c r="Q8" i="3"/>
  <c r="I8" i="3"/>
  <c r="U5" i="3"/>
  <c r="U6" i="3"/>
  <c r="T10" i="3"/>
  <c r="U4" i="3"/>
  <c r="D27" i="4"/>
  <c r="P9" i="3" s="1"/>
  <c r="D15" i="4"/>
  <c r="P6" i="3" s="1"/>
  <c r="D9" i="4"/>
  <c r="P5" i="3" s="1"/>
  <c r="D5" i="4"/>
  <c r="P4" i="3" s="1"/>
  <c r="C27" i="4"/>
  <c r="O9" i="3" s="1"/>
  <c r="C15" i="4"/>
  <c r="O6" i="3" s="1"/>
  <c r="C9" i="4"/>
  <c r="O5" i="3" s="1"/>
  <c r="C5" i="4"/>
  <c r="O4" i="3" s="1"/>
  <c r="E8" i="3" l="1"/>
  <c r="S10" i="3"/>
  <c r="U9" i="3"/>
  <c r="U10" i="3" s="1"/>
  <c r="Q5" i="3"/>
  <c r="D28" i="4"/>
  <c r="C28" i="4"/>
  <c r="Q4" i="3"/>
  <c r="O10" i="3"/>
  <c r="Q6" i="3"/>
  <c r="Q9" i="3"/>
  <c r="P10" i="3"/>
  <c r="K10" i="3"/>
  <c r="K10" i="2"/>
  <c r="B9" i="2"/>
  <c r="L9" i="3" s="1"/>
  <c r="M9" i="3" s="1"/>
  <c r="B6" i="2"/>
  <c r="L6" i="3" s="1"/>
  <c r="M6" i="3" s="1"/>
  <c r="B5" i="2"/>
  <c r="L5" i="3" s="1"/>
  <c r="M5" i="3" s="1"/>
  <c r="B4" i="2"/>
  <c r="L4" i="3" s="1"/>
  <c r="F10" i="2"/>
  <c r="E10" i="2"/>
  <c r="D10" i="2"/>
  <c r="L10" i="2"/>
  <c r="J10" i="2"/>
  <c r="I10" i="2"/>
  <c r="H10" i="2"/>
  <c r="G10" i="2"/>
  <c r="Q10" i="3" l="1"/>
  <c r="M4" i="3"/>
  <c r="M10" i="3" s="1"/>
  <c r="L10" i="3"/>
  <c r="B10" i="2"/>
  <c r="C26" i="1" l="1"/>
  <c r="B26" i="1"/>
  <c r="C19" i="1"/>
  <c r="B19" i="1"/>
  <c r="C13" i="1"/>
  <c r="B13" i="1"/>
  <c r="C7" i="1"/>
  <c r="B7" i="1"/>
  <c r="B38" i="1" l="1"/>
  <c r="B39" i="1" s="1"/>
  <c r="C38" i="1"/>
  <c r="C39" i="1" s="1"/>
  <c r="I5" i="3"/>
  <c r="E5" i="3"/>
  <c r="I9" i="3"/>
  <c r="E9" i="3"/>
  <c r="E7" i="3" l="1"/>
  <c r="I7" i="3"/>
  <c r="I6" i="3"/>
  <c r="I4" i="3"/>
  <c r="E6" i="3"/>
  <c r="C10" i="3"/>
  <c r="D10" i="3"/>
  <c r="H10" i="3"/>
  <c r="G10" i="3"/>
  <c r="I10" i="3" l="1"/>
  <c r="E4" i="3"/>
  <c r="E10" i="3" s="1"/>
</calcChain>
</file>

<file path=xl/sharedStrings.xml><?xml version="1.0" encoding="utf-8"?>
<sst xmlns="http://schemas.openxmlformats.org/spreadsheetml/2006/main" count="290" uniqueCount="81">
  <si>
    <t>Total</t>
  </si>
  <si>
    <t>Coding</t>
  </si>
  <si>
    <t>Meetings</t>
  </si>
  <si>
    <t>Systems Analysis</t>
  </si>
  <si>
    <t>Overhead</t>
  </si>
  <si>
    <t>Budgeted</t>
  </si>
  <si>
    <t>Actual</t>
  </si>
  <si>
    <t>Deficit</t>
  </si>
  <si>
    <t>TL-1 Palak</t>
  </si>
  <si>
    <t>TL-2 Spencer</t>
  </si>
  <si>
    <t>TL-3 Cole</t>
  </si>
  <si>
    <t>TL-4 Shaun</t>
  </si>
  <si>
    <t>TL-5 Hongxi</t>
  </si>
  <si>
    <t>TL-6 Shreeya</t>
  </si>
  <si>
    <t>predicted time(hrs)</t>
  </si>
  <si>
    <t>time spent(hrs)</t>
  </si>
  <si>
    <t>Status</t>
  </si>
  <si>
    <t>key</t>
  </si>
  <si>
    <t>complete</t>
  </si>
  <si>
    <t>this week</t>
  </si>
  <si>
    <t>planned</t>
  </si>
  <si>
    <t>TL-Palak</t>
  </si>
  <si>
    <t>Unity Instalation/Pong Game</t>
  </si>
  <si>
    <t>N/A</t>
  </si>
  <si>
    <t>Sound Design</t>
  </si>
  <si>
    <t>Sound Implementation</t>
  </si>
  <si>
    <t>Over World Enemy readouts</t>
  </si>
  <si>
    <t>totals</t>
  </si>
  <si>
    <t>Battle Physics</t>
  </si>
  <si>
    <t xml:space="preserve">AI Enemy Ship </t>
  </si>
  <si>
    <t>AI Enemy Upgrades</t>
  </si>
  <si>
    <t>player ship</t>
  </si>
  <si>
    <t>sprites</t>
  </si>
  <si>
    <t>Upgrades System</t>
  </si>
  <si>
    <t xml:space="preserve">Main Menu </t>
  </si>
  <si>
    <t>Pause</t>
  </si>
  <si>
    <t>Health</t>
  </si>
  <si>
    <t>Pause on Death</t>
  </si>
  <si>
    <t>Overworld Enemies</t>
  </si>
  <si>
    <t>AI Enemy Ship Variants</t>
  </si>
  <si>
    <t>Restart On Player Death/Sink</t>
  </si>
  <si>
    <t>Over World Map</t>
  </si>
  <si>
    <t>Battle/Map Maps</t>
  </si>
  <si>
    <t>group totals (hrs)</t>
  </si>
  <si>
    <t>group totals ($)</t>
  </si>
  <si>
    <t>Date</t>
  </si>
  <si>
    <t>Aug. 30</t>
  </si>
  <si>
    <t>Sept. 2</t>
  </si>
  <si>
    <t>Sept. 13</t>
  </si>
  <si>
    <t>Sept. 15</t>
  </si>
  <si>
    <t>Sept. 21</t>
  </si>
  <si>
    <t>Sept. 22</t>
  </si>
  <si>
    <t>Sept. 23</t>
  </si>
  <si>
    <t>Sept. 29</t>
  </si>
  <si>
    <t>Oct. 4</t>
  </si>
  <si>
    <t>Oct. 20</t>
  </si>
  <si>
    <t>Purpose</t>
  </si>
  <si>
    <t>First Meeting</t>
  </si>
  <si>
    <t>Ananlysis Planning</t>
  </si>
  <si>
    <t>Ananlysis Integration</t>
  </si>
  <si>
    <t>Ananlysis presentation practice</t>
  </si>
  <si>
    <t>Initial Set-up</t>
  </si>
  <si>
    <t>Initial Release</t>
  </si>
  <si>
    <t>Team Lead 2 demo practice</t>
  </si>
  <si>
    <t>Test Code Integrateion</t>
  </si>
  <si>
    <t>Hours</t>
  </si>
  <si>
    <t>ü</t>
  </si>
  <si>
    <t>Task</t>
  </si>
  <si>
    <t>Predicted(hrs)</t>
  </si>
  <si>
    <t>spent(hrs)</t>
  </si>
  <si>
    <t>Individual schedule</t>
  </si>
  <si>
    <t>Subtotal</t>
  </si>
  <si>
    <t xml:space="preserve"> </t>
  </si>
  <si>
    <t>red is dependent on others</t>
  </si>
  <si>
    <t xml:space="preserve"> TL-2 Spencer</t>
  </si>
  <si>
    <t>Training</t>
  </si>
  <si>
    <t>SA Preesentation Prep</t>
  </si>
  <si>
    <t>Software Specialist Presnetaion Prep</t>
  </si>
  <si>
    <t>Team Lead Presentation Prep</t>
  </si>
  <si>
    <t>Oral Exam Prep</t>
  </si>
  <si>
    <t>Post Mortum Presentation 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</si>
</sst>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;[Red]&quot;$&quot;#,##0.00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Wingdings"/>
      <charset val="2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6" fillId="8" borderId="12" applyNumberFormat="0" applyAlignment="0" applyProtection="0"/>
  </cellStyleXfs>
  <cellXfs count="55">
    <xf numFmtId="0" fontId="0" fillId="0" borderId="0" xfId="0"/>
    <xf numFmtId="0" fontId="1" fillId="4" borderId="0" xfId="0" applyFont="1" applyFill="1"/>
    <xf numFmtId="0" fontId="0" fillId="4" borderId="0" xfId="0" applyFill="1"/>
    <xf numFmtId="0" fontId="0" fillId="5" borderId="0" xfId="0" applyFill="1"/>
    <xf numFmtId="0" fontId="2" fillId="0" borderId="0" xfId="0" applyFont="1"/>
    <xf numFmtId="0" fontId="0" fillId="6" borderId="0" xfId="0" applyFill="1"/>
    <xf numFmtId="0" fontId="0" fillId="6" borderId="0" xfId="0" applyFill="1" applyAlignment="1">
      <alignment wrapText="1"/>
    </xf>
    <xf numFmtId="0" fontId="0" fillId="0" borderId="0" xfId="0" applyAlignment="1">
      <alignment horizontal="center"/>
    </xf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8" fontId="0" fillId="0" borderId="4" xfId="0" applyNumberFormat="1" applyBorder="1"/>
    <xf numFmtId="8" fontId="0" fillId="0" borderId="0" xfId="0" applyNumberFormat="1"/>
    <xf numFmtId="8" fontId="0" fillId="0" borderId="5" xfId="0" applyNumberFormat="1" applyBorder="1"/>
    <xf numFmtId="8" fontId="0" fillId="6" borderId="9" xfId="0" applyNumberFormat="1" applyFill="1" applyBorder="1"/>
    <xf numFmtId="8" fontId="0" fillId="6" borderId="10" xfId="0" applyNumberFormat="1" applyFill="1" applyBorder="1"/>
    <xf numFmtId="8" fontId="0" fillId="6" borderId="11" xfId="0" applyNumberFormat="1" applyFill="1" applyBorder="1"/>
    <xf numFmtId="8" fontId="0" fillId="0" borderId="1" xfId="0" applyNumberFormat="1" applyBorder="1"/>
    <xf numFmtId="8" fontId="0" fillId="0" borderId="2" xfId="0" applyNumberFormat="1" applyBorder="1"/>
    <xf numFmtId="8" fontId="0" fillId="0" borderId="3" xfId="0" applyNumberFormat="1" applyBorder="1"/>
    <xf numFmtId="0" fontId="0" fillId="6" borderId="1" xfId="0" applyFill="1" applyBorder="1"/>
    <xf numFmtId="8" fontId="0" fillId="6" borderId="6" xfId="0" applyNumberFormat="1" applyFill="1" applyBorder="1"/>
    <xf numFmtId="8" fontId="0" fillId="6" borderId="7" xfId="0" applyNumberFormat="1" applyFill="1" applyBorder="1"/>
    <xf numFmtId="8" fontId="0" fillId="6" borderId="8" xfId="0" applyNumberFormat="1" applyFill="1" applyBorder="1"/>
    <xf numFmtId="8" fontId="0" fillId="0" borderId="8" xfId="0" applyNumberFormat="1" applyBorder="1"/>
    <xf numFmtId="0" fontId="3" fillId="0" borderId="0" xfId="0" applyFont="1"/>
    <xf numFmtId="0" fontId="0" fillId="0" borderId="1" xfId="0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/>
    <xf numFmtId="0" fontId="0" fillId="0" borderId="5" xfId="0" applyBorder="1"/>
    <xf numFmtId="0" fontId="0" fillId="0" borderId="4" xfId="0" applyBorder="1"/>
    <xf numFmtId="0" fontId="0" fillId="7" borderId="5" xfId="0" applyFill="1" applyBorder="1"/>
    <xf numFmtId="0" fontId="3" fillId="7" borderId="0" xfId="0" applyFont="1" applyFill="1"/>
    <xf numFmtId="0" fontId="1" fillId="7" borderId="0" xfId="0" applyFont="1" applyFill="1"/>
    <xf numFmtId="0" fontId="0" fillId="0" borderId="6" xfId="0" applyBorder="1"/>
    <xf numFmtId="0" fontId="1" fillId="7" borderId="7" xfId="0" applyFont="1" applyFill="1" applyBorder="1"/>
    <xf numFmtId="0" fontId="0" fillId="7" borderId="7" xfId="0" applyFill="1" applyBorder="1"/>
    <xf numFmtId="0" fontId="0" fillId="7" borderId="8" xfId="0" applyFill="1" applyBorder="1"/>
    <xf numFmtId="8" fontId="0" fillId="0" borderId="6" xfId="0" applyNumberFormat="1" applyBorder="1"/>
    <xf numFmtId="8" fontId="0" fillId="0" borderId="7" xfId="0" applyNumberFormat="1" applyBorder="1"/>
    <xf numFmtId="0" fontId="4" fillId="5" borderId="0" xfId="0" applyFont="1" applyFill="1"/>
    <xf numFmtId="0" fontId="6" fillId="8" borderId="12" xfId="1"/>
    <xf numFmtId="0" fontId="4" fillId="5" borderId="12" xfId="1" applyFont="1" applyFill="1"/>
    <xf numFmtId="0" fontId="4" fillId="3" borderId="12" xfId="1" applyFont="1" applyFill="1"/>
    <xf numFmtId="0" fontId="5" fillId="2" borderId="12" xfId="1" applyFont="1" applyFill="1"/>
    <xf numFmtId="0" fontId="4" fillId="5" borderId="0" xfId="0" applyFont="1" applyFill="1" applyAlignment="1">
      <alignment horizontal="left"/>
    </xf>
    <xf numFmtId="164" fontId="0" fillId="6" borderId="0" xfId="0" applyNumberFormat="1" applyFill="1"/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</cellXfs>
  <cellStyles count="2">
    <cellStyle name="Input" xfId="1" builtinId="20"/>
    <cellStyle name="Normal" xfId="0" builtinId="0"/>
  </cellStyles>
  <dxfs count="96"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10"/>
  <sheetViews>
    <sheetView topLeftCell="B1" workbookViewId="0">
      <selection activeCell="S4" sqref="S4:S9"/>
    </sheetView>
  </sheetViews>
  <sheetFormatPr defaultRowHeight="15" x14ac:dyDescent="0.25"/>
  <cols>
    <col min="2" max="2" width="16.85546875" customWidth="1"/>
    <col min="3" max="3" width="14.28515625" customWidth="1"/>
    <col min="4" max="4" width="13.85546875" customWidth="1"/>
    <col min="5" max="5" width="13.28515625" customWidth="1"/>
    <col min="6" max="6" width="3.42578125" customWidth="1"/>
    <col min="7" max="7" width="15.28515625" customWidth="1"/>
    <col min="8" max="8" width="12.28515625" customWidth="1"/>
    <col min="9" max="9" width="14.5703125" customWidth="1"/>
    <col min="10" max="10" width="2.85546875" customWidth="1"/>
    <col min="11" max="11" width="13.85546875" customWidth="1"/>
    <col min="12" max="12" width="14" customWidth="1"/>
    <col min="13" max="13" width="14.140625" customWidth="1"/>
    <col min="14" max="14" width="5.42578125" customWidth="1"/>
    <col min="15" max="15" width="12.28515625" customWidth="1"/>
    <col min="16" max="16" width="14.7109375" customWidth="1"/>
    <col min="17" max="17" width="11.28515625" customWidth="1"/>
    <col min="18" max="18" width="5.140625" customWidth="1"/>
    <col min="19" max="19" width="13.42578125" customWidth="1"/>
    <col min="20" max="20" width="13.5703125" customWidth="1"/>
    <col min="21" max="21" width="16.42578125" customWidth="1"/>
  </cols>
  <sheetData>
    <row r="1" spans="2:21" ht="15.75" thickBot="1" x14ac:dyDescent="0.3"/>
    <row r="2" spans="2:21" x14ac:dyDescent="0.25">
      <c r="C2" s="52" t="s">
        <v>0</v>
      </c>
      <c r="D2" s="53"/>
      <c r="E2" s="54"/>
      <c r="F2" s="7"/>
      <c r="G2" s="52" t="s">
        <v>1</v>
      </c>
      <c r="H2" s="53"/>
      <c r="I2" s="54"/>
      <c r="K2" s="52" t="s">
        <v>2</v>
      </c>
      <c r="L2" s="53"/>
      <c r="M2" s="54"/>
      <c r="O2" s="52" t="s">
        <v>3</v>
      </c>
      <c r="P2" s="53"/>
      <c r="Q2" s="54"/>
      <c r="S2" s="52" t="s">
        <v>4</v>
      </c>
      <c r="T2" s="53"/>
      <c r="U2" s="54"/>
    </row>
    <row r="3" spans="2:21" ht="15.75" thickBot="1" x14ac:dyDescent="0.3">
      <c r="C3" s="8" t="s">
        <v>5</v>
      </c>
      <c r="D3" s="5" t="s">
        <v>6</v>
      </c>
      <c r="E3" s="9" t="s">
        <v>7</v>
      </c>
      <c r="G3" s="10" t="s">
        <v>5</v>
      </c>
      <c r="H3" s="11" t="s">
        <v>6</v>
      </c>
      <c r="I3" s="12" t="s">
        <v>7</v>
      </c>
      <c r="K3" s="10" t="s">
        <v>5</v>
      </c>
      <c r="L3" s="11" t="s">
        <v>6</v>
      </c>
      <c r="M3" s="12" t="s">
        <v>7</v>
      </c>
      <c r="O3" s="8" t="s">
        <v>5</v>
      </c>
      <c r="P3" s="5" t="s">
        <v>6</v>
      </c>
      <c r="Q3" s="9" t="s">
        <v>7</v>
      </c>
      <c r="S3" s="8" t="s">
        <v>5</v>
      </c>
      <c r="T3" s="5" t="s">
        <v>6</v>
      </c>
      <c r="U3" s="9" t="s">
        <v>7</v>
      </c>
    </row>
    <row r="4" spans="2:21" x14ac:dyDescent="0.25">
      <c r="B4" s="23" t="s">
        <v>8</v>
      </c>
      <c r="C4" s="20"/>
      <c r="D4" s="21"/>
      <c r="E4" s="22">
        <f>(C4-D4)</f>
        <v>0</v>
      </c>
      <c r="G4" s="14"/>
      <c r="H4" s="15"/>
      <c r="I4" s="16">
        <f>(G4-H4)</f>
        <v>0</v>
      </c>
      <c r="K4" s="20"/>
      <c r="L4" s="21">
        <f>Meetings!B4*100</f>
        <v>600</v>
      </c>
      <c r="M4" s="22">
        <f>(K4-L4)</f>
        <v>-600</v>
      </c>
      <c r="O4" s="20">
        <f>(SA!C5)*100</f>
        <v>200</v>
      </c>
      <c r="P4" s="21">
        <f>(SA!D5)*100</f>
        <v>200</v>
      </c>
      <c r="Q4" s="22">
        <f>(O4-P4)</f>
        <v>0</v>
      </c>
      <c r="S4" s="20"/>
      <c r="T4" s="21">
        <f>Overhead!B9*100</f>
        <v>0</v>
      </c>
      <c r="U4" s="22">
        <f>(S4-T4)</f>
        <v>0</v>
      </c>
    </row>
    <row r="5" spans="2:21" x14ac:dyDescent="0.25">
      <c r="B5" s="8" t="s">
        <v>9</v>
      </c>
      <c r="C5" s="14"/>
      <c r="D5" s="15"/>
      <c r="E5" s="16">
        <f t="shared" ref="E5:E9" si="0">(C5-D5)</f>
        <v>0</v>
      </c>
      <c r="G5" s="14"/>
      <c r="H5" s="15"/>
      <c r="I5" s="16">
        <f t="shared" ref="I5:I9" si="1">(G5-H5)</f>
        <v>0</v>
      </c>
      <c r="K5" s="14"/>
      <c r="L5" s="15">
        <f>Meetings!B5*100</f>
        <v>600</v>
      </c>
      <c r="M5" s="16">
        <f t="shared" ref="M5:M9" si="2">(K5-L5)</f>
        <v>-600</v>
      </c>
      <c r="O5" s="14">
        <f>(SA!C9)*100</f>
        <v>100</v>
      </c>
      <c r="P5" s="15">
        <f>(SA!D9)*100</f>
        <v>150</v>
      </c>
      <c r="Q5" s="16">
        <f t="shared" ref="Q5:Q9" si="3">(O5-P5)</f>
        <v>-50</v>
      </c>
      <c r="S5" s="14"/>
      <c r="T5" s="15">
        <f>Overhead!C9*100</f>
        <v>0</v>
      </c>
      <c r="U5" s="16">
        <f t="shared" ref="U5:U9" si="4">(S5-T5)</f>
        <v>0</v>
      </c>
    </row>
    <row r="6" spans="2:21" x14ac:dyDescent="0.25">
      <c r="B6" s="8" t="s">
        <v>10</v>
      </c>
      <c r="C6" s="14"/>
      <c r="D6" s="15"/>
      <c r="E6" s="16">
        <f t="shared" si="0"/>
        <v>0</v>
      </c>
      <c r="G6" s="14"/>
      <c r="H6" s="15"/>
      <c r="I6" s="16">
        <f t="shared" si="1"/>
        <v>0</v>
      </c>
      <c r="K6" s="14"/>
      <c r="L6" s="15">
        <f>Meetings!B6*100</f>
        <v>600</v>
      </c>
      <c r="M6" s="16">
        <f t="shared" si="2"/>
        <v>-600</v>
      </c>
      <c r="O6" s="14">
        <f>(SA!C15)*100</f>
        <v>200</v>
      </c>
      <c r="P6" s="15">
        <f>(SA!D15)*100</f>
        <v>300</v>
      </c>
      <c r="Q6" s="16">
        <f t="shared" si="3"/>
        <v>-100</v>
      </c>
      <c r="S6" s="14"/>
      <c r="T6" s="15">
        <f>Overhead!D9*100</f>
        <v>0</v>
      </c>
      <c r="U6" s="16">
        <f t="shared" si="4"/>
        <v>0</v>
      </c>
    </row>
    <row r="7" spans="2:21" x14ac:dyDescent="0.25">
      <c r="B7" s="8" t="s">
        <v>11</v>
      </c>
      <c r="C7" s="14"/>
      <c r="D7" s="15"/>
      <c r="E7" s="16">
        <f t="shared" ref="E7:E8" si="5">(C7-D7)</f>
        <v>0</v>
      </c>
      <c r="G7" s="14"/>
      <c r="H7" s="15"/>
      <c r="I7" s="16">
        <f t="shared" ref="I7:I8" si="6">(G7-H7)</f>
        <v>0</v>
      </c>
      <c r="K7" s="14"/>
      <c r="L7" s="15">
        <f>Meetings!B7*100</f>
        <v>600</v>
      </c>
      <c r="M7" s="16">
        <f t="shared" ref="M7:M8" si="7">(K7-L7)</f>
        <v>-600</v>
      </c>
      <c r="O7" s="14">
        <f>(SA!C19)*100</f>
        <v>200</v>
      </c>
      <c r="P7" s="15">
        <f>(SA!D19)*100</f>
        <v>150</v>
      </c>
      <c r="Q7" s="16">
        <f t="shared" ref="Q7:Q8" si="8">(O7-P7)</f>
        <v>50</v>
      </c>
      <c r="S7" s="14"/>
      <c r="T7" s="15">
        <f>Overhead!E9*100</f>
        <v>0</v>
      </c>
      <c r="U7" s="16">
        <f t="shared" ref="U7:U8" si="9">(S7-T7)</f>
        <v>0</v>
      </c>
    </row>
    <row r="8" spans="2:21" x14ac:dyDescent="0.25">
      <c r="B8" s="8" t="s">
        <v>12</v>
      </c>
      <c r="C8" s="14"/>
      <c r="D8" s="15"/>
      <c r="E8" s="16">
        <f t="shared" si="5"/>
        <v>0</v>
      </c>
      <c r="G8" s="14"/>
      <c r="H8" s="15"/>
      <c r="I8" s="16">
        <f t="shared" si="6"/>
        <v>0</v>
      </c>
      <c r="K8" s="14"/>
      <c r="L8" s="15">
        <f>Meetings!B8*100</f>
        <v>600</v>
      </c>
      <c r="M8" s="16">
        <f t="shared" si="7"/>
        <v>-600</v>
      </c>
      <c r="O8" s="14">
        <f>(SA!C23)*100</f>
        <v>200</v>
      </c>
      <c r="P8" s="15">
        <f>(SA!D23)*100</f>
        <v>200</v>
      </c>
      <c r="Q8" s="16">
        <f t="shared" si="8"/>
        <v>0</v>
      </c>
      <c r="S8" s="14"/>
      <c r="T8" s="15">
        <f>Overhead!F9*100</f>
        <v>0</v>
      </c>
      <c r="U8" s="16">
        <f t="shared" si="9"/>
        <v>0</v>
      </c>
    </row>
    <row r="9" spans="2:21" ht="15.75" thickBot="1" x14ac:dyDescent="0.3">
      <c r="B9" s="8" t="s">
        <v>13</v>
      </c>
      <c r="C9" s="43"/>
      <c r="D9" s="44"/>
      <c r="E9" s="27">
        <f t="shared" si="0"/>
        <v>0</v>
      </c>
      <c r="G9" s="14"/>
      <c r="H9" s="15"/>
      <c r="I9" s="16">
        <f t="shared" si="1"/>
        <v>0</v>
      </c>
      <c r="K9" s="14"/>
      <c r="L9" s="15">
        <f>Meetings!B9*100</f>
        <v>600</v>
      </c>
      <c r="M9" s="16">
        <f t="shared" si="2"/>
        <v>-600</v>
      </c>
      <c r="O9" s="43">
        <f>(SA!C27)*100</f>
        <v>200</v>
      </c>
      <c r="P9" s="44">
        <f>(SA!D27)*100</f>
        <v>200</v>
      </c>
      <c r="Q9" s="27">
        <f t="shared" si="3"/>
        <v>0</v>
      </c>
      <c r="S9" s="43"/>
      <c r="T9" s="44">
        <f>Overhead!G9*100</f>
        <v>0</v>
      </c>
      <c r="U9" s="27">
        <f t="shared" si="4"/>
        <v>0</v>
      </c>
    </row>
    <row r="10" spans="2:21" ht="15.75" thickBot="1" x14ac:dyDescent="0.3">
      <c r="B10" s="13" t="s">
        <v>0</v>
      </c>
      <c r="C10" s="24">
        <f>SUM(C4:C9)</f>
        <v>0</v>
      </c>
      <c r="D10" s="25">
        <f>SUM(D4:D9)</f>
        <v>0</v>
      </c>
      <c r="E10" s="26">
        <f>SUM(E4:E9)</f>
        <v>0</v>
      </c>
      <c r="G10" s="17">
        <f>SUM(G4:G9)</f>
        <v>0</v>
      </c>
      <c r="H10" s="18">
        <f>SUM(H4:H9)</f>
        <v>0</v>
      </c>
      <c r="I10" s="19">
        <f>SUM(I4:I9)</f>
        <v>0</v>
      </c>
      <c r="K10" s="17">
        <f>SUM(K4:K9)</f>
        <v>0</v>
      </c>
      <c r="L10" s="18">
        <f>SUM(L4:L9)</f>
        <v>3600</v>
      </c>
      <c r="M10" s="19">
        <f>SUM(M4:M9)</f>
        <v>-3600</v>
      </c>
      <c r="O10" s="24">
        <f>SUM(O4:O9)</f>
        <v>1100</v>
      </c>
      <c r="P10" s="25">
        <f>SUM(P4:P9)</f>
        <v>1200</v>
      </c>
      <c r="Q10" s="26">
        <f>SUM(Q4:Q9)</f>
        <v>-100</v>
      </c>
      <c r="S10" s="24">
        <f>SUM(S4:S9)</f>
        <v>0</v>
      </c>
      <c r="T10" s="25">
        <f>SUM(T4:T9)</f>
        <v>0</v>
      </c>
      <c r="U10" s="26">
        <f>SUM(U4:U9)</f>
        <v>0</v>
      </c>
    </row>
  </sheetData>
  <mergeCells count="5">
    <mergeCell ref="S2:U2"/>
    <mergeCell ref="C2:E2"/>
    <mergeCell ref="K2:M2"/>
    <mergeCell ref="G2:I2"/>
    <mergeCell ref="O2:Q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39"/>
  <sheetViews>
    <sheetView tabSelected="1" topLeftCell="A7" workbookViewId="0">
      <selection activeCell="R44" sqref="R44"/>
    </sheetView>
  </sheetViews>
  <sheetFormatPr defaultRowHeight="15" x14ac:dyDescent="0.25"/>
  <cols>
    <col min="1" max="1" width="29" customWidth="1"/>
    <col min="2" max="2" width="17.5703125" customWidth="1"/>
    <col min="3" max="4" width="15.7109375" customWidth="1"/>
    <col min="7" max="7" width="10.7109375" customWidth="1"/>
  </cols>
  <sheetData>
    <row r="1" spans="1:63" x14ac:dyDescent="0.25">
      <c r="A1" s="46"/>
      <c r="B1" s="46" t="s">
        <v>14</v>
      </c>
      <c r="C1" s="46" t="s">
        <v>15</v>
      </c>
      <c r="D1" s="46" t="s">
        <v>16</v>
      </c>
      <c r="E1" s="46" t="s">
        <v>17</v>
      </c>
      <c r="F1" s="47" t="s">
        <v>18</v>
      </c>
      <c r="G1" s="49" t="s">
        <v>19</v>
      </c>
      <c r="H1" s="48" t="s">
        <v>20</v>
      </c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</row>
    <row r="2" spans="1:63" s="2" customFormat="1" x14ac:dyDescent="0.25">
      <c r="A2" s="1" t="s">
        <v>21</v>
      </c>
      <c r="E2" s="2">
        <v>1</v>
      </c>
      <c r="F2" s="2">
        <f>(E2+1)</f>
        <v>2</v>
      </c>
      <c r="G2" s="2">
        <f t="shared" ref="G2:AE2" si="0">(F2+1)</f>
        <v>3</v>
      </c>
      <c r="H2" s="2">
        <f t="shared" si="0"/>
        <v>4</v>
      </c>
      <c r="I2" s="2">
        <f t="shared" si="0"/>
        <v>5</v>
      </c>
      <c r="J2" s="2">
        <f t="shared" si="0"/>
        <v>6</v>
      </c>
      <c r="K2" s="2">
        <f t="shared" si="0"/>
        <v>7</v>
      </c>
      <c r="L2" s="2">
        <f t="shared" si="0"/>
        <v>8</v>
      </c>
      <c r="M2" s="2">
        <f t="shared" si="0"/>
        <v>9</v>
      </c>
      <c r="N2" s="2">
        <f t="shared" si="0"/>
        <v>10</v>
      </c>
      <c r="O2" s="2">
        <f t="shared" si="0"/>
        <v>11</v>
      </c>
      <c r="P2" s="2">
        <f t="shared" si="0"/>
        <v>12</v>
      </c>
      <c r="Q2" s="2">
        <f t="shared" si="0"/>
        <v>13</v>
      </c>
      <c r="R2" s="2">
        <f t="shared" si="0"/>
        <v>14</v>
      </c>
      <c r="S2" s="2">
        <f t="shared" si="0"/>
        <v>15</v>
      </c>
      <c r="T2" s="2">
        <f t="shared" si="0"/>
        <v>16</v>
      </c>
      <c r="U2" s="2">
        <f t="shared" si="0"/>
        <v>17</v>
      </c>
      <c r="V2" s="2">
        <f t="shared" si="0"/>
        <v>18</v>
      </c>
      <c r="W2" s="2">
        <f t="shared" si="0"/>
        <v>19</v>
      </c>
      <c r="X2" s="2">
        <f t="shared" si="0"/>
        <v>20</v>
      </c>
      <c r="Y2" s="2">
        <f t="shared" si="0"/>
        <v>21</v>
      </c>
      <c r="Z2" s="2">
        <f t="shared" si="0"/>
        <v>22</v>
      </c>
      <c r="AA2" s="2">
        <f t="shared" si="0"/>
        <v>23</v>
      </c>
      <c r="AB2" s="2">
        <f t="shared" si="0"/>
        <v>24</v>
      </c>
      <c r="AC2" s="2">
        <f t="shared" si="0"/>
        <v>25</v>
      </c>
      <c r="AD2" s="2">
        <f t="shared" si="0"/>
        <v>26</v>
      </c>
      <c r="AE2" s="2">
        <f t="shared" si="0"/>
        <v>27</v>
      </c>
      <c r="AF2" s="2">
        <f t="shared" ref="AF2:AV2" si="1">(AE2+1)</f>
        <v>28</v>
      </c>
      <c r="AG2" s="2">
        <f t="shared" si="1"/>
        <v>29</v>
      </c>
      <c r="AH2" s="2">
        <f t="shared" si="1"/>
        <v>30</v>
      </c>
      <c r="AI2" s="2">
        <f t="shared" si="1"/>
        <v>31</v>
      </c>
      <c r="AJ2" s="2">
        <f t="shared" si="1"/>
        <v>32</v>
      </c>
      <c r="AK2" s="2">
        <f t="shared" si="1"/>
        <v>33</v>
      </c>
      <c r="AL2" s="2">
        <f t="shared" si="1"/>
        <v>34</v>
      </c>
      <c r="AM2" s="2">
        <f t="shared" si="1"/>
        <v>35</v>
      </c>
      <c r="AN2" s="2">
        <f t="shared" si="1"/>
        <v>36</v>
      </c>
      <c r="AO2" s="2">
        <f t="shared" si="1"/>
        <v>37</v>
      </c>
      <c r="AP2" s="2">
        <f t="shared" si="1"/>
        <v>38</v>
      </c>
      <c r="AQ2" s="2">
        <f t="shared" si="1"/>
        <v>39</v>
      </c>
      <c r="AR2" s="2">
        <f t="shared" si="1"/>
        <v>40</v>
      </c>
      <c r="AS2" s="2">
        <f t="shared" si="1"/>
        <v>41</v>
      </c>
      <c r="AT2" s="2">
        <f t="shared" si="1"/>
        <v>42</v>
      </c>
      <c r="AU2" s="2">
        <f t="shared" si="1"/>
        <v>43</v>
      </c>
      <c r="AV2" s="2">
        <f t="shared" si="1"/>
        <v>44</v>
      </c>
      <c r="AW2" s="2">
        <f t="shared" ref="AW2:BK2" si="2">(AV2+1)</f>
        <v>45</v>
      </c>
      <c r="AX2" s="2">
        <f t="shared" si="2"/>
        <v>46</v>
      </c>
      <c r="AY2" s="2">
        <f t="shared" si="2"/>
        <v>47</v>
      </c>
      <c r="AZ2" s="2">
        <f t="shared" si="2"/>
        <v>48</v>
      </c>
      <c r="BA2" s="2">
        <f t="shared" si="2"/>
        <v>49</v>
      </c>
      <c r="BB2" s="2">
        <f t="shared" si="2"/>
        <v>50</v>
      </c>
      <c r="BC2" s="2">
        <f t="shared" si="2"/>
        <v>51</v>
      </c>
      <c r="BD2" s="2">
        <f t="shared" si="2"/>
        <v>52</v>
      </c>
      <c r="BE2" s="2">
        <f t="shared" si="2"/>
        <v>53</v>
      </c>
      <c r="BF2" s="2">
        <f t="shared" si="2"/>
        <v>54</v>
      </c>
      <c r="BG2" s="2">
        <f t="shared" si="2"/>
        <v>55</v>
      </c>
      <c r="BH2" s="2">
        <f t="shared" si="2"/>
        <v>56</v>
      </c>
      <c r="BI2" s="2">
        <f t="shared" si="2"/>
        <v>57</v>
      </c>
      <c r="BJ2" s="2">
        <f t="shared" si="2"/>
        <v>58</v>
      </c>
      <c r="BK2" s="2">
        <f t="shared" si="2"/>
        <v>59</v>
      </c>
    </row>
    <row r="3" spans="1:63" x14ac:dyDescent="0.25">
      <c r="A3" t="s">
        <v>22</v>
      </c>
      <c r="B3" t="s">
        <v>23</v>
      </c>
      <c r="C3" t="s">
        <v>23</v>
      </c>
      <c r="D3" t="s">
        <v>18</v>
      </c>
    </row>
    <row r="4" spans="1:63" x14ac:dyDescent="0.25">
      <c r="A4" t="s">
        <v>24</v>
      </c>
      <c r="B4">
        <v>4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</row>
    <row r="5" spans="1:63" x14ac:dyDescent="0.25">
      <c r="A5" t="s">
        <v>25</v>
      </c>
      <c r="B5">
        <v>2</v>
      </c>
      <c r="D5" t="s">
        <v>20</v>
      </c>
      <c r="I5" t="s">
        <v>20</v>
      </c>
      <c r="J5" t="s">
        <v>20</v>
      </c>
    </row>
    <row r="6" spans="1:63" x14ac:dyDescent="0.25">
      <c r="A6" t="s">
        <v>26</v>
      </c>
      <c r="B6">
        <v>5</v>
      </c>
      <c r="D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</row>
    <row r="7" spans="1:63" x14ac:dyDescent="0.25">
      <c r="A7" t="s">
        <v>27</v>
      </c>
      <c r="B7">
        <f>SUM(B3:B6)</f>
        <v>11</v>
      </c>
      <c r="C7">
        <f>SUM(C3:C6)</f>
        <v>0</v>
      </c>
    </row>
    <row r="8" spans="1:63" s="2" customFormat="1" x14ac:dyDescent="0.25">
      <c r="A8" s="2" t="s">
        <v>9</v>
      </c>
    </row>
    <row r="9" spans="1:63" x14ac:dyDescent="0.25">
      <c r="A9" t="s">
        <v>22</v>
      </c>
      <c r="B9" t="s">
        <v>23</v>
      </c>
      <c r="C9" t="s">
        <v>23</v>
      </c>
      <c r="D9" t="s">
        <v>18</v>
      </c>
    </row>
    <row r="10" spans="1:63" x14ac:dyDescent="0.25">
      <c r="A10" t="s">
        <v>28</v>
      </c>
      <c r="B10">
        <v>8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</row>
    <row r="11" spans="1:63" x14ac:dyDescent="0.25">
      <c r="A11" t="s">
        <v>29</v>
      </c>
      <c r="B11">
        <v>5</v>
      </c>
      <c r="D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</row>
    <row r="12" spans="1:63" x14ac:dyDescent="0.25">
      <c r="A12" t="s">
        <v>30</v>
      </c>
      <c r="B12">
        <v>4</v>
      </c>
      <c r="D12" t="s">
        <v>20</v>
      </c>
      <c r="R12" t="s">
        <v>20</v>
      </c>
      <c r="S12" t="s">
        <v>20</v>
      </c>
      <c r="T12" t="s">
        <v>20</v>
      </c>
      <c r="U12" t="s">
        <v>20</v>
      </c>
    </row>
    <row r="13" spans="1:63" x14ac:dyDescent="0.25">
      <c r="A13" t="s">
        <v>27</v>
      </c>
      <c r="B13">
        <f>SUM(B9:B12)</f>
        <v>17</v>
      </c>
      <c r="C13">
        <f>SUM(C9:C12)</f>
        <v>0</v>
      </c>
    </row>
    <row r="14" spans="1:63" s="2" customFormat="1" x14ac:dyDescent="0.25">
      <c r="A14" s="2" t="s">
        <v>10</v>
      </c>
    </row>
    <row r="15" spans="1:63" x14ac:dyDescent="0.25">
      <c r="A15" t="s">
        <v>22</v>
      </c>
      <c r="B15">
        <v>2</v>
      </c>
      <c r="C15">
        <v>2</v>
      </c>
      <c r="D15" t="s">
        <v>18</v>
      </c>
      <c r="E15" t="str">
        <f>($D15)</f>
        <v>complete</v>
      </c>
      <c r="F15" t="str">
        <f>($D15)</f>
        <v>complete</v>
      </c>
    </row>
    <row r="16" spans="1:63" x14ac:dyDescent="0.25">
      <c r="A16" t="s">
        <v>31</v>
      </c>
      <c r="B16">
        <v>6</v>
      </c>
      <c r="D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</row>
    <row r="17" spans="1:24" x14ac:dyDescent="0.25">
      <c r="A17" t="s">
        <v>32</v>
      </c>
      <c r="B17">
        <v>3</v>
      </c>
      <c r="D17" t="s">
        <v>20</v>
      </c>
      <c r="N17" t="s">
        <v>20</v>
      </c>
      <c r="O17" t="s">
        <v>20</v>
      </c>
      <c r="P17" t="s">
        <v>20</v>
      </c>
    </row>
    <row r="18" spans="1:24" x14ac:dyDescent="0.25">
      <c r="A18" t="s">
        <v>33</v>
      </c>
      <c r="B18">
        <v>8</v>
      </c>
      <c r="D18" t="s">
        <v>20</v>
      </c>
      <c r="Q18" t="s">
        <v>20</v>
      </c>
      <c r="R18" t="s">
        <v>20</v>
      </c>
      <c r="S18" t="s">
        <v>20</v>
      </c>
      <c r="T18" t="s">
        <v>20</v>
      </c>
      <c r="U18" t="s">
        <v>20</v>
      </c>
      <c r="V18" t="s">
        <v>20</v>
      </c>
      <c r="W18" t="s">
        <v>20</v>
      </c>
      <c r="X18" t="s">
        <v>20</v>
      </c>
    </row>
    <row r="19" spans="1:24" x14ac:dyDescent="0.25">
      <c r="A19" t="s">
        <v>27</v>
      </c>
      <c r="B19">
        <f>SUM(B15:B18)</f>
        <v>19</v>
      </c>
      <c r="C19">
        <f>SUM(C15:C18)</f>
        <v>2</v>
      </c>
    </row>
    <row r="20" spans="1:24" s="2" customFormat="1" x14ac:dyDescent="0.25">
      <c r="A20" s="2" t="s">
        <v>11</v>
      </c>
    </row>
    <row r="21" spans="1:24" x14ac:dyDescent="0.25">
      <c r="A21" t="s">
        <v>22</v>
      </c>
      <c r="B21">
        <v>3</v>
      </c>
      <c r="C21">
        <v>3</v>
      </c>
      <c r="D21" t="s">
        <v>18</v>
      </c>
      <c r="E21" t="str">
        <f t="shared" ref="E21" si="3">($D21)</f>
        <v>complete</v>
      </c>
      <c r="F21" t="str">
        <f>($D21)</f>
        <v>complete</v>
      </c>
    </row>
    <row r="22" spans="1:24" x14ac:dyDescent="0.25">
      <c r="A22" t="s">
        <v>34</v>
      </c>
      <c r="B22">
        <v>2</v>
      </c>
      <c r="D22" t="s">
        <v>20</v>
      </c>
      <c r="G22" t="s">
        <v>20</v>
      </c>
      <c r="H22" t="s">
        <v>20</v>
      </c>
    </row>
    <row r="23" spans="1:24" x14ac:dyDescent="0.25">
      <c r="A23" t="s">
        <v>35</v>
      </c>
      <c r="B23">
        <v>4</v>
      </c>
      <c r="D23" t="s">
        <v>20</v>
      </c>
      <c r="I23" t="s">
        <v>20</v>
      </c>
      <c r="J23" t="s">
        <v>20</v>
      </c>
      <c r="K23" t="s">
        <v>20</v>
      </c>
      <c r="L23" t="s">
        <v>20</v>
      </c>
    </row>
    <row r="24" spans="1:24" x14ac:dyDescent="0.25">
      <c r="A24" t="s">
        <v>36</v>
      </c>
      <c r="B24">
        <v>3</v>
      </c>
      <c r="D24" t="s">
        <v>20</v>
      </c>
      <c r="M24" t="s">
        <v>20</v>
      </c>
      <c r="N24" t="s">
        <v>20</v>
      </c>
      <c r="O24" t="s">
        <v>20</v>
      </c>
    </row>
    <row r="25" spans="1:24" x14ac:dyDescent="0.25">
      <c r="A25" t="s">
        <v>37</v>
      </c>
      <c r="B25">
        <v>7</v>
      </c>
      <c r="D25" t="s">
        <v>20</v>
      </c>
      <c r="P25" t="s">
        <v>20</v>
      </c>
      <c r="Q25" t="s">
        <v>20</v>
      </c>
      <c r="R25" t="s">
        <v>20</v>
      </c>
      <c r="S25" t="s">
        <v>20</v>
      </c>
      <c r="T25" t="s">
        <v>20</v>
      </c>
      <c r="U25" t="s">
        <v>20</v>
      </c>
      <c r="V25" t="s">
        <v>20</v>
      </c>
    </row>
    <row r="26" spans="1:24" x14ac:dyDescent="0.25">
      <c r="A26" t="s">
        <v>27</v>
      </c>
      <c r="B26">
        <f>SUM(B21:B25)</f>
        <v>19</v>
      </c>
      <c r="C26">
        <f>SUM(C21:C25)</f>
        <v>3</v>
      </c>
    </row>
    <row r="27" spans="1:24" s="2" customFormat="1" x14ac:dyDescent="0.25">
      <c r="A27" s="2" t="s">
        <v>12</v>
      </c>
    </row>
    <row r="28" spans="1:24" x14ac:dyDescent="0.25">
      <c r="A28" t="s">
        <v>22</v>
      </c>
      <c r="B28">
        <v>3</v>
      </c>
      <c r="C28">
        <v>3</v>
      </c>
      <c r="D28" t="s">
        <v>18</v>
      </c>
      <c r="E28" t="s">
        <v>18</v>
      </c>
      <c r="F28" t="s">
        <v>18</v>
      </c>
      <c r="G28" t="s">
        <v>18</v>
      </c>
    </row>
    <row r="29" spans="1:24" x14ac:dyDescent="0.25">
      <c r="A29" t="s">
        <v>38</v>
      </c>
      <c r="B29">
        <v>8</v>
      </c>
      <c r="D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</row>
    <row r="30" spans="1:24" x14ac:dyDescent="0.25">
      <c r="A30" t="s">
        <v>39</v>
      </c>
      <c r="B30">
        <v>4</v>
      </c>
      <c r="D30" t="s">
        <v>20</v>
      </c>
      <c r="P30" t="s">
        <v>20</v>
      </c>
      <c r="Q30" t="s">
        <v>20</v>
      </c>
      <c r="R30" t="s">
        <v>20</v>
      </c>
      <c r="S30" t="s">
        <v>20</v>
      </c>
    </row>
    <row r="31" spans="1:24" x14ac:dyDescent="0.25">
      <c r="A31" t="s">
        <v>40</v>
      </c>
      <c r="B31">
        <v>2</v>
      </c>
      <c r="D31" t="s">
        <v>20</v>
      </c>
      <c r="T31" t="s">
        <v>20</v>
      </c>
      <c r="U31" t="s">
        <v>20</v>
      </c>
    </row>
    <row r="32" spans="1:24" x14ac:dyDescent="0.25">
      <c r="A32" t="s">
        <v>27</v>
      </c>
      <c r="B32">
        <f>SUM(B28:B31)</f>
        <v>17</v>
      </c>
      <c r="C32">
        <f>SUM(C28:C29)</f>
        <v>3</v>
      </c>
    </row>
    <row r="33" spans="1:22" s="2" customFormat="1" x14ac:dyDescent="0.25">
      <c r="A33" s="2" t="s">
        <v>13</v>
      </c>
    </row>
    <row r="34" spans="1:22" x14ac:dyDescent="0.25">
      <c r="A34" t="s">
        <v>22</v>
      </c>
      <c r="B34" t="s">
        <v>23</v>
      </c>
      <c r="C34" t="s">
        <v>23</v>
      </c>
      <c r="D34" t="s">
        <v>18</v>
      </c>
    </row>
    <row r="35" spans="1:22" x14ac:dyDescent="0.25">
      <c r="A35" t="s">
        <v>41</v>
      </c>
      <c r="B35">
        <v>3</v>
      </c>
      <c r="D35" t="s">
        <v>20</v>
      </c>
      <c r="E35" t="s">
        <v>20</v>
      </c>
      <c r="F35" t="s">
        <v>20</v>
      </c>
      <c r="G35" t="s">
        <v>20</v>
      </c>
    </row>
    <row r="36" spans="1:22" x14ac:dyDescent="0.25">
      <c r="A36" t="s">
        <v>42</v>
      </c>
      <c r="B36">
        <v>6</v>
      </c>
      <c r="D36" t="s">
        <v>20</v>
      </c>
      <c r="H36" t="s">
        <v>20</v>
      </c>
      <c r="I36" t="s">
        <v>20</v>
      </c>
      <c r="J36" t="s">
        <v>20</v>
      </c>
      <c r="K36" t="s">
        <v>20</v>
      </c>
      <c r="L36" t="s">
        <v>20</v>
      </c>
      <c r="M36" t="s">
        <v>20</v>
      </c>
    </row>
    <row r="37" spans="1:22" x14ac:dyDescent="0.25">
      <c r="B37">
        <f>SUM(B34:B36)</f>
        <v>9</v>
      </c>
      <c r="C37">
        <f>SUM(C34:C36)</f>
        <v>0</v>
      </c>
      <c r="N37" t="s">
        <v>20</v>
      </c>
      <c r="O37" t="s">
        <v>20</v>
      </c>
      <c r="P37" t="s">
        <v>20</v>
      </c>
      <c r="Q37" t="s">
        <v>20</v>
      </c>
      <c r="R37" t="s">
        <v>20</v>
      </c>
      <c r="S37" t="s">
        <v>20</v>
      </c>
      <c r="T37" t="s">
        <v>20</v>
      </c>
      <c r="U37" t="s">
        <v>20</v>
      </c>
      <c r="V37" t="s">
        <v>20</v>
      </c>
    </row>
    <row r="38" spans="1:22" s="5" customFormat="1" x14ac:dyDescent="0.25">
      <c r="A38" s="5" t="s">
        <v>43</v>
      </c>
      <c r="B38" s="5">
        <f>SUM(B19,B26,B13,B7)</f>
        <v>66</v>
      </c>
      <c r="C38" s="5">
        <f>SUM(C7,C13,C19,C26)</f>
        <v>5</v>
      </c>
    </row>
    <row r="39" spans="1:22" s="5" customFormat="1" x14ac:dyDescent="0.25">
      <c r="A39" s="5" t="s">
        <v>44</v>
      </c>
      <c r="B39" s="51">
        <f>B38*100</f>
        <v>6600</v>
      </c>
      <c r="C39" s="51">
        <f>C38*100</f>
        <v>500</v>
      </c>
      <c r="D39" s="51"/>
    </row>
  </sheetData>
  <conditionalFormatting sqref="D3:D6">
    <cfRule type="cellIs" dxfId="95" priority="160" operator="equal">
      <formula>$H$1</formula>
    </cfRule>
    <cfRule type="cellIs" dxfId="94" priority="161" operator="equal">
      <formula>$G$1</formula>
    </cfRule>
    <cfRule type="cellIs" dxfId="93" priority="162" operator="equal">
      <formula>$F$1</formula>
    </cfRule>
  </conditionalFormatting>
  <conditionalFormatting sqref="D9:D12">
    <cfRule type="cellIs" dxfId="92" priority="157" operator="equal">
      <formula>$H$1</formula>
    </cfRule>
    <cfRule type="cellIs" dxfId="91" priority="158" operator="equal">
      <formula>$G$1</formula>
    </cfRule>
    <cfRule type="cellIs" dxfId="90" priority="159" operator="equal">
      <formula>$F$1</formula>
    </cfRule>
  </conditionalFormatting>
  <conditionalFormatting sqref="D15 G16:P16 N17:S17 Q18:X18">
    <cfRule type="cellIs" dxfId="89" priority="182" operator="equal">
      <formula>$G$1</formula>
    </cfRule>
    <cfRule type="cellIs" dxfId="88" priority="183" operator="equal">
      <formula>$F$1</formula>
    </cfRule>
  </conditionalFormatting>
  <conditionalFormatting sqref="D21:D25">
    <cfRule type="cellIs" dxfId="87" priority="151" operator="equal">
      <formula>$H$1</formula>
    </cfRule>
    <cfRule type="cellIs" dxfId="86" priority="152" operator="equal">
      <formula>$G$1</formula>
    </cfRule>
    <cfRule type="cellIs" dxfId="85" priority="153" operator="equal">
      <formula>$F$1</formula>
    </cfRule>
  </conditionalFormatting>
  <conditionalFormatting sqref="D28:D31">
    <cfRule type="cellIs" dxfId="84" priority="94" operator="equal">
      <formula>$H$1</formula>
    </cfRule>
    <cfRule type="cellIs" dxfId="83" priority="95" operator="equal">
      <formula>$G$1</formula>
    </cfRule>
    <cfRule type="cellIs" dxfId="82" priority="96" operator="equal">
      <formula>$F$1</formula>
    </cfRule>
  </conditionalFormatting>
  <conditionalFormatting sqref="D34:D36">
    <cfRule type="cellIs" dxfId="81" priority="76" operator="equal">
      <formula>$H$1</formula>
    </cfRule>
    <cfRule type="cellIs" dxfId="80" priority="77" operator="equal">
      <formula>$G$1</formula>
    </cfRule>
    <cfRule type="cellIs" dxfId="79" priority="78" operator="equal">
      <formula>$F$1</formula>
    </cfRule>
  </conditionalFormatting>
  <conditionalFormatting sqref="E15:F15 S15:BR16 S17 Z17:BR17 E18:M18 Q18:X18 AG18:BR18 E19:BR21 E13:BR14 M10:BR10 E11:L11 R11:BR11 E12:Q12 V12:BR12 E3:BR4 E7:BR9 E5:H5 K5:BR5 E6:J6 P6:BR6 E25:O25 E22:F22 I22:BR22 E23:H23 M23:BR23 E24:L24 P24:BR24 W25:BR25">
    <cfRule type="cellIs" dxfId="78" priority="163" operator="equal">
      <formula>$H$1</formula>
    </cfRule>
  </conditionalFormatting>
  <conditionalFormatting sqref="E15:F15 S15:BR16 S17 Z17:BR17 E18:M18 Q18:X18 AG18:BR18 E19:BR21 E13:BR14 M10:BR10 E11:L11 R11:BR11 E12:Q12 V12:BR12 E3:BR4 E7:BR9 E5:H5 K5:BR5 E6:J6 P6:BR6 E25:O25 E22:F22 I22:BR22 E23:H23 M23:BR23 E24:L24 P24:BR24 W25:BR25">
    <cfRule type="cellIs" dxfId="77" priority="164" operator="equal">
      <formula>$G$1</formula>
    </cfRule>
    <cfRule type="cellIs" dxfId="76" priority="165" operator="equal">
      <formula>$F$1</formula>
    </cfRule>
  </conditionalFormatting>
  <conditionalFormatting sqref="E27:BR27 E31:S31 F29:G29 P29:BR29 E30:O30 T30:BR30 V31:BR31 H28:BR28">
    <cfRule type="cellIs" dxfId="75" priority="97" operator="equal">
      <formula>$H$1</formula>
    </cfRule>
    <cfRule type="cellIs" dxfId="74" priority="98" operator="equal">
      <formula>$G$1</formula>
    </cfRule>
    <cfRule type="cellIs" dxfId="73" priority="99" operator="equal">
      <formula>$F$1</formula>
    </cfRule>
  </conditionalFormatting>
  <conditionalFormatting sqref="E33:BR34 E36:G36 H35:BR35 N36:BR36">
    <cfRule type="cellIs" dxfId="72" priority="79" operator="equal">
      <formula>$H$1</formula>
    </cfRule>
    <cfRule type="cellIs" dxfId="71" priority="80" operator="equal">
      <formula>$G$1</formula>
    </cfRule>
    <cfRule type="cellIs" dxfId="70" priority="81" operator="equal">
      <formula>$F$1</formula>
    </cfRule>
  </conditionalFormatting>
  <conditionalFormatting sqref="F3 F5">
    <cfRule type="cellIs" dxfId="69" priority="148" operator="equal">
      <formula>$H$1</formula>
    </cfRule>
    <cfRule type="cellIs" dxfId="68" priority="149" operator="equal">
      <formula>$G$1</formula>
    </cfRule>
    <cfRule type="cellIs" dxfId="67" priority="150" operator="equal">
      <formula>$F$1</formula>
    </cfRule>
  </conditionalFormatting>
  <conditionalFormatting sqref="N17:S17 Q18:X18 D15 G16:P16">
    <cfRule type="cellIs" dxfId="66" priority="181" operator="equal">
      <formula>$H$1</formula>
    </cfRule>
  </conditionalFormatting>
  <conditionalFormatting sqref="D16">
    <cfRule type="cellIs" dxfId="65" priority="64" operator="equal">
      <formula>$H$1</formula>
    </cfRule>
    <cfRule type="cellIs" dxfId="64" priority="65" operator="equal">
      <formula>$G$1</formula>
    </cfRule>
    <cfRule type="cellIs" dxfId="63" priority="66" operator="equal">
      <formula>$F$1</formula>
    </cfRule>
  </conditionalFormatting>
  <conditionalFormatting sqref="D17">
    <cfRule type="cellIs" dxfId="62" priority="61" operator="equal">
      <formula>$H$1</formula>
    </cfRule>
    <cfRule type="cellIs" dxfId="61" priority="62" operator="equal">
      <formula>$G$1</formula>
    </cfRule>
    <cfRule type="cellIs" dxfId="60" priority="63" operator="equal">
      <formula>$F$1</formula>
    </cfRule>
  </conditionalFormatting>
  <conditionalFormatting sqref="D18">
    <cfRule type="cellIs" dxfId="59" priority="58" operator="equal">
      <formula>$H$1</formula>
    </cfRule>
    <cfRule type="cellIs" dxfId="58" priority="59" operator="equal">
      <formula>$G$1</formula>
    </cfRule>
    <cfRule type="cellIs" dxfId="57" priority="60" operator="equal">
      <formula>$F$1</formula>
    </cfRule>
  </conditionalFormatting>
  <conditionalFormatting sqref="E10:L10">
    <cfRule type="cellIs" dxfId="56" priority="56" operator="equal">
      <formula>$G$1</formula>
    </cfRule>
    <cfRule type="cellIs" dxfId="55" priority="57" operator="equal">
      <formula>$F$1</formula>
    </cfRule>
  </conditionalFormatting>
  <conditionalFormatting sqref="E10:L10">
    <cfRule type="cellIs" dxfId="54" priority="55" operator="equal">
      <formula>$H$1</formula>
    </cfRule>
  </conditionalFormatting>
  <conditionalFormatting sqref="M11:Q11">
    <cfRule type="cellIs" dxfId="50" priority="50" operator="equal">
      <formula>$G$1</formula>
    </cfRule>
    <cfRule type="cellIs" dxfId="49" priority="51" operator="equal">
      <formula>$F$1</formula>
    </cfRule>
  </conditionalFormatting>
  <conditionalFormatting sqref="M11:Q11">
    <cfRule type="cellIs" dxfId="48" priority="49" operator="equal">
      <formula>$H$1</formula>
    </cfRule>
  </conditionalFormatting>
  <conditionalFormatting sqref="R12:U12">
    <cfRule type="cellIs" dxfId="47" priority="47" operator="equal">
      <formula>$G$1</formula>
    </cfRule>
    <cfRule type="cellIs" dxfId="46" priority="48" operator="equal">
      <formula>$F$1</formula>
    </cfRule>
  </conditionalFormatting>
  <conditionalFormatting sqref="R12:U12">
    <cfRule type="cellIs" dxfId="45" priority="46" operator="equal">
      <formula>$H$1</formula>
    </cfRule>
  </conditionalFormatting>
  <conditionalFormatting sqref="E4:H4">
    <cfRule type="cellIs" dxfId="44" priority="44" operator="equal">
      <formula>$G$1</formula>
    </cfRule>
    <cfRule type="cellIs" dxfId="43" priority="45" operator="equal">
      <formula>$F$1</formula>
    </cfRule>
  </conditionalFormatting>
  <conditionalFormatting sqref="E4:H4">
    <cfRule type="cellIs" dxfId="42" priority="43" operator="equal">
      <formula>$H$1</formula>
    </cfRule>
  </conditionalFormatting>
  <conditionalFormatting sqref="I5:J5">
    <cfRule type="cellIs" dxfId="41" priority="41" operator="equal">
      <formula>$G$1</formula>
    </cfRule>
    <cfRule type="cellIs" dxfId="40" priority="42" operator="equal">
      <formula>$F$1</formula>
    </cfRule>
  </conditionalFormatting>
  <conditionalFormatting sqref="I5:J5">
    <cfRule type="cellIs" dxfId="39" priority="40" operator="equal">
      <formula>$H$1</formula>
    </cfRule>
  </conditionalFormatting>
  <conditionalFormatting sqref="K6:O6">
    <cfRule type="cellIs" dxfId="38" priority="38" operator="equal">
      <formula>$G$1</formula>
    </cfRule>
    <cfRule type="cellIs" dxfId="37" priority="39" operator="equal">
      <formula>$F$1</formula>
    </cfRule>
  </conditionalFormatting>
  <conditionalFormatting sqref="K6:O6">
    <cfRule type="cellIs" dxfId="36" priority="37" operator="equal">
      <formula>$H$1</formula>
    </cfRule>
  </conditionalFormatting>
  <conditionalFormatting sqref="G22:H22">
    <cfRule type="cellIs" dxfId="35" priority="35" operator="equal">
      <formula>$G$1</formula>
    </cfRule>
    <cfRule type="cellIs" dxfId="34" priority="36" operator="equal">
      <formula>$F$1</formula>
    </cfRule>
  </conditionalFormatting>
  <conditionalFormatting sqref="G22:H22">
    <cfRule type="cellIs" dxfId="33" priority="34" operator="equal">
      <formula>$H$1</formula>
    </cfRule>
  </conditionalFormatting>
  <conditionalFormatting sqref="I23:L23">
    <cfRule type="cellIs" dxfId="32" priority="32" operator="equal">
      <formula>$G$1</formula>
    </cfRule>
    <cfRule type="cellIs" dxfId="31" priority="33" operator="equal">
      <formula>$F$1</formula>
    </cfRule>
  </conditionalFormatting>
  <conditionalFormatting sqref="I23:L23">
    <cfRule type="cellIs" dxfId="30" priority="31" operator="equal">
      <formula>$H$1</formula>
    </cfRule>
  </conditionalFormatting>
  <conditionalFormatting sqref="M24:O24">
    <cfRule type="cellIs" dxfId="26" priority="26" operator="equal">
      <formula>$G$1</formula>
    </cfRule>
    <cfRule type="cellIs" dxfId="25" priority="27" operator="equal">
      <formula>$F$1</formula>
    </cfRule>
  </conditionalFormatting>
  <conditionalFormatting sqref="M24:O24">
    <cfRule type="cellIs" dxfId="24" priority="25" operator="equal">
      <formula>$H$1</formula>
    </cfRule>
  </conditionalFormatting>
  <conditionalFormatting sqref="P25:V25">
    <cfRule type="cellIs" dxfId="23" priority="23" operator="equal">
      <formula>$G$1</formula>
    </cfRule>
    <cfRule type="cellIs" dxfId="22" priority="24" operator="equal">
      <formula>$F$1</formula>
    </cfRule>
  </conditionalFormatting>
  <conditionalFormatting sqref="P25:V25">
    <cfRule type="cellIs" dxfId="21" priority="22" operator="equal">
      <formula>$H$1</formula>
    </cfRule>
  </conditionalFormatting>
  <conditionalFormatting sqref="E29 H29:O29">
    <cfRule type="cellIs" dxfId="20" priority="20" operator="equal">
      <formula>$G$1</formula>
    </cfRule>
    <cfRule type="cellIs" dxfId="19" priority="21" operator="equal">
      <formula>$F$1</formula>
    </cfRule>
  </conditionalFormatting>
  <conditionalFormatting sqref="E29 H29:O29">
    <cfRule type="cellIs" dxfId="18" priority="19" operator="equal">
      <formula>$H$1</formula>
    </cfRule>
  </conditionalFormatting>
  <conditionalFormatting sqref="P30:S30">
    <cfRule type="cellIs" dxfId="17" priority="17" operator="equal">
      <formula>$G$1</formula>
    </cfRule>
    <cfRule type="cellIs" dxfId="16" priority="18" operator="equal">
      <formula>$F$1</formula>
    </cfRule>
  </conditionalFormatting>
  <conditionalFormatting sqref="P30:S30">
    <cfRule type="cellIs" dxfId="15" priority="16" operator="equal">
      <formula>$H$1</formula>
    </cfRule>
  </conditionalFormatting>
  <conditionalFormatting sqref="T31:U31">
    <cfRule type="cellIs" dxfId="14" priority="14" operator="equal">
      <formula>$G$1</formula>
    </cfRule>
    <cfRule type="cellIs" dxfId="13" priority="15" operator="equal">
      <formula>$F$1</formula>
    </cfRule>
  </conditionalFormatting>
  <conditionalFormatting sqref="T31:U31">
    <cfRule type="cellIs" dxfId="12" priority="13" operator="equal">
      <formula>$H$1</formula>
    </cfRule>
  </conditionalFormatting>
  <conditionalFormatting sqref="E35:G35">
    <cfRule type="cellIs" dxfId="11" priority="11" operator="equal">
      <formula>$G$1</formula>
    </cfRule>
    <cfRule type="cellIs" dxfId="10" priority="12" operator="equal">
      <formula>$F$1</formula>
    </cfRule>
  </conditionalFormatting>
  <conditionalFormatting sqref="E35:G35">
    <cfRule type="cellIs" dxfId="9" priority="10" operator="equal">
      <formula>$H$1</formula>
    </cfRule>
  </conditionalFormatting>
  <conditionalFormatting sqref="H36:M36">
    <cfRule type="cellIs" dxfId="8" priority="8" operator="equal">
      <formula>$G$1</formula>
    </cfRule>
    <cfRule type="cellIs" dxfId="7" priority="9" operator="equal">
      <formula>$F$1</formula>
    </cfRule>
  </conditionalFormatting>
  <conditionalFormatting sqref="H36:M36">
    <cfRule type="cellIs" dxfId="6" priority="7" operator="equal">
      <formula>$H$1</formula>
    </cfRule>
  </conditionalFormatting>
  <conditionalFormatting sqref="N37:V37">
    <cfRule type="cellIs" dxfId="5" priority="5" operator="equal">
      <formula>$G$1</formula>
    </cfRule>
    <cfRule type="cellIs" dxfId="4" priority="6" operator="equal">
      <formula>$F$1</formula>
    </cfRule>
  </conditionalFormatting>
  <conditionalFormatting sqref="N37:V37">
    <cfRule type="cellIs" dxfId="3" priority="4" operator="equal">
      <formula>$H$1</formula>
    </cfRule>
  </conditionalFormatting>
  <conditionalFormatting sqref="E28:G28">
    <cfRule type="cellIs" dxfId="2" priority="1" operator="equal">
      <formula>$H$1</formula>
    </cfRule>
    <cfRule type="cellIs" dxfId="1" priority="2" operator="equal">
      <formula>$G$1</formula>
    </cfRule>
    <cfRule type="cellIs" dxfId="0" priority="3" operator="equal">
      <formula>$F$1</formula>
    </cfRule>
  </conditionalFormatting>
  <dataValidations count="1">
    <dataValidation type="list" allowBlank="1" showInputMessage="1" showErrorMessage="1" sqref="D3:D6 D9:D12 D21:D25 D28:D31 D34:D36 D15:D18 N17:S17 Q18:X18 G16:P16 E10:L10 M11:Q11 R12:U12 E4:H4 I5:J5 K6:O6 G22:H22 I23:L23 M24:O24 P25:V25 E28:E29 H29:O29 P30:S30 T31:U31 E35:G35 H36:M36 N37:V37 F28:G28" xr:uid="{00000000-0002-0000-0100-000000000000}">
      <formula1>$F$1:$H$1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3"/>
  <sheetViews>
    <sheetView workbookViewId="0">
      <selection activeCell="F9" sqref="F9"/>
    </sheetView>
  </sheetViews>
  <sheetFormatPr defaultRowHeight="15" x14ac:dyDescent="0.25"/>
  <cols>
    <col min="1" max="1" width="14.7109375" customWidth="1"/>
  </cols>
  <sheetData>
    <row r="1" spans="1:12" x14ac:dyDescent="0.25">
      <c r="B1" s="5" t="s">
        <v>45</v>
      </c>
      <c r="C1" s="5" t="s">
        <v>46</v>
      </c>
      <c r="D1" s="5" t="s">
        <v>47</v>
      </c>
      <c r="E1" s="5" t="s">
        <v>48</v>
      </c>
      <c r="F1" s="5" t="s">
        <v>49</v>
      </c>
      <c r="G1" s="5" t="s">
        <v>50</v>
      </c>
      <c r="H1" s="5" t="s">
        <v>51</v>
      </c>
      <c r="I1" s="5" t="s">
        <v>52</v>
      </c>
      <c r="J1" s="5" t="s">
        <v>53</v>
      </c>
      <c r="K1" s="5" t="s">
        <v>54</v>
      </c>
      <c r="L1" s="5" t="s">
        <v>55</v>
      </c>
    </row>
    <row r="2" spans="1:12" ht="62.25" customHeight="1" x14ac:dyDescent="0.25">
      <c r="B2" s="5" t="s">
        <v>56</v>
      </c>
      <c r="C2" s="6" t="s">
        <v>57</v>
      </c>
      <c r="D2" s="6" t="s">
        <v>58</v>
      </c>
      <c r="E2" s="6" t="s">
        <v>59</v>
      </c>
      <c r="F2" s="6" t="s">
        <v>60</v>
      </c>
      <c r="G2" s="6" t="s">
        <v>61</v>
      </c>
      <c r="H2" s="6" t="s">
        <v>61</v>
      </c>
      <c r="I2" s="6" t="s">
        <v>61</v>
      </c>
      <c r="J2" s="6" t="s">
        <v>62</v>
      </c>
      <c r="K2" s="6" t="s">
        <v>63</v>
      </c>
      <c r="L2" s="6" t="s">
        <v>64</v>
      </c>
    </row>
    <row r="3" spans="1:12" x14ac:dyDescent="0.25">
      <c r="B3" s="5" t="s">
        <v>65</v>
      </c>
      <c r="C3" s="5">
        <v>1</v>
      </c>
      <c r="D3" s="5">
        <v>1</v>
      </c>
      <c r="E3" s="5">
        <v>2</v>
      </c>
      <c r="F3" s="5">
        <v>2</v>
      </c>
      <c r="G3" s="5">
        <v>2</v>
      </c>
      <c r="H3" s="5">
        <v>2</v>
      </c>
      <c r="I3" s="5">
        <v>2</v>
      </c>
      <c r="J3" s="5">
        <v>6</v>
      </c>
      <c r="K3" s="5">
        <v>1</v>
      </c>
      <c r="L3" s="5">
        <v>8</v>
      </c>
    </row>
    <row r="4" spans="1:12" x14ac:dyDescent="0.25">
      <c r="A4" s="5" t="s">
        <v>8</v>
      </c>
      <c r="B4" s="5">
        <f t="shared" ref="B4:B9" si="0">SUMIF(C4:L4,A$12,C$3:Z$3)</f>
        <v>6</v>
      </c>
      <c r="C4" s="4" t="s">
        <v>66</v>
      </c>
      <c r="D4" s="4" t="s">
        <v>66</v>
      </c>
      <c r="E4" s="4" t="s">
        <v>66</v>
      </c>
      <c r="F4" s="4" t="s">
        <v>66</v>
      </c>
      <c r="G4" s="4"/>
      <c r="H4" s="4"/>
      <c r="I4" s="4"/>
      <c r="J4" s="4"/>
      <c r="K4" s="4"/>
      <c r="L4" s="4"/>
    </row>
    <row r="5" spans="1:12" x14ac:dyDescent="0.25">
      <c r="A5" s="5" t="s">
        <v>9</v>
      </c>
      <c r="B5" s="5">
        <f t="shared" si="0"/>
        <v>6</v>
      </c>
      <c r="C5" s="4" t="s">
        <v>66</v>
      </c>
      <c r="D5" s="4" t="s">
        <v>66</v>
      </c>
      <c r="E5" s="4" t="s">
        <v>66</v>
      </c>
      <c r="F5" s="4" t="s">
        <v>66</v>
      </c>
      <c r="G5" s="4"/>
      <c r="J5" s="4"/>
      <c r="K5" s="4"/>
      <c r="L5" s="4"/>
    </row>
    <row r="6" spans="1:12" x14ac:dyDescent="0.25">
      <c r="A6" s="5" t="s">
        <v>10</v>
      </c>
      <c r="B6" s="5">
        <f t="shared" si="0"/>
        <v>6</v>
      </c>
      <c r="C6" s="4" t="s">
        <v>66</v>
      </c>
      <c r="D6" s="4" t="s">
        <v>66</v>
      </c>
      <c r="E6" s="4" t="s">
        <v>66</v>
      </c>
      <c r="F6" s="4" t="s">
        <v>66</v>
      </c>
      <c r="G6" s="4"/>
      <c r="H6" s="4"/>
      <c r="I6" s="4"/>
      <c r="J6" s="4"/>
      <c r="K6" s="4"/>
      <c r="L6" s="4"/>
    </row>
    <row r="7" spans="1:12" x14ac:dyDescent="0.25">
      <c r="A7" s="5" t="s">
        <v>11</v>
      </c>
      <c r="B7" s="5">
        <f t="shared" si="0"/>
        <v>6</v>
      </c>
      <c r="C7" s="4" t="s">
        <v>66</v>
      </c>
      <c r="D7" s="4" t="s">
        <v>66</v>
      </c>
      <c r="E7" s="4" t="s">
        <v>66</v>
      </c>
      <c r="F7" s="4" t="s">
        <v>66</v>
      </c>
      <c r="G7" s="4"/>
      <c r="H7" s="4"/>
      <c r="I7" s="4"/>
      <c r="J7" s="4"/>
      <c r="K7" s="4"/>
      <c r="L7" s="4"/>
    </row>
    <row r="8" spans="1:12" x14ac:dyDescent="0.25">
      <c r="A8" s="5" t="s">
        <v>12</v>
      </c>
      <c r="B8" s="5">
        <f t="shared" si="0"/>
        <v>6</v>
      </c>
      <c r="C8" s="4" t="s">
        <v>66</v>
      </c>
      <c r="D8" s="4" t="s">
        <v>66</v>
      </c>
      <c r="E8" s="4" t="s">
        <v>66</v>
      </c>
      <c r="F8" s="4" t="s">
        <v>66</v>
      </c>
      <c r="G8" s="4"/>
      <c r="H8" s="4"/>
      <c r="I8" s="4"/>
      <c r="J8" s="4"/>
      <c r="K8" s="4"/>
      <c r="L8" s="4"/>
    </row>
    <row r="9" spans="1:12" x14ac:dyDescent="0.25">
      <c r="A9" s="5" t="s">
        <v>13</v>
      </c>
      <c r="B9" s="5">
        <f t="shared" si="0"/>
        <v>6</v>
      </c>
      <c r="C9" s="4" t="s">
        <v>66</v>
      </c>
      <c r="D9" s="4" t="s">
        <v>66</v>
      </c>
      <c r="E9" s="4" t="s">
        <v>66</v>
      </c>
      <c r="F9" s="4" t="s">
        <v>66</v>
      </c>
      <c r="G9" s="4"/>
      <c r="H9" s="4"/>
      <c r="I9" s="4"/>
      <c r="J9" s="4"/>
      <c r="K9" s="4"/>
      <c r="L9" s="4"/>
    </row>
    <row r="10" spans="1:12" x14ac:dyDescent="0.25">
      <c r="A10" s="5" t="s">
        <v>0</v>
      </c>
      <c r="B10" s="5">
        <f>SUM(B4:B9)</f>
        <v>36</v>
      </c>
      <c r="C10" s="5">
        <f>COUNTIF(C4:C9,"*ü*") * C3</f>
        <v>6</v>
      </c>
      <c r="D10" s="5">
        <f t="shared" ref="D10:L10" si="1">COUNTIF(D4:D9,"*ü*") * D3</f>
        <v>6</v>
      </c>
      <c r="E10" s="5">
        <f t="shared" si="1"/>
        <v>12</v>
      </c>
      <c r="F10" s="5">
        <f t="shared" si="1"/>
        <v>12</v>
      </c>
      <c r="G10" s="5">
        <f t="shared" si="1"/>
        <v>0</v>
      </c>
      <c r="H10" s="5">
        <f t="shared" si="1"/>
        <v>0</v>
      </c>
      <c r="I10" s="5">
        <f t="shared" si="1"/>
        <v>0</v>
      </c>
      <c r="J10" s="5">
        <f t="shared" si="1"/>
        <v>0</v>
      </c>
      <c r="K10" s="5">
        <f t="shared" si="1"/>
        <v>0</v>
      </c>
      <c r="L10" s="5">
        <f t="shared" si="1"/>
        <v>0</v>
      </c>
    </row>
    <row r="12" spans="1:12" x14ac:dyDescent="0.25">
      <c r="A12" s="4" t="s">
        <v>66</v>
      </c>
    </row>
    <row r="13" spans="1:12" x14ac:dyDescent="0.25">
      <c r="A13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9"/>
  <sheetViews>
    <sheetView workbookViewId="0">
      <selection activeCell="D7" sqref="D7"/>
    </sheetView>
  </sheetViews>
  <sheetFormatPr defaultRowHeight="15" x14ac:dyDescent="0.25"/>
  <cols>
    <col min="1" max="1" width="15" customWidth="1"/>
    <col min="2" max="2" width="29.7109375" customWidth="1"/>
    <col min="3" max="3" width="14.5703125" customWidth="1"/>
    <col min="4" max="4" width="10.5703125" customWidth="1"/>
    <col min="5" max="19" width="3.7109375" customWidth="1"/>
  </cols>
  <sheetData>
    <row r="1" spans="1:19" x14ac:dyDescent="0.25">
      <c r="A1" s="29"/>
      <c r="B1" s="30" t="s">
        <v>67</v>
      </c>
      <c r="C1" s="30" t="s">
        <v>68</v>
      </c>
      <c r="D1" s="31" t="s">
        <v>69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</row>
    <row r="2" spans="1:19" x14ac:dyDescent="0.25">
      <c r="A2" s="32" t="s">
        <v>8</v>
      </c>
      <c r="B2" s="33" t="s">
        <v>70</v>
      </c>
      <c r="C2">
        <v>2</v>
      </c>
      <c r="D2" s="34">
        <v>2</v>
      </c>
      <c r="F2" s="3"/>
    </row>
    <row r="3" spans="1:19" x14ac:dyDescent="0.25">
      <c r="A3" s="35"/>
      <c r="B3" s="33"/>
      <c r="D3" s="34"/>
      <c r="G3" s="3"/>
      <c r="K3" s="3"/>
      <c r="L3" s="3"/>
      <c r="M3" s="3"/>
      <c r="N3" s="3"/>
      <c r="O3" s="3"/>
    </row>
    <row r="4" spans="1:19" x14ac:dyDescent="0.25">
      <c r="A4" s="35"/>
      <c r="B4" s="33"/>
      <c r="D4" s="34"/>
      <c r="G4" s="3"/>
      <c r="H4" s="3"/>
      <c r="I4" s="3"/>
      <c r="J4" s="50"/>
    </row>
    <row r="5" spans="1:19" x14ac:dyDescent="0.25">
      <c r="A5" s="35"/>
      <c r="B5" s="33" t="s">
        <v>71</v>
      </c>
      <c r="C5" s="33">
        <f>SUM(C2:C4)</f>
        <v>2</v>
      </c>
      <c r="D5" s="36">
        <f>SUM(D2:D4)</f>
        <v>2</v>
      </c>
    </row>
    <row r="6" spans="1:19" x14ac:dyDescent="0.25">
      <c r="A6" s="32" t="s">
        <v>9</v>
      </c>
      <c r="B6" s="33" t="s">
        <v>70</v>
      </c>
      <c r="C6">
        <v>1</v>
      </c>
      <c r="D6" s="34">
        <v>1.5</v>
      </c>
      <c r="E6" s="3"/>
      <c r="F6" s="3"/>
    </row>
    <row r="7" spans="1:19" x14ac:dyDescent="0.25">
      <c r="A7" s="35"/>
      <c r="B7" s="33"/>
      <c r="D7" s="34"/>
      <c r="K7" s="3"/>
      <c r="L7" s="3"/>
      <c r="M7" s="3"/>
      <c r="N7" s="3"/>
      <c r="O7" s="3"/>
    </row>
    <row r="8" spans="1:19" x14ac:dyDescent="0.25">
      <c r="A8" s="35"/>
      <c r="B8" s="33"/>
      <c r="D8" s="34"/>
      <c r="G8" s="3"/>
      <c r="H8" s="3"/>
      <c r="I8" s="3"/>
      <c r="J8" s="45"/>
    </row>
    <row r="9" spans="1:19" x14ac:dyDescent="0.25">
      <c r="A9" s="35"/>
      <c r="B9" s="33" t="s">
        <v>71</v>
      </c>
      <c r="C9" s="33">
        <f>SUM(C6:C8)</f>
        <v>1</v>
      </c>
      <c r="D9" s="36">
        <f>SUM(D6:D8)</f>
        <v>1.5</v>
      </c>
    </row>
    <row r="10" spans="1:19" x14ac:dyDescent="0.25">
      <c r="A10" s="32" t="s">
        <v>10</v>
      </c>
      <c r="B10" s="33" t="s">
        <v>70</v>
      </c>
      <c r="C10">
        <v>2</v>
      </c>
      <c r="D10" s="34">
        <v>3</v>
      </c>
      <c r="E10" s="3"/>
    </row>
    <row r="11" spans="1:19" x14ac:dyDescent="0.25">
      <c r="A11" s="35"/>
      <c r="B11" s="33"/>
      <c r="D11" s="34"/>
      <c r="F11" s="3"/>
      <c r="G11" s="3"/>
      <c r="H11" s="3"/>
      <c r="I11" s="3"/>
      <c r="J11" s="3"/>
    </row>
    <row r="12" spans="1:19" x14ac:dyDescent="0.25">
      <c r="A12" s="35"/>
      <c r="B12" s="37"/>
      <c r="D12" s="34"/>
      <c r="K12" s="45"/>
      <c r="L12" s="3"/>
    </row>
    <row r="13" spans="1:19" x14ac:dyDescent="0.25">
      <c r="A13" s="35"/>
      <c r="B13" s="37" t="s">
        <v>72</v>
      </c>
      <c r="D13" s="34"/>
      <c r="M13" s="45"/>
    </row>
    <row r="14" spans="1:19" x14ac:dyDescent="0.25">
      <c r="A14" s="35"/>
      <c r="B14" s="37"/>
      <c r="D14" s="34"/>
      <c r="N14" s="45"/>
      <c r="O14" s="3"/>
    </row>
    <row r="15" spans="1:19" x14ac:dyDescent="0.25">
      <c r="A15" s="35"/>
      <c r="B15" s="38" t="s">
        <v>71</v>
      </c>
      <c r="C15" s="33">
        <f>SUM(C10:C14)</f>
        <v>2</v>
      </c>
      <c r="D15" s="36">
        <f>SUM(D10:D14)</f>
        <v>3</v>
      </c>
    </row>
    <row r="16" spans="1:19" x14ac:dyDescent="0.25">
      <c r="A16" s="32" t="s">
        <v>11</v>
      </c>
      <c r="B16" s="33" t="s">
        <v>70</v>
      </c>
      <c r="C16">
        <v>2</v>
      </c>
      <c r="D16" s="34">
        <v>1.5</v>
      </c>
      <c r="E16" s="3"/>
      <c r="F16" s="3"/>
    </row>
    <row r="17" spans="1:15" x14ac:dyDescent="0.25">
      <c r="A17" s="35"/>
      <c r="B17" s="33"/>
      <c r="D17" s="34"/>
      <c r="K17" s="3"/>
      <c r="L17" s="3"/>
      <c r="M17" s="3"/>
      <c r="N17" s="3"/>
      <c r="O17" s="3"/>
    </row>
    <row r="18" spans="1:15" x14ac:dyDescent="0.25">
      <c r="A18" s="35"/>
      <c r="B18" s="33"/>
      <c r="D18" s="34"/>
      <c r="G18" s="3"/>
      <c r="H18" s="3"/>
      <c r="I18" s="3"/>
      <c r="J18" s="45"/>
    </row>
    <row r="19" spans="1:15" x14ac:dyDescent="0.25">
      <c r="A19" s="35"/>
      <c r="B19" s="38" t="s">
        <v>71</v>
      </c>
      <c r="C19" s="33">
        <f>SUM(C16:C18)</f>
        <v>2</v>
      </c>
      <c r="D19" s="36">
        <f>SUM(D16:D18)</f>
        <v>1.5</v>
      </c>
    </row>
    <row r="20" spans="1:15" x14ac:dyDescent="0.25">
      <c r="A20" s="32" t="s">
        <v>12</v>
      </c>
      <c r="B20" s="33" t="s">
        <v>70</v>
      </c>
      <c r="C20">
        <v>2</v>
      </c>
      <c r="D20" s="34">
        <v>2</v>
      </c>
      <c r="E20" s="3"/>
      <c r="F20" s="3"/>
    </row>
    <row r="21" spans="1:15" x14ac:dyDescent="0.25">
      <c r="A21" s="35"/>
      <c r="B21" s="33"/>
      <c r="D21" s="34"/>
      <c r="K21" s="3"/>
      <c r="L21" s="3"/>
      <c r="M21" s="3"/>
      <c r="N21" s="3"/>
      <c r="O21" s="3"/>
    </row>
    <row r="22" spans="1:15" x14ac:dyDescent="0.25">
      <c r="A22" s="35"/>
      <c r="B22" s="33"/>
      <c r="D22" s="34"/>
      <c r="G22" s="3"/>
      <c r="H22" s="3"/>
      <c r="I22" s="3"/>
      <c r="J22" s="45"/>
    </row>
    <row r="23" spans="1:15" x14ac:dyDescent="0.25">
      <c r="A23" s="35"/>
      <c r="B23" s="38" t="s">
        <v>71</v>
      </c>
      <c r="C23" s="33">
        <f>SUM(C20:C22)</f>
        <v>2</v>
      </c>
      <c r="D23" s="36">
        <f>SUM(D20:D22)</f>
        <v>2</v>
      </c>
    </row>
    <row r="24" spans="1:15" x14ac:dyDescent="0.25">
      <c r="A24" s="32" t="s">
        <v>13</v>
      </c>
      <c r="B24" s="33" t="s">
        <v>70</v>
      </c>
      <c r="C24">
        <v>2</v>
      </c>
      <c r="D24" s="34">
        <v>2</v>
      </c>
      <c r="E24" s="3"/>
      <c r="F24" s="3"/>
    </row>
    <row r="25" spans="1:15" x14ac:dyDescent="0.25">
      <c r="A25" s="35"/>
      <c r="B25" s="33"/>
      <c r="D25" s="34"/>
      <c r="K25" s="3"/>
      <c r="L25" s="3"/>
      <c r="M25" s="3"/>
      <c r="N25" s="3"/>
      <c r="O25" s="3"/>
    </row>
    <row r="26" spans="1:15" x14ac:dyDescent="0.25">
      <c r="A26" s="35"/>
      <c r="B26" s="33"/>
      <c r="D26" s="34"/>
      <c r="G26" s="3"/>
      <c r="H26" s="3"/>
      <c r="I26" s="3"/>
      <c r="J26" s="45"/>
    </row>
    <row r="27" spans="1:15" x14ac:dyDescent="0.25">
      <c r="A27" s="35"/>
      <c r="B27" s="38" t="s">
        <v>71</v>
      </c>
      <c r="C27" s="33">
        <f>SUM(C24:C26)</f>
        <v>2</v>
      </c>
      <c r="D27" s="36">
        <f>SUM(D24:D26)</f>
        <v>2</v>
      </c>
    </row>
    <row r="28" spans="1:15" x14ac:dyDescent="0.25">
      <c r="A28" s="39"/>
      <c r="B28" s="40" t="s">
        <v>0</v>
      </c>
      <c r="C28" s="41">
        <f>SUM(C5,C9,C15,C27)</f>
        <v>7</v>
      </c>
      <c r="D28" s="42">
        <f>SUM(D5,D9,D15,D27)</f>
        <v>8.5</v>
      </c>
    </row>
    <row r="29" spans="1:15" x14ac:dyDescent="0.25">
      <c r="B29" s="28" t="s">
        <v>73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"/>
  <sheetViews>
    <sheetView workbookViewId="0">
      <selection activeCell="J8" sqref="J8"/>
    </sheetView>
  </sheetViews>
  <sheetFormatPr defaultRowHeight="15" x14ac:dyDescent="0.25"/>
  <cols>
    <col min="1" max="1" width="33.7109375" customWidth="1"/>
    <col min="2" max="2" width="10.28515625" customWidth="1"/>
    <col min="3" max="3" width="12.42578125" customWidth="1"/>
    <col min="4" max="4" width="11.7109375" customWidth="1"/>
    <col min="5" max="5" width="12.42578125" customWidth="1"/>
    <col min="6" max="6" width="11.42578125" customWidth="1"/>
    <col min="7" max="7" width="13.28515625" customWidth="1"/>
  </cols>
  <sheetData>
    <row r="1" spans="1:7" x14ac:dyDescent="0.25">
      <c r="A1" s="5"/>
      <c r="B1" s="5" t="s">
        <v>8</v>
      </c>
      <c r="C1" s="5" t="s">
        <v>74</v>
      </c>
      <c r="D1" s="5" t="s">
        <v>10</v>
      </c>
      <c r="E1" s="5" t="s">
        <v>11</v>
      </c>
      <c r="F1" s="5" t="s">
        <v>12</v>
      </c>
      <c r="G1" s="5" t="s">
        <v>13</v>
      </c>
    </row>
    <row r="2" spans="1:7" x14ac:dyDescent="0.25">
      <c r="A2" s="5" t="s">
        <v>75</v>
      </c>
    </row>
    <row r="3" spans="1:7" x14ac:dyDescent="0.25">
      <c r="A3" s="5" t="s">
        <v>76</v>
      </c>
    </row>
    <row r="4" spans="1:7" x14ac:dyDescent="0.25">
      <c r="A4" s="5" t="s">
        <v>77</v>
      </c>
    </row>
    <row r="5" spans="1:7" x14ac:dyDescent="0.25">
      <c r="A5" s="5" t="s">
        <v>78</v>
      </c>
    </row>
    <row r="6" spans="1:7" x14ac:dyDescent="0.25">
      <c r="A6" s="5" t="s">
        <v>79</v>
      </c>
    </row>
    <row r="7" spans="1:7" x14ac:dyDescent="0.25">
      <c r="A7" s="5" t="s">
        <v>80</v>
      </c>
    </row>
    <row r="8" spans="1:7" x14ac:dyDescent="0.25">
      <c r="A8" s="5"/>
    </row>
    <row r="9" spans="1:7" x14ac:dyDescent="0.25">
      <c r="A9" s="5" t="s">
        <v>0</v>
      </c>
      <c r="B9" s="5">
        <f>SUM(B2:B8)</f>
        <v>0</v>
      </c>
      <c r="C9" s="5">
        <f t="shared" ref="C9:G9" si="0">SUM(C2:C8)</f>
        <v>0</v>
      </c>
      <c r="D9" s="5">
        <f t="shared" si="0"/>
        <v>0</v>
      </c>
      <c r="E9" s="5">
        <f t="shared" si="0"/>
        <v>0</v>
      </c>
      <c r="F9" s="5">
        <f t="shared" si="0"/>
        <v>0</v>
      </c>
      <c r="G9" s="5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Management Summary</vt:lpstr>
      <vt:lpstr>Gantt</vt:lpstr>
      <vt:lpstr>Meetings</vt:lpstr>
      <vt:lpstr>SA</vt:lpstr>
      <vt:lpstr>Overhead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pizza</dc:creator>
  <cp:keywords/>
  <dc:description/>
  <cp:lastModifiedBy>Vanderlaan, Cole (vand1131@vandals.uidaho.edu)</cp:lastModifiedBy>
  <cp:revision/>
  <dcterms:created xsi:type="dcterms:W3CDTF">2018-11-06T05:29:55Z</dcterms:created>
  <dcterms:modified xsi:type="dcterms:W3CDTF">2023-10-05T03:47:34Z</dcterms:modified>
  <cp:category/>
  <cp:contentStatus/>
</cp:coreProperties>
</file>