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as\Desktop\Capstone swiggy\"/>
    </mc:Choice>
  </mc:AlternateContent>
  <xr:revisionPtr revIDLastSave="0" documentId="13_ncr:1_{F16289B8-D75E-4198-BF88-30A42B2AB57A}" xr6:coauthVersionLast="47" xr6:coauthVersionMax="47" xr10:uidLastSave="{00000000-0000-0000-0000-000000000000}"/>
  <bookViews>
    <workbookView xWindow="-103" yWindow="-103" windowWidth="22149" windowHeight="13200" activeTab="2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Deviation" sheetId="6" r:id="rId4"/>
    <sheet name="Pivot" sheetId="4" r:id="rId5"/>
    <sheet name="Dashboard" sheetId="5" r:id="rId6"/>
  </sheets>
  <definedNames>
    <definedName name="_xlcn.WorksheetConnection_ChannelwisetrafficB2K3681" hidden="1">'Channel wise traffic'!$B$2:$K$368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hannel wise traffic!$B$2:$K$368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I3" i="1"/>
  <c r="F7" i="6"/>
  <c r="F8" i="6"/>
  <c r="F9" i="6"/>
  <c r="F10" i="6"/>
  <c r="F11" i="6"/>
  <c r="F12" i="6"/>
  <c r="F13" i="6"/>
  <c r="F14" i="6"/>
  <c r="F15" i="6"/>
  <c r="F16" i="6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I12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F17" i="6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1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S4" i="1" s="1"/>
  <c r="N5" i="1"/>
  <c r="S5" i="1" s="1"/>
  <c r="N6" i="1"/>
  <c r="S6" i="1" s="1"/>
  <c r="N7" i="1"/>
  <c r="S7" i="1" s="1"/>
  <c r="N8" i="1"/>
  <c r="N9" i="1"/>
  <c r="N10" i="1"/>
  <c r="N11" i="1"/>
  <c r="N12" i="1"/>
  <c r="S12" i="1" s="1"/>
  <c r="N13" i="1"/>
  <c r="S13" i="1" s="1"/>
  <c r="N14" i="1"/>
  <c r="S14" i="1" s="1"/>
  <c r="N15" i="1"/>
  <c r="S15" i="1" s="1"/>
  <c r="N16" i="1"/>
  <c r="N17" i="1"/>
  <c r="N18" i="1"/>
  <c r="N19" i="1"/>
  <c r="N20" i="1"/>
  <c r="S20" i="1" s="1"/>
  <c r="N21" i="1"/>
  <c r="S21" i="1" s="1"/>
  <c r="N22" i="1"/>
  <c r="N23" i="1"/>
  <c r="N24" i="1"/>
  <c r="N25" i="1"/>
  <c r="N26" i="1"/>
  <c r="N27" i="1"/>
  <c r="N28" i="1"/>
  <c r="S28" i="1" s="1"/>
  <c r="N29" i="1"/>
  <c r="S29" i="1" s="1"/>
  <c r="N30" i="1"/>
  <c r="N31" i="1"/>
  <c r="N32" i="1"/>
  <c r="N33" i="1"/>
  <c r="N34" i="1"/>
  <c r="N35" i="1"/>
  <c r="N36" i="1"/>
  <c r="S36" i="1" s="1"/>
  <c r="N37" i="1"/>
  <c r="S37" i="1" s="1"/>
  <c r="N38" i="1"/>
  <c r="N39" i="1"/>
  <c r="N40" i="1"/>
  <c r="N41" i="1"/>
  <c r="N42" i="1"/>
  <c r="N43" i="1"/>
  <c r="N44" i="1"/>
  <c r="S44" i="1" s="1"/>
  <c r="N45" i="1"/>
  <c r="S45" i="1" s="1"/>
  <c r="N46" i="1"/>
  <c r="N47" i="1"/>
  <c r="N48" i="1"/>
  <c r="N49" i="1"/>
  <c r="N50" i="1"/>
  <c r="N51" i="1"/>
  <c r="N52" i="1"/>
  <c r="S52" i="1" s="1"/>
  <c r="N53" i="1"/>
  <c r="S53" i="1" s="1"/>
  <c r="N54" i="1"/>
  <c r="N55" i="1"/>
  <c r="N56" i="1"/>
  <c r="N57" i="1"/>
  <c r="N58" i="1"/>
  <c r="N59" i="1"/>
  <c r="N60" i="1"/>
  <c r="S60" i="1" s="1"/>
  <c r="N61" i="1"/>
  <c r="S61" i="1" s="1"/>
  <c r="N62" i="1"/>
  <c r="N63" i="1"/>
  <c r="N64" i="1"/>
  <c r="N65" i="1"/>
  <c r="N66" i="1"/>
  <c r="N67" i="1"/>
  <c r="N68" i="1"/>
  <c r="S68" i="1" s="1"/>
  <c r="N69" i="1"/>
  <c r="S69" i="1" s="1"/>
  <c r="N70" i="1"/>
  <c r="N71" i="1"/>
  <c r="N72" i="1"/>
  <c r="N73" i="1"/>
  <c r="N74" i="1"/>
  <c r="N75" i="1"/>
  <c r="N76" i="1"/>
  <c r="S76" i="1" s="1"/>
  <c r="N77" i="1"/>
  <c r="S77" i="1" s="1"/>
  <c r="N78" i="1"/>
  <c r="N79" i="1"/>
  <c r="N80" i="1"/>
  <c r="N81" i="1"/>
  <c r="N82" i="1"/>
  <c r="N83" i="1"/>
  <c r="N84" i="1"/>
  <c r="S84" i="1" s="1"/>
  <c r="N85" i="1"/>
  <c r="S85" i="1" s="1"/>
  <c r="N86" i="1"/>
  <c r="N87" i="1"/>
  <c r="N88" i="1"/>
  <c r="N89" i="1"/>
  <c r="N90" i="1"/>
  <c r="N91" i="1"/>
  <c r="N92" i="1"/>
  <c r="S92" i="1" s="1"/>
  <c r="N93" i="1"/>
  <c r="S93" i="1" s="1"/>
  <c r="N94" i="1"/>
  <c r="N95" i="1"/>
  <c r="N96" i="1"/>
  <c r="N97" i="1"/>
  <c r="N98" i="1"/>
  <c r="N99" i="1"/>
  <c r="N100" i="1"/>
  <c r="S100" i="1" s="1"/>
  <c r="N101" i="1"/>
  <c r="S101" i="1" s="1"/>
  <c r="N102" i="1"/>
  <c r="N103" i="1"/>
  <c r="N104" i="1"/>
  <c r="N105" i="1"/>
  <c r="N106" i="1"/>
  <c r="N107" i="1"/>
  <c r="N108" i="1"/>
  <c r="S108" i="1" s="1"/>
  <c r="N109" i="1"/>
  <c r="S109" i="1" s="1"/>
  <c r="N110" i="1"/>
  <c r="N111" i="1"/>
  <c r="N112" i="1"/>
  <c r="N113" i="1"/>
  <c r="N114" i="1"/>
  <c r="N115" i="1"/>
  <c r="N116" i="1"/>
  <c r="S116" i="1" s="1"/>
  <c r="N117" i="1"/>
  <c r="S117" i="1" s="1"/>
  <c r="N118" i="1"/>
  <c r="N119" i="1"/>
  <c r="N120" i="1"/>
  <c r="N121" i="1"/>
  <c r="N122" i="1"/>
  <c r="N123" i="1"/>
  <c r="N124" i="1"/>
  <c r="S124" i="1" s="1"/>
  <c r="N125" i="1"/>
  <c r="S125" i="1" s="1"/>
  <c r="N126" i="1"/>
  <c r="N127" i="1"/>
  <c r="N128" i="1"/>
  <c r="N129" i="1"/>
  <c r="N130" i="1"/>
  <c r="N131" i="1"/>
  <c r="N132" i="1"/>
  <c r="S132" i="1" s="1"/>
  <c r="N133" i="1"/>
  <c r="N134" i="1"/>
  <c r="N135" i="1"/>
  <c r="N136" i="1"/>
  <c r="N137" i="1"/>
  <c r="N138" i="1"/>
  <c r="N139" i="1"/>
  <c r="N140" i="1"/>
  <c r="S140" i="1" s="1"/>
  <c r="N141" i="1"/>
  <c r="N142" i="1"/>
  <c r="N143" i="1"/>
  <c r="N144" i="1"/>
  <c r="N145" i="1"/>
  <c r="N146" i="1"/>
  <c r="N147" i="1"/>
  <c r="N148" i="1"/>
  <c r="S148" i="1" s="1"/>
  <c r="N149" i="1"/>
  <c r="N150" i="1"/>
  <c r="N151" i="1"/>
  <c r="N152" i="1"/>
  <c r="N153" i="1"/>
  <c r="N154" i="1"/>
  <c r="N155" i="1"/>
  <c r="N156" i="1"/>
  <c r="S156" i="1" s="1"/>
  <c r="N157" i="1"/>
  <c r="N158" i="1"/>
  <c r="N159" i="1"/>
  <c r="N160" i="1"/>
  <c r="N161" i="1"/>
  <c r="N162" i="1"/>
  <c r="N163" i="1"/>
  <c r="N164" i="1"/>
  <c r="S164" i="1" s="1"/>
  <c r="N165" i="1"/>
  <c r="N166" i="1"/>
  <c r="N167" i="1"/>
  <c r="N168" i="1"/>
  <c r="N169" i="1"/>
  <c r="N170" i="1"/>
  <c r="N171" i="1"/>
  <c r="N172" i="1"/>
  <c r="S172" i="1" s="1"/>
  <c r="N173" i="1"/>
  <c r="N174" i="1"/>
  <c r="N175" i="1"/>
  <c r="N176" i="1"/>
  <c r="N177" i="1"/>
  <c r="N178" i="1"/>
  <c r="N179" i="1"/>
  <c r="N180" i="1"/>
  <c r="S180" i="1" s="1"/>
  <c r="N181" i="1"/>
  <c r="N182" i="1"/>
  <c r="N183" i="1"/>
  <c r="N184" i="1"/>
  <c r="N185" i="1"/>
  <c r="N186" i="1"/>
  <c r="N187" i="1"/>
  <c r="N188" i="1"/>
  <c r="S188" i="1" s="1"/>
  <c r="N189" i="1"/>
  <c r="N190" i="1"/>
  <c r="N191" i="1"/>
  <c r="N192" i="1"/>
  <c r="N193" i="1"/>
  <c r="N194" i="1"/>
  <c r="N195" i="1"/>
  <c r="N196" i="1"/>
  <c r="S196" i="1" s="1"/>
  <c r="N197" i="1"/>
  <c r="N198" i="1"/>
  <c r="N199" i="1"/>
  <c r="N200" i="1"/>
  <c r="N201" i="1"/>
  <c r="N202" i="1"/>
  <c r="N203" i="1"/>
  <c r="N204" i="1"/>
  <c r="S204" i="1" s="1"/>
  <c r="N205" i="1"/>
  <c r="N206" i="1"/>
  <c r="N207" i="1"/>
  <c r="N208" i="1"/>
  <c r="N209" i="1"/>
  <c r="N210" i="1"/>
  <c r="N211" i="1"/>
  <c r="N212" i="1"/>
  <c r="S212" i="1" s="1"/>
  <c r="N213" i="1"/>
  <c r="N214" i="1"/>
  <c r="N215" i="1"/>
  <c r="N216" i="1"/>
  <c r="N217" i="1"/>
  <c r="N218" i="1"/>
  <c r="N219" i="1"/>
  <c r="N220" i="1"/>
  <c r="S220" i="1" s="1"/>
  <c r="N221" i="1"/>
  <c r="N222" i="1"/>
  <c r="N223" i="1"/>
  <c r="N224" i="1"/>
  <c r="N225" i="1"/>
  <c r="N226" i="1"/>
  <c r="N227" i="1"/>
  <c r="N228" i="1"/>
  <c r="S228" i="1" s="1"/>
  <c r="N229" i="1"/>
  <c r="N230" i="1"/>
  <c r="N231" i="1"/>
  <c r="N232" i="1"/>
  <c r="N233" i="1"/>
  <c r="N234" i="1"/>
  <c r="N235" i="1"/>
  <c r="N236" i="1"/>
  <c r="S236" i="1" s="1"/>
  <c r="N237" i="1"/>
  <c r="N238" i="1"/>
  <c r="N239" i="1"/>
  <c r="N240" i="1"/>
  <c r="N241" i="1"/>
  <c r="N242" i="1"/>
  <c r="N243" i="1"/>
  <c r="N244" i="1"/>
  <c r="S244" i="1" s="1"/>
  <c r="N245" i="1"/>
  <c r="N246" i="1"/>
  <c r="N247" i="1"/>
  <c r="N248" i="1"/>
  <c r="N249" i="1"/>
  <c r="N250" i="1"/>
  <c r="N251" i="1"/>
  <c r="N252" i="1"/>
  <c r="S252" i="1" s="1"/>
  <c r="N253" i="1"/>
  <c r="N254" i="1"/>
  <c r="N255" i="1"/>
  <c r="N256" i="1"/>
  <c r="N257" i="1"/>
  <c r="N258" i="1"/>
  <c r="N259" i="1"/>
  <c r="N260" i="1"/>
  <c r="S260" i="1" s="1"/>
  <c r="N261" i="1"/>
  <c r="N262" i="1"/>
  <c r="N263" i="1"/>
  <c r="N264" i="1"/>
  <c r="N265" i="1"/>
  <c r="N266" i="1"/>
  <c r="N267" i="1"/>
  <c r="N268" i="1"/>
  <c r="S268" i="1" s="1"/>
  <c r="N269" i="1"/>
  <c r="N270" i="1"/>
  <c r="N271" i="1"/>
  <c r="N272" i="1"/>
  <c r="N273" i="1"/>
  <c r="N274" i="1"/>
  <c r="N275" i="1"/>
  <c r="N276" i="1"/>
  <c r="S276" i="1" s="1"/>
  <c r="N277" i="1"/>
  <c r="N278" i="1"/>
  <c r="N279" i="1"/>
  <c r="N280" i="1"/>
  <c r="N281" i="1"/>
  <c r="N282" i="1"/>
  <c r="N283" i="1"/>
  <c r="N284" i="1"/>
  <c r="S284" i="1" s="1"/>
  <c r="N285" i="1"/>
  <c r="N286" i="1"/>
  <c r="N287" i="1"/>
  <c r="N288" i="1"/>
  <c r="N289" i="1"/>
  <c r="N290" i="1"/>
  <c r="N291" i="1"/>
  <c r="N292" i="1"/>
  <c r="S292" i="1" s="1"/>
  <c r="N293" i="1"/>
  <c r="N294" i="1"/>
  <c r="N295" i="1"/>
  <c r="N296" i="1"/>
  <c r="N297" i="1"/>
  <c r="N298" i="1"/>
  <c r="N299" i="1"/>
  <c r="N300" i="1"/>
  <c r="S300" i="1" s="1"/>
  <c r="N301" i="1"/>
  <c r="N302" i="1"/>
  <c r="N303" i="1"/>
  <c r="N304" i="1"/>
  <c r="N305" i="1"/>
  <c r="N306" i="1"/>
  <c r="N307" i="1"/>
  <c r="N308" i="1"/>
  <c r="S308" i="1" s="1"/>
  <c r="N309" i="1"/>
  <c r="N310" i="1"/>
  <c r="N311" i="1"/>
  <c r="N312" i="1"/>
  <c r="N313" i="1"/>
  <c r="N314" i="1"/>
  <c r="N315" i="1"/>
  <c r="N316" i="1"/>
  <c r="S316" i="1" s="1"/>
  <c r="N317" i="1"/>
  <c r="N318" i="1"/>
  <c r="N319" i="1"/>
  <c r="N320" i="1"/>
  <c r="N321" i="1"/>
  <c r="N322" i="1"/>
  <c r="N323" i="1"/>
  <c r="N324" i="1"/>
  <c r="S324" i="1" s="1"/>
  <c r="N325" i="1"/>
  <c r="N326" i="1"/>
  <c r="N327" i="1"/>
  <c r="N328" i="1"/>
  <c r="N329" i="1"/>
  <c r="N330" i="1"/>
  <c r="N331" i="1"/>
  <c r="N332" i="1"/>
  <c r="S332" i="1" s="1"/>
  <c r="N333" i="1"/>
  <c r="N334" i="1"/>
  <c r="N335" i="1"/>
  <c r="N336" i="1"/>
  <c r="N337" i="1"/>
  <c r="N338" i="1"/>
  <c r="N339" i="1"/>
  <c r="N340" i="1"/>
  <c r="S340" i="1" s="1"/>
  <c r="N341" i="1"/>
  <c r="N342" i="1"/>
  <c r="N343" i="1"/>
  <c r="N344" i="1"/>
  <c r="N345" i="1"/>
  <c r="N346" i="1"/>
  <c r="N347" i="1"/>
  <c r="N348" i="1"/>
  <c r="S348" i="1" s="1"/>
  <c r="N349" i="1"/>
  <c r="N350" i="1"/>
  <c r="N351" i="1"/>
  <c r="N352" i="1"/>
  <c r="N353" i="1"/>
  <c r="N354" i="1"/>
  <c r="N355" i="1"/>
  <c r="N356" i="1"/>
  <c r="S356" i="1" s="1"/>
  <c r="N357" i="1"/>
  <c r="N358" i="1"/>
  <c r="N359" i="1"/>
  <c r="N360" i="1"/>
  <c r="N361" i="1"/>
  <c r="N362" i="1"/>
  <c r="N363" i="1"/>
  <c r="N364" i="1"/>
  <c r="S364" i="1" s="1"/>
  <c r="N365" i="1"/>
  <c r="N366" i="1"/>
  <c r="N367" i="1"/>
  <c r="N368" i="1"/>
  <c r="N3" i="1"/>
  <c r="M4" i="1"/>
  <c r="M5" i="1"/>
  <c r="M6" i="1"/>
  <c r="R6" i="1" s="1"/>
  <c r="M7" i="1"/>
  <c r="R7" i="1" s="1"/>
  <c r="M8" i="1"/>
  <c r="R8" i="1" s="1"/>
  <c r="M9" i="1"/>
  <c r="R9" i="1" s="1"/>
  <c r="M10" i="1"/>
  <c r="M11" i="1"/>
  <c r="M12" i="1"/>
  <c r="M13" i="1"/>
  <c r="M14" i="1"/>
  <c r="R14" i="1" s="1"/>
  <c r="M15" i="1"/>
  <c r="M16" i="1"/>
  <c r="M17" i="1"/>
  <c r="M18" i="1"/>
  <c r="M19" i="1"/>
  <c r="M20" i="1"/>
  <c r="M21" i="1"/>
  <c r="M22" i="1"/>
  <c r="R22" i="1" s="1"/>
  <c r="M23" i="1"/>
  <c r="M24" i="1"/>
  <c r="M25" i="1"/>
  <c r="M26" i="1"/>
  <c r="M27" i="1"/>
  <c r="M28" i="1"/>
  <c r="M29" i="1"/>
  <c r="M30" i="1"/>
  <c r="R30" i="1" s="1"/>
  <c r="M31" i="1"/>
  <c r="M32" i="1"/>
  <c r="M33" i="1"/>
  <c r="M34" i="1"/>
  <c r="M35" i="1"/>
  <c r="M36" i="1"/>
  <c r="M37" i="1"/>
  <c r="M38" i="1"/>
  <c r="R38" i="1" s="1"/>
  <c r="M39" i="1"/>
  <c r="M40" i="1"/>
  <c r="M41" i="1"/>
  <c r="M42" i="1"/>
  <c r="M43" i="1"/>
  <c r="M44" i="1"/>
  <c r="M45" i="1"/>
  <c r="M46" i="1"/>
  <c r="R46" i="1" s="1"/>
  <c r="M47" i="1"/>
  <c r="M48" i="1"/>
  <c r="M49" i="1"/>
  <c r="M50" i="1"/>
  <c r="M51" i="1"/>
  <c r="M52" i="1"/>
  <c r="M53" i="1"/>
  <c r="M54" i="1"/>
  <c r="R54" i="1" s="1"/>
  <c r="M55" i="1"/>
  <c r="M56" i="1"/>
  <c r="M57" i="1"/>
  <c r="M58" i="1"/>
  <c r="M59" i="1"/>
  <c r="M60" i="1"/>
  <c r="M61" i="1"/>
  <c r="M62" i="1"/>
  <c r="R62" i="1" s="1"/>
  <c r="M63" i="1"/>
  <c r="M64" i="1"/>
  <c r="M65" i="1"/>
  <c r="M66" i="1"/>
  <c r="M67" i="1"/>
  <c r="M68" i="1"/>
  <c r="M69" i="1"/>
  <c r="M70" i="1"/>
  <c r="R70" i="1" s="1"/>
  <c r="M71" i="1"/>
  <c r="M72" i="1"/>
  <c r="M73" i="1"/>
  <c r="M74" i="1"/>
  <c r="M75" i="1"/>
  <c r="M76" i="1"/>
  <c r="M77" i="1"/>
  <c r="M78" i="1"/>
  <c r="R78" i="1" s="1"/>
  <c r="M79" i="1"/>
  <c r="M80" i="1"/>
  <c r="M81" i="1"/>
  <c r="M82" i="1"/>
  <c r="M83" i="1"/>
  <c r="M84" i="1"/>
  <c r="M85" i="1"/>
  <c r="M86" i="1"/>
  <c r="R86" i="1" s="1"/>
  <c r="M87" i="1"/>
  <c r="M88" i="1"/>
  <c r="M89" i="1"/>
  <c r="M90" i="1"/>
  <c r="M91" i="1"/>
  <c r="M92" i="1"/>
  <c r="M93" i="1"/>
  <c r="M94" i="1"/>
  <c r="R94" i="1" s="1"/>
  <c r="M95" i="1"/>
  <c r="M96" i="1"/>
  <c r="M97" i="1"/>
  <c r="M98" i="1"/>
  <c r="M99" i="1"/>
  <c r="M100" i="1"/>
  <c r="M101" i="1"/>
  <c r="M102" i="1"/>
  <c r="R102" i="1" s="1"/>
  <c r="M103" i="1"/>
  <c r="M104" i="1"/>
  <c r="M105" i="1"/>
  <c r="M106" i="1"/>
  <c r="M107" i="1"/>
  <c r="M108" i="1"/>
  <c r="M109" i="1"/>
  <c r="M110" i="1"/>
  <c r="R110" i="1" s="1"/>
  <c r="M111" i="1"/>
  <c r="M112" i="1"/>
  <c r="M113" i="1"/>
  <c r="M114" i="1"/>
  <c r="M115" i="1"/>
  <c r="M116" i="1"/>
  <c r="M117" i="1"/>
  <c r="M118" i="1"/>
  <c r="R118" i="1" s="1"/>
  <c r="M119" i="1"/>
  <c r="M120" i="1"/>
  <c r="M121" i="1"/>
  <c r="M122" i="1"/>
  <c r="M123" i="1"/>
  <c r="M124" i="1"/>
  <c r="M125" i="1"/>
  <c r="M126" i="1"/>
  <c r="R126" i="1" s="1"/>
  <c r="M127" i="1"/>
  <c r="M128" i="1"/>
  <c r="M129" i="1"/>
  <c r="M130" i="1"/>
  <c r="M131" i="1"/>
  <c r="M132" i="1"/>
  <c r="M133" i="1"/>
  <c r="M134" i="1"/>
  <c r="R134" i="1" s="1"/>
  <c r="M135" i="1"/>
  <c r="M136" i="1"/>
  <c r="M137" i="1"/>
  <c r="M138" i="1"/>
  <c r="M139" i="1"/>
  <c r="M140" i="1"/>
  <c r="M141" i="1"/>
  <c r="M142" i="1"/>
  <c r="R142" i="1" s="1"/>
  <c r="M143" i="1"/>
  <c r="M144" i="1"/>
  <c r="M145" i="1"/>
  <c r="M146" i="1"/>
  <c r="M147" i="1"/>
  <c r="M148" i="1"/>
  <c r="M149" i="1"/>
  <c r="M150" i="1"/>
  <c r="R150" i="1" s="1"/>
  <c r="M151" i="1"/>
  <c r="M152" i="1"/>
  <c r="M153" i="1"/>
  <c r="M154" i="1"/>
  <c r="M155" i="1"/>
  <c r="M156" i="1"/>
  <c r="M157" i="1"/>
  <c r="M158" i="1"/>
  <c r="R158" i="1" s="1"/>
  <c r="M159" i="1"/>
  <c r="M160" i="1"/>
  <c r="M161" i="1"/>
  <c r="M162" i="1"/>
  <c r="M163" i="1"/>
  <c r="M164" i="1"/>
  <c r="M165" i="1"/>
  <c r="M166" i="1"/>
  <c r="R166" i="1" s="1"/>
  <c r="M167" i="1"/>
  <c r="M168" i="1"/>
  <c r="M169" i="1"/>
  <c r="M170" i="1"/>
  <c r="M171" i="1"/>
  <c r="M172" i="1"/>
  <c r="M173" i="1"/>
  <c r="M174" i="1"/>
  <c r="R174" i="1" s="1"/>
  <c r="M175" i="1"/>
  <c r="M176" i="1"/>
  <c r="M177" i="1"/>
  <c r="M178" i="1"/>
  <c r="M179" i="1"/>
  <c r="M180" i="1"/>
  <c r="M181" i="1"/>
  <c r="M182" i="1"/>
  <c r="R182" i="1" s="1"/>
  <c r="M183" i="1"/>
  <c r="M184" i="1"/>
  <c r="M185" i="1"/>
  <c r="M186" i="1"/>
  <c r="M187" i="1"/>
  <c r="M188" i="1"/>
  <c r="M189" i="1"/>
  <c r="M190" i="1"/>
  <c r="R190" i="1" s="1"/>
  <c r="M191" i="1"/>
  <c r="M192" i="1"/>
  <c r="M193" i="1"/>
  <c r="M194" i="1"/>
  <c r="M195" i="1"/>
  <c r="M196" i="1"/>
  <c r="M197" i="1"/>
  <c r="M198" i="1"/>
  <c r="R198" i="1" s="1"/>
  <c r="M199" i="1"/>
  <c r="M200" i="1"/>
  <c r="M201" i="1"/>
  <c r="M202" i="1"/>
  <c r="M203" i="1"/>
  <c r="M204" i="1"/>
  <c r="M205" i="1"/>
  <c r="M206" i="1"/>
  <c r="R206" i="1" s="1"/>
  <c r="M207" i="1"/>
  <c r="M208" i="1"/>
  <c r="M209" i="1"/>
  <c r="M210" i="1"/>
  <c r="M211" i="1"/>
  <c r="M212" i="1"/>
  <c r="M213" i="1"/>
  <c r="M214" i="1"/>
  <c r="R214" i="1" s="1"/>
  <c r="M215" i="1"/>
  <c r="M216" i="1"/>
  <c r="M217" i="1"/>
  <c r="M218" i="1"/>
  <c r="M219" i="1"/>
  <c r="M220" i="1"/>
  <c r="M221" i="1"/>
  <c r="M222" i="1"/>
  <c r="R222" i="1" s="1"/>
  <c r="M223" i="1"/>
  <c r="M224" i="1"/>
  <c r="M225" i="1"/>
  <c r="M226" i="1"/>
  <c r="M227" i="1"/>
  <c r="M228" i="1"/>
  <c r="M229" i="1"/>
  <c r="M230" i="1"/>
  <c r="R230" i="1" s="1"/>
  <c r="M231" i="1"/>
  <c r="M232" i="1"/>
  <c r="M233" i="1"/>
  <c r="M234" i="1"/>
  <c r="M235" i="1"/>
  <c r="M236" i="1"/>
  <c r="M237" i="1"/>
  <c r="M238" i="1"/>
  <c r="R238" i="1" s="1"/>
  <c r="M239" i="1"/>
  <c r="M240" i="1"/>
  <c r="M241" i="1"/>
  <c r="M242" i="1"/>
  <c r="M243" i="1"/>
  <c r="M244" i="1"/>
  <c r="M245" i="1"/>
  <c r="M246" i="1"/>
  <c r="R246" i="1" s="1"/>
  <c r="M247" i="1"/>
  <c r="M248" i="1"/>
  <c r="M249" i="1"/>
  <c r="M250" i="1"/>
  <c r="M251" i="1"/>
  <c r="M252" i="1"/>
  <c r="M253" i="1"/>
  <c r="M254" i="1"/>
  <c r="R254" i="1" s="1"/>
  <c r="M255" i="1"/>
  <c r="M256" i="1"/>
  <c r="M257" i="1"/>
  <c r="M258" i="1"/>
  <c r="M259" i="1"/>
  <c r="M260" i="1"/>
  <c r="M261" i="1"/>
  <c r="M262" i="1"/>
  <c r="R262" i="1" s="1"/>
  <c r="M263" i="1"/>
  <c r="M264" i="1"/>
  <c r="M265" i="1"/>
  <c r="M266" i="1"/>
  <c r="M267" i="1"/>
  <c r="M268" i="1"/>
  <c r="M269" i="1"/>
  <c r="M270" i="1"/>
  <c r="R270" i="1" s="1"/>
  <c r="M271" i="1"/>
  <c r="M272" i="1"/>
  <c r="M273" i="1"/>
  <c r="M274" i="1"/>
  <c r="M275" i="1"/>
  <c r="M276" i="1"/>
  <c r="M277" i="1"/>
  <c r="M278" i="1"/>
  <c r="R278" i="1" s="1"/>
  <c r="M279" i="1"/>
  <c r="M280" i="1"/>
  <c r="M281" i="1"/>
  <c r="M282" i="1"/>
  <c r="M283" i="1"/>
  <c r="M284" i="1"/>
  <c r="M285" i="1"/>
  <c r="M286" i="1"/>
  <c r="R286" i="1" s="1"/>
  <c r="M287" i="1"/>
  <c r="M288" i="1"/>
  <c r="M289" i="1"/>
  <c r="M290" i="1"/>
  <c r="M291" i="1"/>
  <c r="M292" i="1"/>
  <c r="M293" i="1"/>
  <c r="M294" i="1"/>
  <c r="R294" i="1" s="1"/>
  <c r="M295" i="1"/>
  <c r="M296" i="1"/>
  <c r="M297" i="1"/>
  <c r="M298" i="1"/>
  <c r="M299" i="1"/>
  <c r="M300" i="1"/>
  <c r="M301" i="1"/>
  <c r="M302" i="1"/>
  <c r="R302" i="1" s="1"/>
  <c r="M303" i="1"/>
  <c r="M304" i="1"/>
  <c r="M305" i="1"/>
  <c r="M306" i="1"/>
  <c r="M307" i="1"/>
  <c r="M308" i="1"/>
  <c r="M309" i="1"/>
  <c r="M310" i="1"/>
  <c r="R310" i="1" s="1"/>
  <c r="M311" i="1"/>
  <c r="M312" i="1"/>
  <c r="M313" i="1"/>
  <c r="M314" i="1"/>
  <c r="M315" i="1"/>
  <c r="M316" i="1"/>
  <c r="M317" i="1"/>
  <c r="M318" i="1"/>
  <c r="R318" i="1" s="1"/>
  <c r="M319" i="1"/>
  <c r="M320" i="1"/>
  <c r="M321" i="1"/>
  <c r="M322" i="1"/>
  <c r="M323" i="1"/>
  <c r="M324" i="1"/>
  <c r="M325" i="1"/>
  <c r="M326" i="1"/>
  <c r="R326" i="1" s="1"/>
  <c r="M327" i="1"/>
  <c r="M328" i="1"/>
  <c r="M329" i="1"/>
  <c r="M330" i="1"/>
  <c r="M331" i="1"/>
  <c r="M332" i="1"/>
  <c r="M333" i="1"/>
  <c r="M334" i="1"/>
  <c r="R334" i="1" s="1"/>
  <c r="M335" i="1"/>
  <c r="M336" i="1"/>
  <c r="M337" i="1"/>
  <c r="M338" i="1"/>
  <c r="M339" i="1"/>
  <c r="M340" i="1"/>
  <c r="M341" i="1"/>
  <c r="M342" i="1"/>
  <c r="R342" i="1" s="1"/>
  <c r="M343" i="1"/>
  <c r="M344" i="1"/>
  <c r="M345" i="1"/>
  <c r="M346" i="1"/>
  <c r="M347" i="1"/>
  <c r="M348" i="1"/>
  <c r="M349" i="1"/>
  <c r="M350" i="1"/>
  <c r="R350" i="1" s="1"/>
  <c r="M351" i="1"/>
  <c r="M352" i="1"/>
  <c r="M353" i="1"/>
  <c r="M354" i="1"/>
  <c r="M355" i="1"/>
  <c r="M356" i="1"/>
  <c r="M357" i="1"/>
  <c r="M358" i="1"/>
  <c r="R358" i="1" s="1"/>
  <c r="M359" i="1"/>
  <c r="M360" i="1"/>
  <c r="M361" i="1"/>
  <c r="M362" i="1"/>
  <c r="M363" i="1"/>
  <c r="M364" i="1"/>
  <c r="M365" i="1"/>
  <c r="M366" i="1"/>
  <c r="R366" i="1" s="1"/>
  <c r="M367" i="1"/>
  <c r="M368" i="1"/>
  <c r="M3" i="1"/>
  <c r="L4" i="1"/>
  <c r="Q4" i="1" s="1"/>
  <c r="L5" i="1"/>
  <c r="L6" i="1"/>
  <c r="L7" i="1"/>
  <c r="L8" i="1"/>
  <c r="Q8" i="1" s="1"/>
  <c r="L9" i="1"/>
  <c r="Q9" i="1" s="1"/>
  <c r="L10" i="1"/>
  <c r="L11" i="1"/>
  <c r="L12" i="1"/>
  <c r="L13" i="1"/>
  <c r="L14" i="1"/>
  <c r="L15" i="1"/>
  <c r="L16" i="1"/>
  <c r="Q16" i="1" s="1"/>
  <c r="L17" i="1"/>
  <c r="L18" i="1"/>
  <c r="L19" i="1"/>
  <c r="L20" i="1"/>
  <c r="L21" i="1"/>
  <c r="L22" i="1"/>
  <c r="L23" i="1"/>
  <c r="L24" i="1"/>
  <c r="Q24" i="1" s="1"/>
  <c r="L25" i="1"/>
  <c r="L26" i="1"/>
  <c r="L27" i="1"/>
  <c r="L28" i="1"/>
  <c r="L29" i="1"/>
  <c r="L30" i="1"/>
  <c r="L31" i="1"/>
  <c r="L32" i="1"/>
  <c r="Q32" i="1" s="1"/>
  <c r="L33" i="1"/>
  <c r="L34" i="1"/>
  <c r="L35" i="1"/>
  <c r="L36" i="1"/>
  <c r="L37" i="1"/>
  <c r="L38" i="1"/>
  <c r="L39" i="1"/>
  <c r="L40" i="1"/>
  <c r="Q40" i="1" s="1"/>
  <c r="L41" i="1"/>
  <c r="L42" i="1"/>
  <c r="L43" i="1"/>
  <c r="L44" i="1"/>
  <c r="L45" i="1"/>
  <c r="L46" i="1"/>
  <c r="L47" i="1"/>
  <c r="L48" i="1"/>
  <c r="Q48" i="1" s="1"/>
  <c r="L49" i="1"/>
  <c r="L50" i="1"/>
  <c r="L51" i="1"/>
  <c r="L52" i="1"/>
  <c r="L53" i="1"/>
  <c r="L54" i="1"/>
  <c r="L55" i="1"/>
  <c r="L56" i="1"/>
  <c r="Q56" i="1" s="1"/>
  <c r="L57" i="1"/>
  <c r="L58" i="1"/>
  <c r="L59" i="1"/>
  <c r="L60" i="1"/>
  <c r="L61" i="1"/>
  <c r="L62" i="1"/>
  <c r="L63" i="1"/>
  <c r="L64" i="1"/>
  <c r="Q64" i="1" s="1"/>
  <c r="L65" i="1"/>
  <c r="L66" i="1"/>
  <c r="L67" i="1"/>
  <c r="L68" i="1"/>
  <c r="L69" i="1"/>
  <c r="L70" i="1"/>
  <c r="L71" i="1"/>
  <c r="L72" i="1"/>
  <c r="Q72" i="1" s="1"/>
  <c r="L73" i="1"/>
  <c r="L74" i="1"/>
  <c r="L75" i="1"/>
  <c r="L76" i="1"/>
  <c r="L77" i="1"/>
  <c r="L78" i="1"/>
  <c r="L79" i="1"/>
  <c r="L80" i="1"/>
  <c r="Q80" i="1" s="1"/>
  <c r="L81" i="1"/>
  <c r="L82" i="1"/>
  <c r="L83" i="1"/>
  <c r="L84" i="1"/>
  <c r="L85" i="1"/>
  <c r="L86" i="1"/>
  <c r="L87" i="1"/>
  <c r="L88" i="1"/>
  <c r="Q88" i="1" s="1"/>
  <c r="L89" i="1"/>
  <c r="L90" i="1"/>
  <c r="L91" i="1"/>
  <c r="L92" i="1"/>
  <c r="L93" i="1"/>
  <c r="L94" i="1"/>
  <c r="L95" i="1"/>
  <c r="L96" i="1"/>
  <c r="Q96" i="1" s="1"/>
  <c r="L97" i="1"/>
  <c r="L98" i="1"/>
  <c r="L99" i="1"/>
  <c r="L100" i="1"/>
  <c r="L101" i="1"/>
  <c r="L102" i="1"/>
  <c r="L103" i="1"/>
  <c r="L104" i="1"/>
  <c r="Q104" i="1" s="1"/>
  <c r="L105" i="1"/>
  <c r="L106" i="1"/>
  <c r="L107" i="1"/>
  <c r="L108" i="1"/>
  <c r="L109" i="1"/>
  <c r="L110" i="1"/>
  <c r="L111" i="1"/>
  <c r="L112" i="1"/>
  <c r="Q112" i="1" s="1"/>
  <c r="L113" i="1"/>
  <c r="L114" i="1"/>
  <c r="L115" i="1"/>
  <c r="L116" i="1"/>
  <c r="L117" i="1"/>
  <c r="L118" i="1"/>
  <c r="L119" i="1"/>
  <c r="L120" i="1"/>
  <c r="Q120" i="1" s="1"/>
  <c r="L121" i="1"/>
  <c r="L122" i="1"/>
  <c r="L123" i="1"/>
  <c r="L124" i="1"/>
  <c r="L125" i="1"/>
  <c r="L126" i="1"/>
  <c r="L127" i="1"/>
  <c r="L128" i="1"/>
  <c r="Q128" i="1" s="1"/>
  <c r="L129" i="1"/>
  <c r="L130" i="1"/>
  <c r="L131" i="1"/>
  <c r="L132" i="1"/>
  <c r="L133" i="1"/>
  <c r="L134" i="1"/>
  <c r="L135" i="1"/>
  <c r="L136" i="1"/>
  <c r="Q136" i="1" s="1"/>
  <c r="L137" i="1"/>
  <c r="Q137" i="1" s="1"/>
  <c r="L138" i="1"/>
  <c r="L139" i="1"/>
  <c r="L140" i="1"/>
  <c r="L141" i="1"/>
  <c r="L142" i="1"/>
  <c r="L143" i="1"/>
  <c r="L144" i="1"/>
  <c r="Q144" i="1" s="1"/>
  <c r="L145" i="1"/>
  <c r="Q145" i="1" s="1"/>
  <c r="L146" i="1"/>
  <c r="L147" i="1"/>
  <c r="L148" i="1"/>
  <c r="L149" i="1"/>
  <c r="L150" i="1"/>
  <c r="L151" i="1"/>
  <c r="L152" i="1"/>
  <c r="Q152" i="1" s="1"/>
  <c r="L153" i="1"/>
  <c r="Q153" i="1" s="1"/>
  <c r="L154" i="1"/>
  <c r="L155" i="1"/>
  <c r="L156" i="1"/>
  <c r="L157" i="1"/>
  <c r="L158" i="1"/>
  <c r="L159" i="1"/>
  <c r="L160" i="1"/>
  <c r="Q160" i="1" s="1"/>
  <c r="L161" i="1"/>
  <c r="Q161" i="1" s="1"/>
  <c r="L162" i="1"/>
  <c r="L163" i="1"/>
  <c r="L164" i="1"/>
  <c r="L165" i="1"/>
  <c r="L166" i="1"/>
  <c r="L167" i="1"/>
  <c r="L168" i="1"/>
  <c r="Q168" i="1" s="1"/>
  <c r="L169" i="1"/>
  <c r="Q169" i="1" s="1"/>
  <c r="L170" i="1"/>
  <c r="L171" i="1"/>
  <c r="L172" i="1"/>
  <c r="L173" i="1"/>
  <c r="L174" i="1"/>
  <c r="L175" i="1"/>
  <c r="L176" i="1"/>
  <c r="Q176" i="1" s="1"/>
  <c r="L177" i="1"/>
  <c r="Q177" i="1" s="1"/>
  <c r="L178" i="1"/>
  <c r="L179" i="1"/>
  <c r="L180" i="1"/>
  <c r="L181" i="1"/>
  <c r="L182" i="1"/>
  <c r="L183" i="1"/>
  <c r="L184" i="1"/>
  <c r="Q184" i="1" s="1"/>
  <c r="L185" i="1"/>
  <c r="Q185" i="1" s="1"/>
  <c r="L186" i="1"/>
  <c r="L187" i="1"/>
  <c r="L188" i="1"/>
  <c r="L189" i="1"/>
  <c r="L190" i="1"/>
  <c r="L191" i="1"/>
  <c r="L192" i="1"/>
  <c r="Q192" i="1" s="1"/>
  <c r="L193" i="1"/>
  <c r="Q193" i="1" s="1"/>
  <c r="L194" i="1"/>
  <c r="L195" i="1"/>
  <c r="L196" i="1"/>
  <c r="L197" i="1"/>
  <c r="L198" i="1"/>
  <c r="L199" i="1"/>
  <c r="L200" i="1"/>
  <c r="Q200" i="1" s="1"/>
  <c r="L201" i="1"/>
  <c r="Q201" i="1" s="1"/>
  <c r="L202" i="1"/>
  <c r="L203" i="1"/>
  <c r="L204" i="1"/>
  <c r="L205" i="1"/>
  <c r="L206" i="1"/>
  <c r="L207" i="1"/>
  <c r="L208" i="1"/>
  <c r="Q208" i="1" s="1"/>
  <c r="L209" i="1"/>
  <c r="Q209" i="1" s="1"/>
  <c r="L210" i="1"/>
  <c r="L211" i="1"/>
  <c r="L212" i="1"/>
  <c r="L213" i="1"/>
  <c r="L214" i="1"/>
  <c r="L215" i="1"/>
  <c r="L216" i="1"/>
  <c r="Q216" i="1" s="1"/>
  <c r="L217" i="1"/>
  <c r="Q217" i="1" s="1"/>
  <c r="L218" i="1"/>
  <c r="L219" i="1"/>
  <c r="L220" i="1"/>
  <c r="L221" i="1"/>
  <c r="L222" i="1"/>
  <c r="L223" i="1"/>
  <c r="L224" i="1"/>
  <c r="Q224" i="1" s="1"/>
  <c r="L225" i="1"/>
  <c r="Q225" i="1" s="1"/>
  <c r="L226" i="1"/>
  <c r="L227" i="1"/>
  <c r="L228" i="1"/>
  <c r="L229" i="1"/>
  <c r="L230" i="1"/>
  <c r="L231" i="1"/>
  <c r="L232" i="1"/>
  <c r="Q232" i="1" s="1"/>
  <c r="L233" i="1"/>
  <c r="Q233" i="1" s="1"/>
  <c r="L234" i="1"/>
  <c r="L235" i="1"/>
  <c r="L236" i="1"/>
  <c r="L237" i="1"/>
  <c r="L238" i="1"/>
  <c r="L239" i="1"/>
  <c r="L240" i="1"/>
  <c r="Q240" i="1" s="1"/>
  <c r="L241" i="1"/>
  <c r="Q241" i="1" s="1"/>
  <c r="L242" i="1"/>
  <c r="L243" i="1"/>
  <c r="L244" i="1"/>
  <c r="L245" i="1"/>
  <c r="L246" i="1"/>
  <c r="L247" i="1"/>
  <c r="L248" i="1"/>
  <c r="Q248" i="1" s="1"/>
  <c r="L249" i="1"/>
  <c r="Q249" i="1" s="1"/>
  <c r="L250" i="1"/>
  <c r="L251" i="1"/>
  <c r="L252" i="1"/>
  <c r="L253" i="1"/>
  <c r="L254" i="1"/>
  <c r="L255" i="1"/>
  <c r="L256" i="1"/>
  <c r="Q256" i="1" s="1"/>
  <c r="L257" i="1"/>
  <c r="Q257" i="1" s="1"/>
  <c r="L258" i="1"/>
  <c r="L259" i="1"/>
  <c r="L260" i="1"/>
  <c r="L261" i="1"/>
  <c r="L262" i="1"/>
  <c r="L263" i="1"/>
  <c r="L264" i="1"/>
  <c r="Q264" i="1" s="1"/>
  <c r="L265" i="1"/>
  <c r="Q265" i="1" s="1"/>
  <c r="L266" i="1"/>
  <c r="L267" i="1"/>
  <c r="L268" i="1"/>
  <c r="L269" i="1"/>
  <c r="L270" i="1"/>
  <c r="L271" i="1"/>
  <c r="L272" i="1"/>
  <c r="Q272" i="1" s="1"/>
  <c r="L273" i="1"/>
  <c r="Q273" i="1" s="1"/>
  <c r="L274" i="1"/>
  <c r="L275" i="1"/>
  <c r="L276" i="1"/>
  <c r="L277" i="1"/>
  <c r="L278" i="1"/>
  <c r="L279" i="1"/>
  <c r="L280" i="1"/>
  <c r="Q280" i="1" s="1"/>
  <c r="L281" i="1"/>
  <c r="Q281" i="1" s="1"/>
  <c r="L282" i="1"/>
  <c r="L283" i="1"/>
  <c r="L284" i="1"/>
  <c r="L285" i="1"/>
  <c r="L286" i="1"/>
  <c r="L287" i="1"/>
  <c r="L288" i="1"/>
  <c r="Q288" i="1" s="1"/>
  <c r="L289" i="1"/>
  <c r="Q289" i="1" s="1"/>
  <c r="L290" i="1"/>
  <c r="L291" i="1"/>
  <c r="L292" i="1"/>
  <c r="L293" i="1"/>
  <c r="L294" i="1"/>
  <c r="L295" i="1"/>
  <c r="L296" i="1"/>
  <c r="Q296" i="1" s="1"/>
  <c r="L297" i="1"/>
  <c r="Q297" i="1" s="1"/>
  <c r="L298" i="1"/>
  <c r="L299" i="1"/>
  <c r="L300" i="1"/>
  <c r="L301" i="1"/>
  <c r="L302" i="1"/>
  <c r="L303" i="1"/>
  <c r="L304" i="1"/>
  <c r="Q304" i="1" s="1"/>
  <c r="L305" i="1"/>
  <c r="Q305" i="1" s="1"/>
  <c r="L306" i="1"/>
  <c r="L307" i="1"/>
  <c r="L308" i="1"/>
  <c r="L309" i="1"/>
  <c r="L310" i="1"/>
  <c r="L311" i="1"/>
  <c r="L312" i="1"/>
  <c r="Q312" i="1" s="1"/>
  <c r="L313" i="1"/>
  <c r="Q313" i="1" s="1"/>
  <c r="L314" i="1"/>
  <c r="L315" i="1"/>
  <c r="L316" i="1"/>
  <c r="L317" i="1"/>
  <c r="L318" i="1"/>
  <c r="L319" i="1"/>
  <c r="L320" i="1"/>
  <c r="Q320" i="1" s="1"/>
  <c r="L321" i="1"/>
  <c r="Q321" i="1" s="1"/>
  <c r="L322" i="1"/>
  <c r="L323" i="1"/>
  <c r="L324" i="1"/>
  <c r="L325" i="1"/>
  <c r="L326" i="1"/>
  <c r="L327" i="1"/>
  <c r="L328" i="1"/>
  <c r="Q328" i="1" s="1"/>
  <c r="L329" i="1"/>
  <c r="Q329" i="1" s="1"/>
  <c r="L330" i="1"/>
  <c r="L331" i="1"/>
  <c r="L332" i="1"/>
  <c r="L333" i="1"/>
  <c r="L334" i="1"/>
  <c r="L335" i="1"/>
  <c r="L336" i="1"/>
  <c r="Q336" i="1" s="1"/>
  <c r="L337" i="1"/>
  <c r="Q337" i="1" s="1"/>
  <c r="L338" i="1"/>
  <c r="L339" i="1"/>
  <c r="L340" i="1"/>
  <c r="L341" i="1"/>
  <c r="L342" i="1"/>
  <c r="L343" i="1"/>
  <c r="L344" i="1"/>
  <c r="Q344" i="1" s="1"/>
  <c r="L345" i="1"/>
  <c r="Q345" i="1" s="1"/>
  <c r="L346" i="1"/>
  <c r="L347" i="1"/>
  <c r="L348" i="1"/>
  <c r="L349" i="1"/>
  <c r="L350" i="1"/>
  <c r="L351" i="1"/>
  <c r="L352" i="1"/>
  <c r="Q352" i="1" s="1"/>
  <c r="L353" i="1"/>
  <c r="Q353" i="1" s="1"/>
  <c r="L354" i="1"/>
  <c r="L355" i="1"/>
  <c r="L356" i="1"/>
  <c r="L357" i="1"/>
  <c r="L358" i="1"/>
  <c r="L359" i="1"/>
  <c r="L360" i="1"/>
  <c r="Q360" i="1" s="1"/>
  <c r="L361" i="1"/>
  <c r="Q361" i="1" s="1"/>
  <c r="L362" i="1"/>
  <c r="L363" i="1"/>
  <c r="L364" i="1"/>
  <c r="L365" i="1"/>
  <c r="L366" i="1"/>
  <c r="L367" i="1"/>
  <c r="L368" i="1"/>
  <c r="Q368" i="1" s="1"/>
  <c r="L3" i="1"/>
  <c r="Q3" i="1" s="1"/>
  <c r="K9" i="1"/>
  <c r="K18" i="1"/>
  <c r="P18" i="1" s="1"/>
  <c r="K25" i="1"/>
  <c r="K33" i="1"/>
  <c r="K41" i="1"/>
  <c r="K43" i="1"/>
  <c r="P43" i="1" s="1"/>
  <c r="K57" i="1"/>
  <c r="K65" i="1"/>
  <c r="K73" i="1"/>
  <c r="K82" i="1"/>
  <c r="P82" i="1" s="1"/>
  <c r="K89" i="1"/>
  <c r="K97" i="1"/>
  <c r="K98" i="1"/>
  <c r="P98" i="1" s="1"/>
  <c r="K102" i="1"/>
  <c r="P102" i="1" s="1"/>
  <c r="K105" i="1"/>
  <c r="K115" i="1"/>
  <c r="P115" i="1" s="1"/>
  <c r="K116" i="1"/>
  <c r="P116" i="1" s="1"/>
  <c r="K121" i="1"/>
  <c r="K124" i="1"/>
  <c r="P124" i="1" s="1"/>
  <c r="K129" i="1"/>
  <c r="K132" i="1"/>
  <c r="P132" i="1" s="1"/>
  <c r="K153" i="1"/>
  <c r="K161" i="1"/>
  <c r="K169" i="1"/>
  <c r="K170" i="1"/>
  <c r="P170" i="1" s="1"/>
  <c r="K171" i="1"/>
  <c r="P171" i="1" s="1"/>
  <c r="K185" i="1"/>
  <c r="K187" i="1"/>
  <c r="P187" i="1" s="1"/>
  <c r="K188" i="1"/>
  <c r="P188" i="1" s="1"/>
  <c r="K193" i="1"/>
  <c r="K202" i="1"/>
  <c r="P202" i="1" s="1"/>
  <c r="K217" i="1"/>
  <c r="K220" i="1"/>
  <c r="P220" i="1" s="1"/>
  <c r="K225" i="1"/>
  <c r="K233" i="1"/>
  <c r="K242" i="1"/>
  <c r="P242" i="1" s="1"/>
  <c r="K243" i="1"/>
  <c r="P243" i="1" s="1"/>
  <c r="K249" i="1"/>
  <c r="K257" i="1"/>
  <c r="K260" i="1"/>
  <c r="P260" i="1" s="1"/>
  <c r="K275" i="1"/>
  <c r="P275" i="1" s="1"/>
  <c r="K281" i="1"/>
  <c r="K289" i="1"/>
  <c r="K290" i="1"/>
  <c r="P290" i="1" s="1"/>
  <c r="K297" i="1"/>
  <c r="K308" i="1"/>
  <c r="P308" i="1" s="1"/>
  <c r="K313" i="1"/>
  <c r="K321" i="1"/>
  <c r="K330" i="1"/>
  <c r="P330" i="1" s="1"/>
  <c r="K340" i="1"/>
  <c r="P340" i="1" s="1"/>
  <c r="K345" i="1"/>
  <c r="K353" i="1"/>
  <c r="K354" i="1"/>
  <c r="P354" i="1" s="1"/>
  <c r="K361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H4" i="1"/>
  <c r="K4" i="1" s="1"/>
  <c r="P4" i="1" s="1"/>
  <c r="H5" i="1"/>
  <c r="K5" i="1" s="1"/>
  <c r="P5" i="1" s="1"/>
  <c r="H6" i="1"/>
  <c r="K6" i="1" s="1"/>
  <c r="P6" i="1" s="1"/>
  <c r="H7" i="1"/>
  <c r="K7" i="1" s="1"/>
  <c r="P7" i="1" s="1"/>
  <c r="H8" i="1"/>
  <c r="K8" i="1" s="1"/>
  <c r="P8" i="1" s="1"/>
  <c r="H9" i="1"/>
  <c r="H10" i="1"/>
  <c r="K10" i="1" s="1"/>
  <c r="H11" i="1"/>
  <c r="K11" i="1" s="1"/>
  <c r="P11" i="1" s="1"/>
  <c r="H12" i="1"/>
  <c r="K12" i="1" s="1"/>
  <c r="P12" i="1" s="1"/>
  <c r="H13" i="1"/>
  <c r="H14" i="1"/>
  <c r="K14" i="1" s="1"/>
  <c r="P14" i="1" s="1"/>
  <c r="H15" i="1"/>
  <c r="K15" i="1" s="1"/>
  <c r="P15" i="1" s="1"/>
  <c r="H16" i="1"/>
  <c r="K16" i="1" s="1"/>
  <c r="H17" i="1"/>
  <c r="K17" i="1" s="1"/>
  <c r="H18" i="1"/>
  <c r="H19" i="1"/>
  <c r="K19" i="1" s="1"/>
  <c r="P19" i="1" s="1"/>
  <c r="H20" i="1"/>
  <c r="K20" i="1" s="1"/>
  <c r="P20" i="1" s="1"/>
  <c r="H21" i="1"/>
  <c r="H22" i="1"/>
  <c r="H23" i="1"/>
  <c r="K23" i="1" s="1"/>
  <c r="P23" i="1" s="1"/>
  <c r="H24" i="1"/>
  <c r="K24" i="1" s="1"/>
  <c r="H25" i="1"/>
  <c r="H26" i="1"/>
  <c r="H27" i="1"/>
  <c r="K27" i="1" s="1"/>
  <c r="P27" i="1" s="1"/>
  <c r="H28" i="1"/>
  <c r="K28" i="1" s="1"/>
  <c r="P28" i="1" s="1"/>
  <c r="H29" i="1"/>
  <c r="H30" i="1"/>
  <c r="K30" i="1" s="1"/>
  <c r="P30" i="1" s="1"/>
  <c r="H31" i="1"/>
  <c r="H32" i="1"/>
  <c r="K32" i="1" s="1"/>
  <c r="H33" i="1"/>
  <c r="H34" i="1"/>
  <c r="H35" i="1"/>
  <c r="K35" i="1" s="1"/>
  <c r="P35" i="1" s="1"/>
  <c r="H36" i="1"/>
  <c r="K36" i="1" s="1"/>
  <c r="P36" i="1" s="1"/>
  <c r="H37" i="1"/>
  <c r="H38" i="1"/>
  <c r="H39" i="1"/>
  <c r="H40" i="1"/>
  <c r="K40" i="1" s="1"/>
  <c r="H41" i="1"/>
  <c r="H42" i="1"/>
  <c r="H43" i="1"/>
  <c r="K50" i="1" s="1"/>
  <c r="P50" i="1" s="1"/>
  <c r="H44" i="1"/>
  <c r="K44" i="1" s="1"/>
  <c r="P44" i="1" s="1"/>
  <c r="H45" i="1"/>
  <c r="H46" i="1"/>
  <c r="K46" i="1" s="1"/>
  <c r="P46" i="1" s="1"/>
  <c r="H47" i="1"/>
  <c r="K47" i="1" s="1"/>
  <c r="P47" i="1" s="1"/>
  <c r="H48" i="1"/>
  <c r="K48" i="1" s="1"/>
  <c r="H49" i="1"/>
  <c r="K49" i="1" s="1"/>
  <c r="H50" i="1"/>
  <c r="H51" i="1"/>
  <c r="K51" i="1" s="1"/>
  <c r="P51" i="1" s="1"/>
  <c r="H52" i="1"/>
  <c r="K52" i="1" s="1"/>
  <c r="P52" i="1" s="1"/>
  <c r="H53" i="1"/>
  <c r="H54" i="1"/>
  <c r="H55" i="1"/>
  <c r="K55" i="1" s="1"/>
  <c r="P55" i="1" s="1"/>
  <c r="H56" i="1"/>
  <c r="K56" i="1" s="1"/>
  <c r="H57" i="1"/>
  <c r="H58" i="1"/>
  <c r="H59" i="1"/>
  <c r="K59" i="1" s="1"/>
  <c r="P59" i="1" s="1"/>
  <c r="H60" i="1"/>
  <c r="K60" i="1" s="1"/>
  <c r="P60" i="1" s="1"/>
  <c r="H61" i="1"/>
  <c r="H62" i="1"/>
  <c r="H63" i="1"/>
  <c r="H64" i="1"/>
  <c r="K64" i="1" s="1"/>
  <c r="H65" i="1"/>
  <c r="H66" i="1"/>
  <c r="H67" i="1"/>
  <c r="K67" i="1" s="1"/>
  <c r="P67" i="1" s="1"/>
  <c r="H68" i="1"/>
  <c r="K68" i="1" s="1"/>
  <c r="P68" i="1" s="1"/>
  <c r="H69" i="1"/>
  <c r="H70" i="1"/>
  <c r="H71" i="1"/>
  <c r="H72" i="1"/>
  <c r="K72" i="1" s="1"/>
  <c r="H73" i="1"/>
  <c r="H74" i="1"/>
  <c r="H75" i="1"/>
  <c r="K75" i="1" s="1"/>
  <c r="P75" i="1" s="1"/>
  <c r="H76" i="1"/>
  <c r="K76" i="1" s="1"/>
  <c r="P76" i="1" s="1"/>
  <c r="H77" i="1"/>
  <c r="H78" i="1"/>
  <c r="K78" i="1" s="1"/>
  <c r="P78" i="1" s="1"/>
  <c r="H79" i="1"/>
  <c r="K79" i="1" s="1"/>
  <c r="P79" i="1" s="1"/>
  <c r="H80" i="1"/>
  <c r="K80" i="1" s="1"/>
  <c r="H81" i="1"/>
  <c r="K81" i="1" s="1"/>
  <c r="H82" i="1"/>
  <c r="H83" i="1"/>
  <c r="K83" i="1" s="1"/>
  <c r="P83" i="1" s="1"/>
  <c r="H84" i="1"/>
  <c r="K84" i="1" s="1"/>
  <c r="P84" i="1" s="1"/>
  <c r="H85" i="1"/>
  <c r="H86" i="1"/>
  <c r="H87" i="1"/>
  <c r="K87" i="1" s="1"/>
  <c r="P87" i="1" s="1"/>
  <c r="H88" i="1"/>
  <c r="K88" i="1" s="1"/>
  <c r="H89" i="1"/>
  <c r="H90" i="1"/>
  <c r="H91" i="1"/>
  <c r="K91" i="1" s="1"/>
  <c r="P91" i="1" s="1"/>
  <c r="H92" i="1"/>
  <c r="K92" i="1" s="1"/>
  <c r="P92" i="1" s="1"/>
  <c r="H93" i="1"/>
  <c r="H94" i="1"/>
  <c r="H95" i="1"/>
  <c r="H96" i="1"/>
  <c r="K96" i="1" s="1"/>
  <c r="H97" i="1"/>
  <c r="H98" i="1"/>
  <c r="H99" i="1"/>
  <c r="K99" i="1" s="1"/>
  <c r="P99" i="1" s="1"/>
  <c r="H100" i="1"/>
  <c r="K100" i="1" s="1"/>
  <c r="P100" i="1" s="1"/>
  <c r="H101" i="1"/>
  <c r="H102" i="1"/>
  <c r="H103" i="1"/>
  <c r="H104" i="1"/>
  <c r="K104" i="1" s="1"/>
  <c r="H105" i="1"/>
  <c r="H106" i="1"/>
  <c r="H107" i="1"/>
  <c r="K107" i="1" s="1"/>
  <c r="P107" i="1" s="1"/>
  <c r="H108" i="1"/>
  <c r="K108" i="1" s="1"/>
  <c r="P108" i="1" s="1"/>
  <c r="H109" i="1"/>
  <c r="H110" i="1"/>
  <c r="H111" i="1"/>
  <c r="K111" i="1" s="1"/>
  <c r="P111" i="1" s="1"/>
  <c r="H112" i="1"/>
  <c r="K112" i="1" s="1"/>
  <c r="H113" i="1"/>
  <c r="K113" i="1" s="1"/>
  <c r="H114" i="1"/>
  <c r="H115" i="1"/>
  <c r="H116" i="1"/>
  <c r="H117" i="1"/>
  <c r="H118" i="1"/>
  <c r="H119" i="1"/>
  <c r="H120" i="1"/>
  <c r="K120" i="1" s="1"/>
  <c r="H121" i="1"/>
  <c r="H122" i="1"/>
  <c r="H123" i="1"/>
  <c r="K130" i="1" s="1"/>
  <c r="P130" i="1" s="1"/>
  <c r="H124" i="1"/>
  <c r="H125" i="1"/>
  <c r="H126" i="1"/>
  <c r="K126" i="1" s="1"/>
  <c r="P126" i="1" s="1"/>
  <c r="H127" i="1"/>
  <c r="K134" i="1" s="1"/>
  <c r="P134" i="1" s="1"/>
  <c r="H128" i="1"/>
  <c r="K128" i="1" s="1"/>
  <c r="H129" i="1"/>
  <c r="H130" i="1"/>
  <c r="H131" i="1"/>
  <c r="K131" i="1" s="1"/>
  <c r="P131" i="1" s="1"/>
  <c r="H132" i="1"/>
  <c r="H133" i="1"/>
  <c r="H134" i="1"/>
  <c r="H135" i="1"/>
  <c r="H136" i="1"/>
  <c r="K136" i="1" s="1"/>
  <c r="H137" i="1"/>
  <c r="K137" i="1" s="1"/>
  <c r="H138" i="1"/>
  <c r="H139" i="1"/>
  <c r="K139" i="1" s="1"/>
  <c r="P139" i="1" s="1"/>
  <c r="H140" i="1"/>
  <c r="K140" i="1" s="1"/>
  <c r="P140" i="1" s="1"/>
  <c r="H141" i="1"/>
  <c r="H142" i="1"/>
  <c r="K142" i="1" s="1"/>
  <c r="P142" i="1" s="1"/>
  <c r="H143" i="1"/>
  <c r="K143" i="1" s="1"/>
  <c r="P143" i="1" s="1"/>
  <c r="H144" i="1"/>
  <c r="K144" i="1" s="1"/>
  <c r="H145" i="1"/>
  <c r="K145" i="1" s="1"/>
  <c r="H146" i="1"/>
  <c r="H147" i="1"/>
  <c r="K147" i="1" s="1"/>
  <c r="P147" i="1" s="1"/>
  <c r="H148" i="1"/>
  <c r="K148" i="1" s="1"/>
  <c r="P148" i="1" s="1"/>
  <c r="H149" i="1"/>
  <c r="H150" i="1"/>
  <c r="H151" i="1"/>
  <c r="K151" i="1" s="1"/>
  <c r="P151" i="1" s="1"/>
  <c r="H152" i="1"/>
  <c r="K152" i="1" s="1"/>
  <c r="H153" i="1"/>
  <c r="H154" i="1"/>
  <c r="H155" i="1"/>
  <c r="K155" i="1" s="1"/>
  <c r="P155" i="1" s="1"/>
  <c r="H156" i="1"/>
  <c r="K156" i="1" s="1"/>
  <c r="P156" i="1" s="1"/>
  <c r="H157" i="1"/>
  <c r="H158" i="1"/>
  <c r="H159" i="1"/>
  <c r="H160" i="1"/>
  <c r="K160" i="1" s="1"/>
  <c r="H161" i="1"/>
  <c r="H162" i="1"/>
  <c r="H163" i="1"/>
  <c r="K163" i="1" s="1"/>
  <c r="P163" i="1" s="1"/>
  <c r="H164" i="1"/>
  <c r="K164" i="1" s="1"/>
  <c r="P164" i="1" s="1"/>
  <c r="H165" i="1"/>
  <c r="H166" i="1"/>
  <c r="K166" i="1" s="1"/>
  <c r="P166" i="1" s="1"/>
  <c r="H167" i="1"/>
  <c r="H168" i="1"/>
  <c r="K168" i="1" s="1"/>
  <c r="H169" i="1"/>
  <c r="H170" i="1"/>
  <c r="H171" i="1"/>
  <c r="K178" i="1" s="1"/>
  <c r="P178" i="1" s="1"/>
  <c r="H172" i="1"/>
  <c r="K172" i="1" s="1"/>
  <c r="P172" i="1" s="1"/>
  <c r="H173" i="1"/>
  <c r="H174" i="1"/>
  <c r="H175" i="1"/>
  <c r="K175" i="1" s="1"/>
  <c r="P175" i="1" s="1"/>
  <c r="H176" i="1"/>
  <c r="K176" i="1" s="1"/>
  <c r="H177" i="1"/>
  <c r="K177" i="1" s="1"/>
  <c r="H178" i="1"/>
  <c r="H179" i="1"/>
  <c r="K179" i="1" s="1"/>
  <c r="P179" i="1" s="1"/>
  <c r="H180" i="1"/>
  <c r="K180" i="1" s="1"/>
  <c r="P180" i="1" s="1"/>
  <c r="H181" i="1"/>
  <c r="H182" i="1"/>
  <c r="H183" i="1"/>
  <c r="H184" i="1"/>
  <c r="K184" i="1" s="1"/>
  <c r="H185" i="1"/>
  <c r="H186" i="1"/>
  <c r="H187" i="1"/>
  <c r="K194" i="1" s="1"/>
  <c r="P194" i="1" s="1"/>
  <c r="H188" i="1"/>
  <c r="H189" i="1"/>
  <c r="H190" i="1"/>
  <c r="K190" i="1" s="1"/>
  <c r="P190" i="1" s="1"/>
  <c r="H191" i="1"/>
  <c r="H192" i="1"/>
  <c r="K192" i="1" s="1"/>
  <c r="H193" i="1"/>
  <c r="H194" i="1"/>
  <c r="H195" i="1"/>
  <c r="K195" i="1" s="1"/>
  <c r="P195" i="1" s="1"/>
  <c r="H196" i="1"/>
  <c r="K196" i="1" s="1"/>
  <c r="P196" i="1" s="1"/>
  <c r="H197" i="1"/>
  <c r="H198" i="1"/>
  <c r="K198" i="1" s="1"/>
  <c r="P198" i="1" s="1"/>
  <c r="H199" i="1"/>
  <c r="K199" i="1" s="1"/>
  <c r="P199" i="1" s="1"/>
  <c r="H200" i="1"/>
  <c r="K200" i="1" s="1"/>
  <c r="H201" i="1"/>
  <c r="K201" i="1" s="1"/>
  <c r="H202" i="1"/>
  <c r="H203" i="1"/>
  <c r="K203" i="1" s="1"/>
  <c r="P203" i="1" s="1"/>
  <c r="H204" i="1"/>
  <c r="K204" i="1" s="1"/>
  <c r="P204" i="1" s="1"/>
  <c r="H205" i="1"/>
  <c r="H206" i="1"/>
  <c r="H207" i="1"/>
  <c r="H208" i="1"/>
  <c r="K208" i="1" s="1"/>
  <c r="H209" i="1"/>
  <c r="K209" i="1" s="1"/>
  <c r="H210" i="1"/>
  <c r="H211" i="1"/>
  <c r="K211" i="1" s="1"/>
  <c r="P211" i="1" s="1"/>
  <c r="H212" i="1"/>
  <c r="K212" i="1" s="1"/>
  <c r="P212" i="1" s="1"/>
  <c r="H213" i="1"/>
  <c r="H214" i="1"/>
  <c r="H215" i="1"/>
  <c r="K215" i="1" s="1"/>
  <c r="P215" i="1" s="1"/>
  <c r="H216" i="1"/>
  <c r="K216" i="1" s="1"/>
  <c r="H217" i="1"/>
  <c r="H218" i="1"/>
  <c r="H219" i="1"/>
  <c r="K219" i="1" s="1"/>
  <c r="P219" i="1" s="1"/>
  <c r="H220" i="1"/>
  <c r="H221" i="1"/>
  <c r="H222" i="1"/>
  <c r="H223" i="1"/>
  <c r="H224" i="1"/>
  <c r="K224" i="1" s="1"/>
  <c r="H225" i="1"/>
  <c r="H226" i="1"/>
  <c r="H227" i="1"/>
  <c r="K227" i="1" s="1"/>
  <c r="P227" i="1" s="1"/>
  <c r="H228" i="1"/>
  <c r="K228" i="1" s="1"/>
  <c r="P228" i="1" s="1"/>
  <c r="H229" i="1"/>
  <c r="H230" i="1"/>
  <c r="K230" i="1" s="1"/>
  <c r="P230" i="1" s="1"/>
  <c r="H231" i="1"/>
  <c r="H232" i="1"/>
  <c r="K232" i="1" s="1"/>
  <c r="H233" i="1"/>
  <c r="H234" i="1"/>
  <c r="H235" i="1"/>
  <c r="K235" i="1" s="1"/>
  <c r="P235" i="1" s="1"/>
  <c r="H236" i="1"/>
  <c r="K236" i="1" s="1"/>
  <c r="P236" i="1" s="1"/>
  <c r="H237" i="1"/>
  <c r="H238" i="1"/>
  <c r="H239" i="1"/>
  <c r="K239" i="1" s="1"/>
  <c r="P239" i="1" s="1"/>
  <c r="H240" i="1"/>
  <c r="K240" i="1" s="1"/>
  <c r="H241" i="1"/>
  <c r="K241" i="1" s="1"/>
  <c r="H242" i="1"/>
  <c r="H243" i="1"/>
  <c r="H244" i="1"/>
  <c r="K244" i="1" s="1"/>
  <c r="P244" i="1" s="1"/>
  <c r="H245" i="1"/>
  <c r="H246" i="1"/>
  <c r="H247" i="1"/>
  <c r="H248" i="1"/>
  <c r="K248" i="1" s="1"/>
  <c r="H249" i="1"/>
  <c r="H250" i="1"/>
  <c r="H251" i="1"/>
  <c r="K258" i="1" s="1"/>
  <c r="P258" i="1" s="1"/>
  <c r="H252" i="1"/>
  <c r="K252" i="1" s="1"/>
  <c r="P252" i="1" s="1"/>
  <c r="H253" i="1"/>
  <c r="H254" i="1"/>
  <c r="K254" i="1" s="1"/>
  <c r="P254" i="1" s="1"/>
  <c r="H255" i="1"/>
  <c r="H256" i="1"/>
  <c r="K256" i="1" s="1"/>
  <c r="H257" i="1"/>
  <c r="H258" i="1"/>
  <c r="H259" i="1"/>
  <c r="K259" i="1" s="1"/>
  <c r="P259" i="1" s="1"/>
  <c r="H260" i="1"/>
  <c r="H261" i="1"/>
  <c r="H262" i="1"/>
  <c r="K262" i="1" s="1"/>
  <c r="P262" i="1" s="1"/>
  <c r="H263" i="1"/>
  <c r="K263" i="1" s="1"/>
  <c r="P263" i="1" s="1"/>
  <c r="H264" i="1"/>
  <c r="K264" i="1" s="1"/>
  <c r="H265" i="1"/>
  <c r="K265" i="1" s="1"/>
  <c r="H266" i="1"/>
  <c r="H267" i="1"/>
  <c r="K267" i="1" s="1"/>
  <c r="P267" i="1" s="1"/>
  <c r="H268" i="1"/>
  <c r="K268" i="1" s="1"/>
  <c r="P268" i="1" s="1"/>
  <c r="H269" i="1"/>
  <c r="H270" i="1"/>
  <c r="K270" i="1" s="1"/>
  <c r="P270" i="1" s="1"/>
  <c r="H271" i="1"/>
  <c r="K271" i="1" s="1"/>
  <c r="P271" i="1" s="1"/>
  <c r="H272" i="1"/>
  <c r="K279" i="1" s="1"/>
  <c r="P279" i="1" s="1"/>
  <c r="H273" i="1"/>
  <c r="K273" i="1" s="1"/>
  <c r="H274" i="1"/>
  <c r="H275" i="1"/>
  <c r="H276" i="1"/>
  <c r="K276" i="1" s="1"/>
  <c r="P276" i="1" s="1"/>
  <c r="H277" i="1"/>
  <c r="H278" i="1"/>
  <c r="H279" i="1"/>
  <c r="H280" i="1"/>
  <c r="K280" i="1" s="1"/>
  <c r="H281" i="1"/>
  <c r="H282" i="1"/>
  <c r="H283" i="1"/>
  <c r="K283" i="1" s="1"/>
  <c r="P283" i="1" s="1"/>
  <c r="H284" i="1"/>
  <c r="K284" i="1" s="1"/>
  <c r="P284" i="1" s="1"/>
  <c r="H285" i="1"/>
  <c r="H286" i="1"/>
  <c r="H287" i="1"/>
  <c r="K294" i="1" s="1"/>
  <c r="P294" i="1" s="1"/>
  <c r="H288" i="1"/>
  <c r="K288" i="1" s="1"/>
  <c r="H289" i="1"/>
  <c r="H290" i="1"/>
  <c r="H291" i="1"/>
  <c r="K291" i="1" s="1"/>
  <c r="P291" i="1" s="1"/>
  <c r="H292" i="1"/>
  <c r="K292" i="1" s="1"/>
  <c r="P292" i="1" s="1"/>
  <c r="H293" i="1"/>
  <c r="H294" i="1"/>
  <c r="H295" i="1"/>
  <c r="H296" i="1"/>
  <c r="K296" i="1" s="1"/>
  <c r="H297" i="1"/>
  <c r="H298" i="1"/>
  <c r="H299" i="1"/>
  <c r="K299" i="1" s="1"/>
  <c r="P299" i="1" s="1"/>
  <c r="H300" i="1"/>
  <c r="K300" i="1" s="1"/>
  <c r="P300" i="1" s="1"/>
  <c r="H301" i="1"/>
  <c r="H302" i="1"/>
  <c r="H303" i="1"/>
  <c r="K303" i="1" s="1"/>
  <c r="P303" i="1" s="1"/>
  <c r="H304" i="1"/>
  <c r="K304" i="1" s="1"/>
  <c r="H305" i="1"/>
  <c r="K305" i="1" s="1"/>
  <c r="H306" i="1"/>
  <c r="H307" i="1"/>
  <c r="K314" i="1" s="1"/>
  <c r="P314" i="1" s="1"/>
  <c r="H308" i="1"/>
  <c r="H309" i="1"/>
  <c r="H310" i="1"/>
  <c r="H311" i="1"/>
  <c r="H312" i="1"/>
  <c r="K312" i="1" s="1"/>
  <c r="H313" i="1"/>
  <c r="H314" i="1"/>
  <c r="H315" i="1"/>
  <c r="K322" i="1" s="1"/>
  <c r="P322" i="1" s="1"/>
  <c r="H316" i="1"/>
  <c r="K316" i="1" s="1"/>
  <c r="P316" i="1" s="1"/>
  <c r="H317" i="1"/>
  <c r="H318" i="1"/>
  <c r="K318" i="1" s="1"/>
  <c r="P318" i="1" s="1"/>
  <c r="H319" i="1"/>
  <c r="H320" i="1"/>
  <c r="K320" i="1" s="1"/>
  <c r="H321" i="1"/>
  <c r="H322" i="1"/>
  <c r="H323" i="1"/>
  <c r="K323" i="1" s="1"/>
  <c r="P323" i="1" s="1"/>
  <c r="H324" i="1"/>
  <c r="K324" i="1" s="1"/>
  <c r="P324" i="1" s="1"/>
  <c r="H325" i="1"/>
  <c r="H326" i="1"/>
  <c r="K326" i="1" s="1"/>
  <c r="P326" i="1" s="1"/>
  <c r="H327" i="1"/>
  <c r="K327" i="1" s="1"/>
  <c r="P327" i="1" s="1"/>
  <c r="H328" i="1"/>
  <c r="K328" i="1" s="1"/>
  <c r="H329" i="1"/>
  <c r="K329" i="1" s="1"/>
  <c r="H330" i="1"/>
  <c r="H331" i="1"/>
  <c r="K331" i="1" s="1"/>
  <c r="P331" i="1" s="1"/>
  <c r="H332" i="1"/>
  <c r="K332" i="1" s="1"/>
  <c r="P332" i="1" s="1"/>
  <c r="H333" i="1"/>
  <c r="H334" i="1"/>
  <c r="K334" i="1" s="1"/>
  <c r="P334" i="1" s="1"/>
  <c r="H335" i="1"/>
  <c r="K335" i="1" s="1"/>
  <c r="P335" i="1" s="1"/>
  <c r="H336" i="1"/>
  <c r="K336" i="1" s="1"/>
  <c r="H337" i="1"/>
  <c r="K337" i="1" s="1"/>
  <c r="H338" i="1"/>
  <c r="H339" i="1"/>
  <c r="K339" i="1" s="1"/>
  <c r="P339" i="1" s="1"/>
  <c r="H340" i="1"/>
  <c r="H341" i="1"/>
  <c r="H342" i="1"/>
  <c r="H343" i="1"/>
  <c r="K343" i="1" s="1"/>
  <c r="P343" i="1" s="1"/>
  <c r="H344" i="1"/>
  <c r="K344" i="1" s="1"/>
  <c r="H345" i="1"/>
  <c r="H346" i="1"/>
  <c r="H347" i="1"/>
  <c r="K347" i="1" s="1"/>
  <c r="P347" i="1" s="1"/>
  <c r="H348" i="1"/>
  <c r="K348" i="1" s="1"/>
  <c r="P348" i="1" s="1"/>
  <c r="H349" i="1"/>
  <c r="H350" i="1"/>
  <c r="K350" i="1" s="1"/>
  <c r="P350" i="1" s="1"/>
  <c r="H351" i="1"/>
  <c r="H352" i="1"/>
  <c r="K359" i="1" s="1"/>
  <c r="P359" i="1" s="1"/>
  <c r="H353" i="1"/>
  <c r="H354" i="1"/>
  <c r="H355" i="1"/>
  <c r="K355" i="1" s="1"/>
  <c r="P355" i="1" s="1"/>
  <c r="H356" i="1"/>
  <c r="K356" i="1" s="1"/>
  <c r="P356" i="1" s="1"/>
  <c r="H357" i="1"/>
  <c r="H358" i="1"/>
  <c r="H359" i="1"/>
  <c r="H360" i="1"/>
  <c r="K360" i="1" s="1"/>
  <c r="H361" i="1"/>
  <c r="H362" i="1"/>
  <c r="H363" i="1"/>
  <c r="K363" i="1" s="1"/>
  <c r="P363" i="1" s="1"/>
  <c r="H364" i="1"/>
  <c r="K364" i="1" s="1"/>
  <c r="P364" i="1" s="1"/>
  <c r="H365" i="1"/>
  <c r="H366" i="1"/>
  <c r="H367" i="1"/>
  <c r="K367" i="1" s="1"/>
  <c r="P367" i="1" s="1"/>
  <c r="H368" i="1"/>
  <c r="K368" i="1" s="1"/>
  <c r="H3" i="1"/>
  <c r="K3" i="1" s="1"/>
  <c r="K295" i="1" l="1"/>
  <c r="P295" i="1" s="1"/>
  <c r="K191" i="1"/>
  <c r="P191" i="1" s="1"/>
  <c r="K119" i="1"/>
  <c r="P119" i="1" s="1"/>
  <c r="K63" i="1"/>
  <c r="P63" i="1" s="1"/>
  <c r="K302" i="1"/>
  <c r="P302" i="1" s="1"/>
  <c r="K214" i="1"/>
  <c r="P214" i="1" s="1"/>
  <c r="K247" i="1"/>
  <c r="P247" i="1" s="1"/>
  <c r="K167" i="1"/>
  <c r="P167" i="1" s="1"/>
  <c r="K103" i="1"/>
  <c r="P103" i="1" s="1"/>
  <c r="K39" i="1"/>
  <c r="P39" i="1" s="1"/>
  <c r="K206" i="1"/>
  <c r="P206" i="1" s="1"/>
  <c r="K310" i="1"/>
  <c r="P310" i="1" s="1"/>
  <c r="K238" i="1"/>
  <c r="P238" i="1" s="1"/>
  <c r="K158" i="1"/>
  <c r="P158" i="1" s="1"/>
  <c r="K118" i="1"/>
  <c r="P118" i="1" s="1"/>
  <c r="K86" i="1"/>
  <c r="P86" i="1" s="1"/>
  <c r="K54" i="1"/>
  <c r="P54" i="1" s="1"/>
  <c r="K22" i="1"/>
  <c r="P22" i="1" s="1"/>
  <c r="K307" i="1"/>
  <c r="P307" i="1" s="1"/>
  <c r="K114" i="1"/>
  <c r="P114" i="1" s="1"/>
  <c r="K351" i="1"/>
  <c r="P351" i="1" s="1"/>
  <c r="K255" i="1"/>
  <c r="P255" i="1" s="1"/>
  <c r="K183" i="1"/>
  <c r="P183" i="1" s="1"/>
  <c r="K71" i="1"/>
  <c r="P71" i="1" s="1"/>
  <c r="K62" i="1"/>
  <c r="P62" i="1" s="1"/>
  <c r="K278" i="1"/>
  <c r="P278" i="1" s="1"/>
  <c r="K222" i="1"/>
  <c r="P222" i="1" s="1"/>
  <c r="K150" i="1"/>
  <c r="P150" i="1" s="1"/>
  <c r="K94" i="1"/>
  <c r="P94" i="1" s="1"/>
  <c r="K272" i="1"/>
  <c r="Q7" i="1"/>
  <c r="R5" i="1"/>
  <c r="K352" i="1"/>
  <c r="K306" i="1"/>
  <c r="P306" i="1" s="1"/>
  <c r="K251" i="1"/>
  <c r="P251" i="1" s="1"/>
  <c r="K234" i="1"/>
  <c r="P234" i="1" s="1"/>
  <c r="K162" i="1"/>
  <c r="P162" i="1" s="1"/>
  <c r="K34" i="1"/>
  <c r="P34" i="1" s="1"/>
  <c r="K207" i="1"/>
  <c r="P207" i="1" s="1"/>
  <c r="K135" i="1"/>
  <c r="P135" i="1" s="1"/>
  <c r="K319" i="1"/>
  <c r="P319" i="1" s="1"/>
  <c r="K223" i="1"/>
  <c r="P223" i="1" s="1"/>
  <c r="K127" i="1"/>
  <c r="P127" i="1" s="1"/>
  <c r="K358" i="1"/>
  <c r="P358" i="1" s="1"/>
  <c r="K342" i="1"/>
  <c r="P342" i="1" s="1"/>
  <c r="K246" i="1"/>
  <c r="P246" i="1" s="1"/>
  <c r="K174" i="1"/>
  <c r="P174" i="1" s="1"/>
  <c r="K110" i="1"/>
  <c r="P110" i="1" s="1"/>
  <c r="K70" i="1"/>
  <c r="P70" i="1" s="1"/>
  <c r="K266" i="1"/>
  <c r="P266" i="1" s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K287" i="1"/>
  <c r="P287" i="1" s="1"/>
  <c r="K366" i="1"/>
  <c r="P366" i="1" s="1"/>
  <c r="K286" i="1"/>
  <c r="P286" i="1" s="1"/>
  <c r="K182" i="1"/>
  <c r="P182" i="1" s="1"/>
  <c r="K38" i="1"/>
  <c r="P38" i="1" s="1"/>
  <c r="K346" i="1"/>
  <c r="P346" i="1" s="1"/>
  <c r="K338" i="1"/>
  <c r="P338" i="1" s="1"/>
  <c r="K282" i="1"/>
  <c r="P282" i="1" s="1"/>
  <c r="K274" i="1"/>
  <c r="P274" i="1" s="1"/>
  <c r="K250" i="1"/>
  <c r="P250" i="1" s="1"/>
  <c r="K218" i="1"/>
  <c r="P218" i="1" s="1"/>
  <c r="K210" i="1"/>
  <c r="P210" i="1" s="1"/>
  <c r="K186" i="1"/>
  <c r="P186" i="1" s="1"/>
  <c r="K154" i="1"/>
  <c r="P154" i="1" s="1"/>
  <c r="K146" i="1"/>
  <c r="P146" i="1" s="1"/>
  <c r="K122" i="1"/>
  <c r="P122" i="1" s="1"/>
  <c r="K90" i="1"/>
  <c r="P90" i="1" s="1"/>
  <c r="K74" i="1"/>
  <c r="P74" i="1" s="1"/>
  <c r="K58" i="1"/>
  <c r="P58" i="1" s="1"/>
  <c r="K42" i="1"/>
  <c r="P42" i="1" s="1"/>
  <c r="K26" i="1"/>
  <c r="P26" i="1" s="1"/>
  <c r="P10" i="1"/>
  <c r="K362" i="1"/>
  <c r="P362" i="1" s="1"/>
  <c r="K123" i="1"/>
  <c r="P123" i="1" s="1"/>
  <c r="K106" i="1"/>
  <c r="P106" i="1" s="1"/>
  <c r="K311" i="1"/>
  <c r="P311" i="1" s="1"/>
  <c r="K231" i="1"/>
  <c r="P231" i="1" s="1"/>
  <c r="K159" i="1"/>
  <c r="P159" i="1" s="1"/>
  <c r="K95" i="1"/>
  <c r="P95" i="1" s="1"/>
  <c r="K31" i="1"/>
  <c r="P31" i="1" s="1"/>
  <c r="P3" i="1"/>
  <c r="K315" i="1"/>
  <c r="P315" i="1" s="1"/>
  <c r="K298" i="1"/>
  <c r="P298" i="1" s="1"/>
  <c r="K226" i="1"/>
  <c r="P226" i="1" s="1"/>
  <c r="K138" i="1"/>
  <c r="P138" i="1" s="1"/>
  <c r="K66" i="1"/>
  <c r="P66" i="1" s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Q6" i="1"/>
  <c r="R332" i="1"/>
  <c r="P9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R363" i="1"/>
  <c r="R355" i="1"/>
  <c r="R347" i="1"/>
  <c r="R339" i="1"/>
  <c r="R331" i="1"/>
  <c r="R323" i="1"/>
  <c r="R315" i="1"/>
  <c r="R307" i="1"/>
  <c r="R299" i="1"/>
  <c r="R291" i="1"/>
  <c r="R283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S368" i="1"/>
  <c r="S360" i="1"/>
  <c r="S352" i="1"/>
  <c r="S344" i="1"/>
  <c r="S336" i="1"/>
  <c r="S328" i="1"/>
  <c r="S320" i="1"/>
  <c r="S312" i="1"/>
  <c r="S304" i="1"/>
  <c r="S296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S3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R3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Q367" i="1"/>
  <c r="Q359" i="1"/>
  <c r="Q351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R365" i="1"/>
  <c r="R357" i="1"/>
  <c r="R349" i="1"/>
  <c r="R341" i="1"/>
  <c r="R333" i="1"/>
  <c r="Q327" i="1"/>
  <c r="P368" i="1"/>
  <c r="P360" i="1"/>
  <c r="P352" i="1"/>
  <c r="P344" i="1"/>
  <c r="P336" i="1"/>
  <c r="P328" i="1"/>
  <c r="P320" i="1"/>
  <c r="P312" i="1"/>
  <c r="Q343" i="1"/>
  <c r="Q335" i="1"/>
  <c r="P365" i="1"/>
  <c r="P357" i="1"/>
  <c r="P349" i="1"/>
  <c r="P341" i="1"/>
  <c r="P333" i="1"/>
  <c r="P325" i="1"/>
  <c r="P317" i="1"/>
  <c r="P309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R364" i="1"/>
  <c r="R356" i="1"/>
  <c r="R348" i="1"/>
  <c r="R340" i="1"/>
  <c r="R10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1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9B1D6-956F-407C-A24D-09E53EAE6C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91F9C1-6578-4D3A-805A-57CC401DF49A}" name="WorksheetConnection_Channel wise traffic!$B$2:$K$36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hannelwisetrafficB2K3681"/>
        </x15:connection>
      </ext>
    </extLst>
  </connection>
</connections>
</file>

<file path=xl/sharedStrings.xml><?xml version="1.0" encoding="utf-8"?>
<sst xmlns="http://schemas.openxmlformats.org/spreadsheetml/2006/main" count="133" uniqueCount="88">
  <si>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</si>
  <si>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</si>
  <si>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</si>
  <si>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</si>
  <si>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</si>
  <si>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</si>
  <si>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</si>
  <si>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</si>
  <si>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</si>
  <si>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</si>
  <si>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</si>
  <si>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</si>
  <si>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</si>
  <si>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</si>
  <si>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</si>
  <si>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</si>
  <si>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</si>
  <si>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</si>
  <si>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</si>
  <si>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</si>
  <si>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</si>
  <si>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</si>
  <si>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</si>
  <si>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</si>
  <si>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</si>
  <si>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</si>
  <si>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</si>
  <si>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</si>
  <si>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</si>
  <si>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</si>
  <si>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</si>
  <si>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</si>
  <si>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</si>
  <si>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</si>
  <si>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Total_Traffic_Perday</t>
  </si>
  <si>
    <t>L2M change same day last week</t>
  </si>
  <si>
    <t>M2C change same day last week</t>
  </si>
  <si>
    <t>C2P change same day last week</t>
  </si>
  <si>
    <t>P2O change same day last week</t>
  </si>
  <si>
    <t>Facebook_Traffic_change_sameday_lastweek</t>
  </si>
  <si>
    <t>Youtube_Traffic_change_sameday_lastweek</t>
  </si>
  <si>
    <t>Twitter_Traffic_change_sameday_lastweek</t>
  </si>
  <si>
    <t>Others_Traffic_change_sameday_lastweek</t>
  </si>
  <si>
    <t>Count of resturant same day last week</t>
  </si>
  <si>
    <t>Difference in resturant count</t>
  </si>
  <si>
    <t>NA</t>
  </si>
  <si>
    <t>Total out of cart items same day last week</t>
  </si>
  <si>
    <t>Avg. discount changes</t>
  </si>
  <si>
    <t>Packaging charges change</t>
  </si>
  <si>
    <t>Delivery charges change</t>
  </si>
  <si>
    <t>Avg. cost of two changes</t>
  </si>
  <si>
    <t>Image per resturant change</t>
  </si>
  <si>
    <t>Success rate of payment change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</si>
  <si>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</si>
  <si>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</si>
  <si>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</si>
  <si>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</si>
  <si>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</si>
  <si>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</si>
  <si>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</si>
  <si>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</si>
  <si>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</si>
  <si>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</si>
  <si>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</si>
  <si>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</si>
  <si>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</si>
  <si>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</si>
  <si>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Order Change with respect to same day last week</t>
  </si>
  <si>
    <t>Sum of Total_Traffic_Perday</t>
  </si>
  <si>
    <t>Facebook Traffic</t>
  </si>
  <si>
    <t>Youtube Traffic</t>
  </si>
  <si>
    <t>Twitter Traffic</t>
  </si>
  <si>
    <t>Others Sources Traffic</t>
  </si>
  <si>
    <t>Month</t>
  </si>
  <si>
    <t>No. of Deviation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</si>
  <si>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</si>
  <si>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</si>
  <si>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</si>
  <si>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</si>
  <si>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</si>
  <si>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</si>
  <si>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</si>
  <si>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</si>
  <si>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</si>
  <si>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</si>
  <si>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</si>
  <si>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</si>
  <si>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 xml:space="preserve">Deviation of ±20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</si>
</sst>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pivotButton="1" applyNumberFormat="1"/>
    <xf numFmtId="10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2" fillId="2" borderId="2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0" fillId="6" borderId="0" xfId="0" applyFill="1"/>
    <xf numFmtId="0" fontId="4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Month wise total traffic contributor in every platform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Pivot!$G$4</c:f>
              <c:strCache>
                <c:ptCount val="1"/>
                <c:pt idx="0">
                  <c:v>Facebook 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Pivot!$G$5:$G$17</c:f>
              <c:numCache>
                <c:formatCode>General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C1E-92F1-5001F48973F2}"/>
            </c:ext>
          </c:extLst>
        </c:ser>
        <c:ser>
          <c:idx val="1"/>
          <c:order val="1"/>
          <c:tx>
            <c:strRef>
              <c:f>Pivot!$H$4</c:f>
              <c:strCache>
                <c:ptCount val="1"/>
                <c:pt idx="0">
                  <c:v>Youtube Traffic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Pivot!$H$5:$H$17</c:f>
              <c:numCache>
                <c:formatCode>General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E-4C1E-92F1-5001F48973F2}"/>
            </c:ext>
          </c:extLst>
        </c:ser>
        <c:ser>
          <c:idx val="2"/>
          <c:order val="2"/>
          <c:tx>
            <c:strRef>
              <c:f>Pivot!$I$4</c:f>
              <c:strCache>
                <c:ptCount val="1"/>
                <c:pt idx="0">
                  <c:v>Twitter Traffic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Pivot!$I$5:$I$17</c:f>
              <c:numCache>
                <c:formatCode>General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E-4C1E-92F1-5001F48973F2}"/>
            </c:ext>
          </c:extLst>
        </c:ser>
        <c:ser>
          <c:idx val="3"/>
          <c:order val="3"/>
          <c:tx>
            <c:strRef>
              <c:f>Pivot!$J$4</c:f>
              <c:strCache>
                <c:ptCount val="1"/>
                <c:pt idx="0">
                  <c:v>Others Sources Traffic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Pivot!$J$5:$J$17</c:f>
              <c:numCache>
                <c:formatCode>General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E-4C1E-92F1-5001F4897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082000"/>
        <c:axId val="1997085360"/>
      </c:barChart>
      <c:catAx>
        <c:axId val="1997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85360"/>
        <c:crosses val="autoZero"/>
        <c:auto val="1"/>
        <c:lblAlgn val="ctr"/>
        <c:lblOffset val="100"/>
        <c:noMultiLvlLbl val="0"/>
      </c:catAx>
      <c:valAx>
        <c:axId val="1997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Traffic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Month Wise Total Traffic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Pivot!$N$4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Pivot!$M$5:$M$17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Pivot!$N$5:$N$17</c:f>
              <c:numCache>
                <c:formatCode>General</c:formatCode>
                <c:ptCount val="12"/>
                <c:pt idx="0">
                  <c:v>877365352</c:v>
                </c:pt>
                <c:pt idx="1">
                  <c:v>792537863</c:v>
                </c:pt>
                <c:pt idx="2">
                  <c:v>902051037</c:v>
                </c:pt>
                <c:pt idx="3">
                  <c:v>841402962</c:v>
                </c:pt>
                <c:pt idx="4">
                  <c:v>861092986</c:v>
                </c:pt>
                <c:pt idx="5">
                  <c:v>874064770</c:v>
                </c:pt>
                <c:pt idx="6">
                  <c:v>849262684</c:v>
                </c:pt>
                <c:pt idx="7">
                  <c:v>884641540</c:v>
                </c:pt>
                <c:pt idx="8">
                  <c:v>853628311</c:v>
                </c:pt>
                <c:pt idx="9">
                  <c:v>848495846</c:v>
                </c:pt>
                <c:pt idx="10">
                  <c:v>865531374</c:v>
                </c:pt>
                <c:pt idx="11">
                  <c:v>879979048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6-48F3-9532-A3EA63ABF7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18384"/>
        <c:axId val="58228464"/>
      </c:lineChart>
      <c:catAx>
        <c:axId val="5821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464"/>
        <c:crosses val="autoZero"/>
        <c:auto val="1"/>
        <c:lblAlgn val="ctr"/>
        <c:lblOffset val="100"/>
        <c:noMultiLvlLbl val="0"/>
      </c:catAx>
      <c:valAx>
        <c:axId val="5822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Month Wise Count (Deviation of </a:t>
            </a:r>
            <a:r>
              <a:rPr lang="en-US" sz="1400" b="1" i="0" u="none" strike="noStrike" cap="none" baseline="0">
                <a:solidFill>
                  <a:srgbClr val="FF0000"/>
                </a:solidFill>
              </a:rPr>
              <a:t>±20 )</a:t>
            </a:r>
            <a:r>
              <a:rPr lang="en-US">
                <a:solidFill>
                  <a:srgbClr val="FF0000"/>
                </a:solidFill>
              </a:rPr>
              <a:t>  </a:t>
            </a:r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Deviation!$F$4</c:f>
              <c:strCache>
                <c:ptCount val="1"/>
                <c:pt idx="0">
                  <c:v>No. of Deviation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Deviation!$E$5:$E$16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Deviation!$F$5:$F$16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4247-A01B-0C39C645E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430096"/>
        <c:axId val="199447856"/>
      </c:lineChart>
      <c:catAx>
        <c:axId val="199430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7856"/>
        <c:crosses val="autoZero"/>
        <c:auto val="1"/>
        <c:lblAlgn val="ctr"/>
        <c:lblOffset val="100"/>
        <c:noMultiLvlLbl val="0"/>
      </c:catAx>
      <c:valAx>
        <c:axId val="19944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3</xdr:row>
      <xdr:rowOff>108860</xdr:rowOff>
    </xdr:from>
    <xdr:to>
      <xdr:col>18</xdr:col>
      <xdr:colOff>76200</xdr:colOff>
      <xdr:row>15</xdr:row>
      <xdr:rowOff>84366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FA1C2-1683-4312-94E4-00288F21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</xdr:colOff>
      <xdr:row>16</xdr:row>
      <xdr:rowOff>70761</xdr:rowOff>
    </xdr:from>
    <xdr:to>
      <xdr:col>18</xdr:col>
      <xdr:colOff>76199</xdr:colOff>
      <xdr:row>25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E6643-3756-478F-9C8D-3FFF65BB9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103413</xdr:colOff>
      <xdr:row>0</xdr:row>
      <xdr:rowOff>0</xdr:rowOff>
    </xdr:from>
    <xdr:to>
      <xdr:col>19</xdr:col>
      <xdr:colOff>136071</xdr:colOff>
      <xdr:row>2</xdr:row>
      <xdr:rowOff>108858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7B48293-2276-B7A1-06C2-EC8E61092AA2}"/>
            </a:ext>
          </a:extLst>
        </xdr:cNvPr>
        <xdr:cNvSpPr/>
      </xdr:nvSpPr>
      <xdr:spPr>
        <a:xfrm>
          <a:off x="103413" y="0"/>
          <a:ext cx="13269687" cy="51162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solidFill>
                <a:srgbClr val="FF0000"/>
              </a:solidFill>
            </a:rPr>
            <a:t>Swiggy Funnel Analysis in Chart</a:t>
          </a:r>
        </a:p>
      </xdr:txBody>
    </xdr:sp>
    <xdr:clientData/>
  </xdr:twoCellAnchor>
  <xdr:twoCellAnchor>
    <xdr:from>
      <xdr:col>1</xdr:col>
      <xdr:colOff>0</xdr:colOff>
      <xdr:row>26</xdr:row>
      <xdr:rowOff>48990</xdr:rowOff>
    </xdr:from>
    <xdr:to>
      <xdr:col>18</xdr:col>
      <xdr:colOff>81643</xdr:colOff>
      <xdr:row>37</xdr:row>
      <xdr:rowOff>8169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5B8FDF-FCF4-4639-9D9F-89965A671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sh Purkait" refreshedDate="45441.93376226852" createdVersion="8" refreshedVersion="8" minRefreshableVersion="3" recordCount="366" xr:uid="{E78E71E7-3DB8-4FC4-8141-C2F444AD9E60}">
  <cacheSource type="worksheet">
    <worksheetSource ref="B2:S368" sheet="Session Details"/>
  </cacheSource>
  <cacheFields count="2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MixedTypes="1" containsNumber="1" minValue="-0.71708723442563915" maxValue="1.3547702422639891"/>
    </cacheField>
    <cacheField name="Traffic Change with respect to same day last week" numFmtId="9">
      <sharedItems containsMixedTypes="1" containsNumber="1" minValue="-0.52999999355353777" maxValue="1.1914893179280521"/>
    </cacheField>
    <cacheField name="Conversion change with respect to same day last week" numFmtId="9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L2M change same day last week" numFmtId="9">
      <sharedItems containsMixedTypes="1" containsNumber="1" minValue="-0.59595960227083933" maxValue="1.3749999518394702"/>
    </cacheField>
    <cacheField name="M2C change same day last week" numFmtId="9">
      <sharedItems containsMixedTypes="1" containsNumber="1" minValue="-0.57894739660948003" maxValue="1.5000004734380563"/>
    </cacheField>
    <cacheField name="C2P change same day last week" numFmtId="9">
      <sharedItems containsMixedTypes="1" containsNumber="1" minValue="-0.53846175315374123" maxValue="1.1224496738699306"/>
    </cacheField>
    <cacheField name="P2O change same day last week" numFmtId="9">
      <sharedItems containsMixedTypes="1" containsNumber="1" minValue="-0.52525253838500408" maxValue="1.2127650047192211"/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sh Purkait" refreshedDate="45441.941905208332" createdVersion="8" refreshedVersion="8" minRefreshableVersion="3" recordCount="366" xr:uid="{CE0D38D6-2881-4739-B219-5DD2735E32DF}">
  <cacheSource type="worksheet">
    <worksheetSource ref="B2:K368" sheet="Channel wise traffic"/>
  </cacheSource>
  <cacheFields count="13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2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Total_Traffic_Perday" numFmtId="0">
      <sharedItems containsSemiMixedTypes="0" containsString="0" containsNumber="1" containsInteger="1" minValue="10207149" maxValue="47134236" count="25">
        <n v="20848645"/>
        <n v="21934511"/>
        <n v="21717338"/>
        <n v="42645261"/>
        <n v="43543056"/>
        <n v="22803205"/>
        <n v="22586032"/>
        <n v="10641496"/>
        <n v="20631472"/>
        <n v="46236441"/>
        <n v="21065819"/>
        <n v="21282992"/>
        <n v="22368858"/>
        <n v="22151685"/>
        <n v="44440851"/>
        <n v="37570997"/>
        <n v="21500166"/>
        <n v="47134236"/>
        <n v="45338647"/>
        <n v="44889749"/>
        <n v="43991955"/>
        <n v="45787544"/>
        <n v="43094158"/>
        <n v="46685339"/>
        <n v="10207149"/>
      </sharedItems>
    </cacheField>
    <cacheField name="Facebook_Traffic_change_sameday_lastweek" numFmtId="9">
      <sharedItems containsMixedTypes="1" containsNumber="1" minValue="-0.94841710998530149" maxValue="19.799855872051577"/>
    </cacheField>
    <cacheField name="Youtube_Traffic_change_sameday_lastweek" numFmtId="9">
      <sharedItems containsMixedTypes="1" containsNumber="1" minValue="-0.64693892254082896" maxValue="1.9768798121875975"/>
    </cacheField>
    <cacheField name="Twitter_Traffic_change_sameday_lastweek" numFmtId="9">
      <sharedItems containsMixedTypes="1" containsNumber="1" minValue="-0.87590011321220818" maxValue="7.4691475779420955"/>
    </cacheField>
    <cacheField name="Others_Traffic_change_sameday_lastweek" numFmtId="9">
      <sharedItems containsMixedTypes="1" containsNumber="1" minValue="-0.60437207174092422" maxValue="1.6565878173136039"/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 pivotCacheId="122222675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lash Purkait" refreshedDate="45442.368191550922" backgroundQuery="1" createdVersion="8" refreshedVersion="8" minRefreshableVersion="3" recordCount="0" supportSubquery="1" supportAdvancedDrill="1" xr:uid="{FB1D2E37-257F-44B1-BD34-35A718183630}">
  <cacheSource type="external" connectionId="1"/>
  <cacheFields count="5">
    <cacheField name="[Range].[Date (Month)].[Date (Month)]" caption="Date (Month)" numFmtId="0" hierarchy="1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Facebook]" caption="Sum of Facebook" numFmtId="0" hierarchy="16" level="32767"/>
    <cacheField name="[Measures].[Sum of Youtube]" caption="Sum of Youtube" numFmtId="0" hierarchy="17" level="32767"/>
    <cacheField name="[Measures].[Sum of Twitter]" caption="Sum of Twitter" numFmtId="0" hierarchy="18" level="32767"/>
    <cacheField name="[Measures].[Sum of Others]" caption="Sum of Others" numFmtId="0" hierarchy="19" level="32767"/>
  </cacheFields>
  <cacheHierarchies count="21">
    <cacheHierarchy uniqueName="[Range].[Date]" caption="Date" attribute="1" time="1" defaultMemberUniqueName="[Range].[Date].[All]" allUniqueName="[Range].[Date].[All]" dimensionUniqueName="[Range]" displayFolder="" count="2" memberValueDatatype="7" unbalanced="0"/>
    <cacheHierarchy uniqueName="[Range].[Facebook]" caption="Facebook" attribute="1" defaultMemberUniqueName="[Range].[Facebook].[All]" allUniqueName="[Range].[Facebook].[All]" dimensionUniqueName="[Range]" displayFolder="" count="2" memberValueDatatype="20" unbalanced="0"/>
    <cacheHierarchy uniqueName="[Range].[Youtube]" caption="Youtube" attribute="1" defaultMemberUniqueName="[Range].[Youtube].[All]" allUniqueName="[Range].[Youtube].[All]" dimensionUniqueName="[Range]" displayFolder="" count="2" memberValueDatatype="20" unbalanced="0"/>
    <cacheHierarchy uniqueName="[Range].[Twitter]" caption="Twitter" attribute="1" defaultMemberUniqueName="[Range].[Twitter].[All]" allUniqueName="[Range].[Twitter].[All]" dimensionUniqueName="[Range]" displayFolder="" count="2" memberValueDatatype="20" unbalanced="0"/>
    <cacheHierarchy uniqueName="[Range].[Others]" caption="Others" attribute="1" defaultMemberUniqueName="[Range].[Others].[All]" allUniqueName="[Range].[Others].[All]" dimensionUniqueName="[Range]" displayFolder="" count="2" memberValueDatatype="20" unbalanced="0"/>
    <cacheHierarchy uniqueName="[Range].[Total_Traffic_Perday]" caption="Total_Traffic_Perday" attribute="1" defaultMemberUniqueName="[Range].[Total_Traffic_Perday].[All]" allUniqueName="[Range].[Total_Traffic_Perday].[All]" dimensionUniqueName="[Range]" displayFolder="" count="2" memberValueDatatype="20" unbalanced="0"/>
    <cacheHierarchy uniqueName="[Range].[Facebook_Traffic_change_sameday_lastweek]" caption="Facebook_Traffic_change_sameday_lastweek" attribute="1" defaultMemberUniqueName="[Range].[Facebook_Traffic_change_sameday_lastweek].[All]" allUniqueName="[Range].[Facebook_Traffic_change_sameday_lastweek].[All]" dimensionUniqueName="[Range]" displayFolder="" count="2" memberValueDatatype="130" unbalanced="0"/>
    <cacheHierarchy uniqueName="[Range].[Youtube_Traffic_change_sameday_lastweek]" caption="Youtube_Traffic_change_sameday_lastweek" attribute="1" defaultMemberUniqueName="[Range].[Youtube_Traffic_change_sameday_lastweek].[All]" allUniqueName="[Range].[Youtube_Traffic_change_sameday_lastweek].[All]" dimensionUniqueName="[Range]" displayFolder="" count="2" memberValueDatatype="130" unbalanced="0"/>
    <cacheHierarchy uniqueName="[Range].[Twitter_Traffic_change_sameday_lastweek]" caption="Twitter_Traffic_change_sameday_lastweek" attribute="1" defaultMemberUniqueName="[Range].[Twitter_Traffic_change_sameday_lastweek].[All]" allUniqueName="[Range].[Twitter_Traffic_change_sameday_lastweek].[All]" dimensionUniqueName="[Range]" displayFolder="" count="2" memberValueDatatype="130" unbalanced="0"/>
    <cacheHierarchy uniqueName="[Range].[Others_Traffic_change_sameday_lastweek]" caption="Others_Traffic_change_sameday_lastweek" attribute="1" defaultMemberUniqueName="[Range].[Others_Traffic_change_sameday_lastweek].[All]" allUniqueName="[Range].[Others_Traffic_change_sameday_lastweek].[All]" dimensionUniqueName="[Range]" displayFolder="" count="2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2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2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Traffic_Perday]" caption="Sum of Total_Traffic_Perday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s v="NA"/>
    <s v="NA"/>
    <s v="NA"/>
    <n v="0.2449999870495187"/>
    <n v="0.41199995771271192"/>
    <n v="0.71539994544924068"/>
    <n v="0.84460022987223116"/>
    <s v="NA"/>
    <s v="NA"/>
    <s v="NA"/>
    <s v="NA"/>
  </r>
  <r>
    <x v="1"/>
    <n v="21934513"/>
    <n v="5428792"/>
    <n v="2171516"/>
    <n v="1569355"/>
    <n v="1261133"/>
    <n v="5.749537270328272E-2"/>
    <s v="NA"/>
    <s v="NA"/>
    <s v="NA"/>
    <n v="0.24750000148168322"/>
    <n v="0.39999985263756649"/>
    <n v="0.72270017812440712"/>
    <n v="0.80359956797537846"/>
    <s v="NA"/>
    <s v="NA"/>
    <s v="NA"/>
    <s v="NA"/>
  </r>
  <r>
    <x v="2"/>
    <n v="20848646"/>
    <n v="5212161"/>
    <n v="2001470"/>
    <n v="1402630"/>
    <n v="1138655"/>
    <n v="5.4615297319547756E-2"/>
    <s v="NA"/>
    <s v="NA"/>
    <s v="NA"/>
    <n v="0.24999997601762725"/>
    <n v="0.38400003376718411"/>
    <n v="0.70079991206463255"/>
    <n v="0.81179997575982266"/>
    <s v="NA"/>
    <s v="NA"/>
    <s v="NA"/>
    <s v="NA"/>
  </r>
  <r>
    <x v="3"/>
    <n v="21717340"/>
    <n v="5700801"/>
    <n v="2303123"/>
    <n v="1597216"/>
    <n v="1296620"/>
    <n v="5.9704365267569601E-2"/>
    <s v="NA"/>
    <s v="NA"/>
    <s v="NA"/>
    <n v="0.2624999654653839"/>
    <n v="0.40399989404997649"/>
    <n v="0.69350008662151352"/>
    <n v="0.811800032055777"/>
    <s v="NA"/>
    <s v="NA"/>
    <s v="NA"/>
    <s v="NA"/>
  </r>
  <r>
    <x v="4"/>
    <n v="42645263"/>
    <n v="8776395"/>
    <n v="2924294"/>
    <n v="2087946"/>
    <n v="1596026"/>
    <n v="3.7425633885761242E-2"/>
    <s v="NA"/>
    <s v="NA"/>
    <s v="NA"/>
    <n v="0.20579999705946239"/>
    <n v="0.3331999072512119"/>
    <n v="0.714000028724882"/>
    <n v="0.76440003716571214"/>
    <s v="NA"/>
    <s v="NA"/>
    <s v="NA"/>
    <s v="NA"/>
  </r>
  <r>
    <x v="5"/>
    <n v="43543058"/>
    <n v="8778280"/>
    <n v="3014461"/>
    <n v="2049833"/>
    <n v="1582881"/>
    <n v="3.6352086249890857E-2"/>
    <s v="NA"/>
    <s v="NA"/>
    <s v="NA"/>
    <n v="0.2015999886824669"/>
    <n v="0.34339995990102845"/>
    <n v="0.67999984076755349"/>
    <n v="0.77219997921781924"/>
    <s v="NA"/>
    <s v="NA"/>
    <s v="NA"/>
    <s v="NA"/>
  </r>
  <r>
    <x v="6"/>
    <n v="22803207"/>
    <n v="5415761"/>
    <n v="2079652"/>
    <n v="1442239"/>
    <n v="1123504"/>
    <n v="4.9269561075334707E-2"/>
    <s v="NA"/>
    <s v="NA"/>
    <s v="NA"/>
    <n v="0.23749997094706898"/>
    <n v="0.3839999586392383"/>
    <n v="0.69350016252719204"/>
    <n v="0.77899987450068953"/>
    <s v="NA"/>
    <s v="NA"/>
    <s v="NA"/>
    <s v="NA"/>
  </r>
  <r>
    <x v="7"/>
    <n v="21717340"/>
    <n v="5320748"/>
    <n v="2085733"/>
    <n v="1583488"/>
    <n v="1311445"/>
    <n v="6.0386999512831684E-2"/>
    <n v="3.1356703048005974E-2"/>
    <n v="4.1666640685761536E-2"/>
    <n v="-9.8975840699184747E-3"/>
    <n v="0.24499998618615354"/>
    <n v="0.39199995940420407"/>
    <n v="0.75919976334458916"/>
    <n v="0.82820015055371432"/>
    <n v="-3.5239395845820809E-9"/>
    <n v="-4.8543690197303091E-2"/>
    <n v="6.1224239914980716E-2"/>
    <n v="-1.9417564355858397E-2"/>
  </r>
  <r>
    <x v="8"/>
    <n v="22586034"/>
    <n v="5872368"/>
    <n v="2372437"/>
    <n v="1766516"/>
    <n v="1506485"/>
    <n v="6.6699846462641474E-2"/>
    <n v="0.1945488699447242"/>
    <n v="2.9703010019234144E-2"/>
    <n v="0.16009068776474278"/>
    <n v="0.25999996280887561"/>
    <n v="0.40400005585481019"/>
    <n v="0.74459975122627076"/>
    <n v="0.85280008785654926"/>
    <n v="5.0504893948929874E-2"/>
    <n v="1.0000511727358719E-2"/>
    <n v="3.0302432135410173E-2"/>
    <n v="6.1225169651507594E-2"/>
  </r>
  <r>
    <x v="9"/>
    <n v="10641496"/>
    <n v="2740185"/>
    <n v="1063191"/>
    <n v="760607"/>
    <n v="623698"/>
    <n v="5.8609992429635833E-2"/>
    <n v="-0.4522502426107996"/>
    <n v="-0.48958332783737268"/>
    <n v="7.3142421741578811E-2"/>
    <n v="0.25749997932621504"/>
    <n v="0.3879997153476864"/>
    <n v="0.71540014917357275"/>
    <n v="0.82000034183224713"/>
    <n v="3.0000016112237571E-2"/>
    <n v="1.0415836533304246E-2"/>
    <n v="2.0833674287895176E-2"/>
    <n v="1.0101461341815332E-2"/>
  </r>
  <r>
    <x v="10"/>
    <n v="20631473"/>
    <n v="4951553"/>
    <n v="2000427"/>
    <n v="1431105"/>
    <n v="1126566"/>
    <n v="5.4604244689654489E-2"/>
    <n v="-0.13115176381669258"/>
    <n v="-4.9999958558456847E-2"/>
    <n v="-8.5422909280729042E-2"/>
    <n v="0.23999997479578894"/>
    <n v="0.40399991679378167"/>
    <n v="0.71539976215078083"/>
    <n v="0.78720010062154766"/>
    <n v="-8.5714261446491746E-2"/>
    <n v="5.6296562300772734E-8"/>
    <n v="3.1578475549952412E-2"/>
    <n v="-3.0302944645041796E-2"/>
  </r>
  <r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n v="3.0612227457857077E-2"/>
    <n v="2.0408314581632947E-2"/>
    <n v="-2.8571445792771488E-2"/>
    <n v="3.0611895738955619E-2"/>
  </r>
  <r>
    <x v="12"/>
    <n v="46236443"/>
    <n v="9806749"/>
    <n v="3300951"/>
    <n v="2199754"/>
    <n v="1630017"/>
    <n v="3.5253944599501305E-2"/>
    <n v="2.9778612542572747E-2"/>
    <n v="6.1855672233937842E-2"/>
    <n v="-3.0208490451984704E-2"/>
    <n v="0.21209998788185327"/>
    <n v="0.33659992725417975"/>
    <n v="0.66640007682634494"/>
    <n v="0.74099967541825129"/>
    <n v="5.208333228591866E-2"/>
    <n v="-1.9802077579766042E-2"/>
    <n v="-1.9999657537945525E-2"/>
    <n v="-4.0404434912276854E-2"/>
  </r>
  <r>
    <x v="13"/>
    <n v="21065820"/>
    <n v="5371784"/>
    <n v="2084252"/>
    <n v="1445428"/>
    <n v="1197104"/>
    <n v="5.6826840825564828E-2"/>
    <n v="6.550933508024892E-2"/>
    <n v="-7.6190430248730401E-2"/>
    <n v="0.15338638269325777"/>
    <n v="0.25499999525297379"/>
    <n v="0.38799996425768424"/>
    <n v="0.69349963440121443"/>
    <n v="0.82820036695013521"/>
    <n v="7.3684321880632897E-2"/>
    <n v="1.0416682420020473E-2"/>
    <n v="-7.6153691974667481E-7"/>
    <n v="6.3158537067777409E-2"/>
  </r>
  <r>
    <x v="14"/>
    <n v="21282993"/>
    <n v="5054710"/>
    <n v="2042103"/>
    <n v="1475828"/>
    <n v="1198077"/>
    <n v="5.6292693419576843E-2"/>
    <n v="-8.6445104445859289E-2"/>
    <n v="-1.9999965004919074E-2"/>
    <n v="-6.7801118225535251E-2"/>
    <n v="0.2374999606493316"/>
    <n v="0.40400003165364579"/>
    <n v="0.72270007928101565"/>
    <n v="0.81179988453939078"/>
    <n v="-3.0612350855903081E-2"/>
    <n v="3.0612432378004595E-2"/>
    <n v="-4.807652191931322E-2"/>
    <n v="-1.980229779402809E-2"/>
  </r>
  <r>
    <x v="15"/>
    <n v="21065820"/>
    <n v="5529777"/>
    <n v="2278268"/>
    <n v="1663135"/>
    <n v="1391046"/>
    <n v="6.6033318427670989E-2"/>
    <n v="-7.6628044753183744E-2"/>
    <n v="-6.7307661655664042E-2"/>
    <n v="-9.992947065385005E-3"/>
    <n v="0.26249996439730333"/>
    <n v="0.41199997757594925"/>
    <n v="0.72999971908484862"/>
    <n v="0.83639993145475267"/>
    <n v="9.6153921001345122E-3"/>
    <n v="1.9801783700777786E-2"/>
    <n v="-1.9607892854352382E-2"/>
    <n v="-1.9230950647551204E-2"/>
  </r>
  <r>
    <x v="16"/>
    <n v="22368860"/>
    <n v="5648137"/>
    <n v="2168884"/>
    <n v="1535787"/>
    <n v="1284532"/>
    <n v="5.7425009589223593E-2"/>
    <n v="1.0595416371384867"/>
    <n v="1.102040728108153"/>
    <n v="-2.0218102601444077E-2"/>
    <n v="0.25249999329424921"/>
    <n v="0.38399989235388587"/>
    <n v="0.70810011047156052"/>
    <n v="0.83639983930063222"/>
    <n v="-1.9417423042320192E-2"/>
    <n v="-1.0308829711940137E-2"/>
    <n v="-1.0204133603334054E-2"/>
    <n v="1.999937881945435E-2"/>
  </r>
  <r>
    <x v="17"/>
    <n v="22151687"/>
    <n v="5759438"/>
    <n v="2395926"/>
    <n v="1661575"/>
    <n v="1307991"/>
    <n v="5.9047015245385151E-2"/>
    <n v="0.16104249551291261"/>
    <n v="7.3684175322051626E-2"/>
    <n v="8.136309880269077E-2"/>
    <n v="0.25999997201116104"/>
    <n v="0.4159999638853652"/>
    <n v="0.69350013314267633"/>
    <n v="0.7871994944555617"/>
    <n v="8.3333330482179058E-2"/>
    <n v="2.9703092977884982E-2"/>
    <n v="-3.0611736495781527E-2"/>
    <n v="-7.7002783094304306E-7"/>
  </r>
  <r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n v="-3.9603938503448233E-2"/>
    <n v="-1.9999902328494024E-2"/>
    <n v="1.9607533282349321E-2"/>
    <n v="5.9253743023290895E-7"/>
  </r>
  <r>
    <x v="19"/>
    <n v="44440853"/>
    <n v="9239253"/>
    <n v="3267000"/>
    <n v="2310422"/>
    <n v="1820150"/>
    <n v="4.0956684607291405E-2"/>
    <n v="0.11664479572912434"/>
    <n v="-3.8834952716191973E-2"/>
    <n v="0.16176175666511861"/>
    <n v="0.20789999237863413"/>
    <n v="0.35360001506615307"/>
    <n v="0.70719987756351388"/>
    <n v="0.78779980453787235"/>
    <n v="-1.9801960128157492E-2"/>
    <n v="5.0505322299537747E-2"/>
    <n v="6.1224183723797454E-2"/>
    <n v="6.3158096652613294E-2"/>
  </r>
  <r>
    <x v="20"/>
    <n v="22151687"/>
    <n v="5759438"/>
    <n v="2395926"/>
    <n v="1818987"/>
    <n v="1476653"/>
    <n v="6.6660972593193465E-2"/>
    <n v="0.23352106416819263"/>
    <n v="5.154634623984955E-2"/>
    <n v="0.17305434588235169"/>
    <n v="0.25999997201116104"/>
    <n v="0.4159999638853652"/>
    <n v="0.75919999198639687"/>
    <n v="0.81179964452742104"/>
    <n v="1.9607752357905017E-2"/>
    <n v="7.2164954141813231E-2"/>
    <n v="9.4737407672766505E-2"/>
    <n v="-1.9802843704489259E-2"/>
  </r>
  <r>
    <x v="21"/>
    <n v="37570998"/>
    <n v="9768459"/>
    <n v="3751088"/>
    <n v="2656145"/>
    <n v="2221600"/>
    <n v="5.9130715665311848E-2"/>
    <n v="0.85430485686646174"/>
    <n v="0.76530616559927278"/>
    <n v="5.041546377221362E-2"/>
    <n v="0.25999998722418821"/>
    <n v="0.38399997379320527"/>
    <n v="0.70809988995192863"/>
    <n v="0.83640012122832152"/>
    <n v="9.4736969696082918E-2"/>
    <n v="-4.9505089835207738E-2"/>
    <n v="-2.0202279960467306E-2"/>
    <n v="3.0303326173652723E-2"/>
  </r>
  <r>
    <x v="22"/>
    <n v="21500167"/>
    <n v="5428792"/>
    <n v="2258377"/>
    <n v="1648615"/>
    <n v="1392420"/>
    <n v="6.4763217885702939E-2"/>
    <n v="9.8774591206907125E-4"/>
    <n v="2.0618566978098496E-2"/>
    <n v="-1.9234237688042999E-2"/>
    <n v="0.25249999220936281"/>
    <n v="0.41599991305616424"/>
    <n v="0.7299999070128681"/>
    <n v="0.84459986109552565"/>
    <n v="-3.8095137311352945E-2"/>
    <n v="9.7085817910698147E-3"/>
    <n v="2.574357422790996E-7"/>
    <n v="9.8038382505731825E-3"/>
  </r>
  <r>
    <x v="23"/>
    <n v="20631473"/>
    <n v="4899974"/>
    <n v="1861990"/>
    <n v="1332067"/>
    <n v="1059526"/>
    <n v="5.1354840248197496E-2"/>
    <n v="-0.17516574129721951"/>
    <n v="-7.7669856905524637E-2"/>
    <n v="-0.10570602224444781"/>
    <n v="0.23749995940667931"/>
    <n v="0.37999997551007414"/>
    <n v="0.71539965305936126"/>
    <n v="0.79539993108454754"/>
    <n v="-5.9406076379929673E-2"/>
    <n v="-1.0416453034120865E-2"/>
    <n v="1.0308630771063809E-2"/>
    <n v="-4.9019507524496131E-2"/>
  </r>
  <r>
    <x v="24"/>
    <n v="20631473"/>
    <n v="5054710"/>
    <n v="2021884"/>
    <n v="1520254"/>
    <n v="1234142"/>
    <n v="5.9818414322622526E-2"/>
    <n v="-5.6459868607658614E-2"/>
    <n v="-6.8627420442282427E-2"/>
    <n v="1.3064150220491788E-2"/>
    <n v="0.24499995710437156"/>
    <n v="0.4"/>
    <n v="0.75189971333667016"/>
    <n v="0.81179987028483402"/>
    <n v="-5.7692371236661377E-2"/>
    <n v="-3.8461454986506216E-2"/>
    <n v="8.4209904804703362E-2"/>
    <n v="3.125049749464881E-2"/>
  </r>
  <r>
    <x v="25"/>
    <n v="47134238"/>
    <n v="9997171"/>
    <n v="3568990"/>
    <n v="2378375"/>
    <n v="1762376"/>
    <n v="3.7390569462478637E-2"/>
    <n v="9.2882647461171253E-2"/>
    <n v="0.10526316159725235"/>
    <n v="-1.120141309767364E-2"/>
    <n v="0.21209998133416308"/>
    <n v="0.35699999529866999"/>
    <n v="0.66640001793224413"/>
    <n v="0.74100005255689283"/>
    <n v="4.1237030530143937E-2"/>
    <n v="7.1428589893537398E-2"/>
    <n v="-5.769201717667205E-2"/>
    <n v="-5.9406158287980682E-2"/>
  </r>
  <r>
    <x v="26"/>
    <n v="45338648"/>
    <n v="9616327"/>
    <n v="3400333"/>
    <n v="2358471"/>
    <n v="1784419"/>
    <n v="3.9357569727266679E-2"/>
    <n v="-1.9630799659368758E-2"/>
    <n v="2.0202043385712853E-2"/>
    <n v="-3.9044050937170782E-2"/>
    <n v="0.21209999468885796"/>
    <n v="0.35359997637351559"/>
    <n v="0.69360000917557196"/>
    <n v="0.75659993275304216"/>
    <n v="2.0202032054790209E-2"/>
    <n v="-1.0942487504994602E-7"/>
    <n v="-1.9230586457108845E-2"/>
    <n v="-3.9603807471280339E-2"/>
  </r>
  <r>
    <x v="27"/>
    <n v="21282993"/>
    <n v="5267540"/>
    <n v="2043805"/>
    <n v="1536737"/>
    <n v="1310529"/>
    <n v="6.157634877763668E-2"/>
    <n v="-0.11250036399885421"/>
    <n v="-3.9215662375119531E-2"/>
    <n v="-7.6275872039646142E-2"/>
    <n v="0.2474999639383427"/>
    <n v="0.38799990128219247"/>
    <n v="0.75190001003031115"/>
    <n v="0.8527997959312491"/>
    <n v="-4.8076959301679323E-2"/>
    <n v="-6.7307848639353574E-2"/>
    <n v="-9.6153609498674797E-3"/>
    <n v="5.050525912424586E-2"/>
  </r>
  <r>
    <x v="28"/>
    <n v="22368860"/>
    <n v="2628341"/>
    <n v="1093389"/>
    <n v="790192"/>
    <n v="628519"/>
    <n v="2.8097945089736356E-2"/>
    <n v="-0.71708723442563915"/>
    <n v="-0.40462431699643209"/>
    <n v="-0.52481642115115479"/>
    <n v="0.11749999776474974"/>
    <n v="0.41599967431927592"/>
    <n v="0.72269978937048018"/>
    <n v="0.79540035839390932"/>
    <n v="-0.54807690946756116"/>
    <n v="8.3332559140494533E-2"/>
    <n v="2.0618417861274718E-2"/>
    <n v="-4.9019317183025657E-2"/>
  </r>
  <r>
    <x v="29"/>
    <n v="22368860"/>
    <n v="5536293"/>
    <n v="2303097"/>
    <n v="1614011"/>
    <n v="1283784"/>
    <n v="5.739157024542154E-2"/>
    <n v="-7.8019563062868946E-2"/>
    <n v="4.0403967113556316E-2"/>
    <n v="-0.11382460416483964"/>
    <n v="0.24750000670575076"/>
    <n v="0.41599983960386488"/>
    <n v="0.70080027024480518"/>
    <n v="0.7953997835206823"/>
    <n v="-1.9801923397551158E-2"/>
    <n v="-1.7656806416965765E-7"/>
    <n v="-3.9999507517126554E-2"/>
    <n v="-5.825252861281105E-2"/>
  </r>
  <r>
    <x v="30"/>
    <n v="20848646"/>
    <n v="5316404"/>
    <n v="2147827"/>
    <n v="1520876"/>
    <n v="1272061"/>
    <n v="6.1014082161498638E-2"/>
    <n v="0.20059441674862155"/>
    <n v="1.0526296911824717E-2"/>
    <n v="0.18808824770202981"/>
    <n v="0.25499996498573574"/>
    <n v="0.4039999593710335"/>
    <n v="0.70809986092920896"/>
    <n v="0.83640020619695488"/>
    <n v="7.3684246611135595E-2"/>
    <n v="6.3157856336027773E-2"/>
    <n v="-1.02037960165835E-2"/>
    <n v="5.1546742098031562E-2"/>
  </r>
  <r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n v="0"/>
    <n v="2.999974281412765E-2"/>
    <n v="4.9237303834104296E-7"/>
    <n v="4.0404171089319929E-2"/>
  </r>
  <r>
    <x v="32"/>
    <n v="43543058"/>
    <n v="9052601"/>
    <n v="2985548"/>
    <n v="2070776"/>
    <n v="1566749"/>
    <n v="3.598160239457688E-2"/>
    <n v="-0.11100185204519353"/>
    <n v="-7.6190478615162038E-2"/>
    <n v="-3.7682418004241769E-2"/>
    <n v="0.20789998258735065"/>
    <n v="0.32980002101053607"/>
    <n v="0.6935999689169291"/>
    <n v="0.7565999412780523"/>
    <n v="-1.980197603221534E-2"/>
    <n v="-7.6190405171793207E-2"/>
    <n v="4.081625187988891E-2"/>
    <n v="2.1052479911884747E-2"/>
  </r>
  <r>
    <x v="33"/>
    <n v="44889750"/>
    <n v="9709653"/>
    <n v="3268269"/>
    <n v="2333544"/>
    <n v="1892971"/>
    <n v="4.2169337098112596E-2"/>
    <n v="6.0833246003320962E-2"/>
    <n v="-9.9010012363183186E-3"/>
    <n v="7.1441590279339273E-2"/>
    <n v="0.21630000167076002"/>
    <n v="0.33659997942253961"/>
    <n v="0.71399997980582386"/>
    <n v="0.81120004593870954"/>
    <n v="1.9802013611849967E-2"/>
    <n v="-4.8076917666472041E-2"/>
    <n v="2.9411721972869787E-2"/>
    <n v="7.2165104465439001E-2"/>
  </r>
  <r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n v="-4.0404059579993712E-2"/>
    <n v="2.0618734792778426E-2"/>
    <n v="-1.9417226027450885E-2"/>
    <n v="-4.8076830678748905E-2"/>
  </r>
  <r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n v="1.234042310339488"/>
    <n v="-2.8845516358522727E-2"/>
    <n v="-2.0201651638942719E-2"/>
    <n v="1.030900185313155E-2"/>
  </r>
  <r>
    <x v="36"/>
    <n v="20631473"/>
    <n v="5364183"/>
    <n v="2145673"/>
    <n v="1488024"/>
    <n v="1281189"/>
    <n v="6.2098765318404553E-2"/>
    <n v="-2.0213680806117074E-3"/>
    <n v="-7.7669856905524637E-2"/>
    <n v="8.2018928090899168E-2"/>
    <n v="0.26000000096939274"/>
    <n v="0.39999996271566424"/>
    <n v="0.69349989490476882"/>
    <n v="0.86100022580280966"/>
    <n v="5.0505025959466154E-2"/>
    <n v="-3.8461257349129085E-2"/>
    <n v="-1.0417198237503755E-2"/>
    <n v="8.2474805300750464E-2"/>
  </r>
  <r>
    <x v="37"/>
    <n v="22151687"/>
    <n v="5482542"/>
    <n v="2193017"/>
    <n v="1616911"/>
    <n v="1378902"/>
    <n v="6.2248170985803472E-2"/>
    <n v="8.3990469010527091E-2"/>
    <n v="6.249998501101639E-2"/>
    <n v="2.0226294989381444E-2"/>
    <n v="0.2474999759611988"/>
    <n v="0.40000003647942872"/>
    <n v="0.73729980205351808"/>
    <n v="0.85280018504419852"/>
    <n v="-2.941172570339956E-2"/>
    <n v="-9.9008002323367483E-3"/>
    <n v="4.1237038355001587E-2"/>
    <n v="1.9607813013118536E-2"/>
  </r>
  <r>
    <x v="38"/>
    <n v="21934513"/>
    <n v="5209447"/>
    <n v="2104616"/>
    <n v="1490279"/>
    <n v="1246469"/>
    <n v="5.6826837231353164E-2"/>
    <n v="-5.7509600938203898E-2"/>
    <n v="6.315782994058794E-2"/>
    <n v="-0.11349911342902064"/>
    <n v="0.23750000740841615"/>
    <n v="0.40399988712813473"/>
    <n v="0.70810019499994303"/>
    <n v="0.83639976138696182"/>
    <n v="-3.0612044935013571E-2"/>
    <n v="-1.9417504842426103E-2"/>
    <n v="-5.8252272489413892E-2"/>
    <n v="-9.7089865349359039E-3"/>
  </r>
  <r>
    <x v="39"/>
    <n v="43991955"/>
    <n v="9145927"/>
    <n v="3265096"/>
    <n v="2286873"/>
    <n v="1855111"/>
    <n v="4.2169323913883797E-2"/>
    <n v="0.1840511785869976"/>
    <n v="1.0309313154317934E-2"/>
    <n v="0.1719690371610445"/>
    <n v="0.20789998989587982"/>
    <n v="0.35700000666963555"/>
    <n v="0.70039992698530151"/>
    <n v="0.81119983488370362"/>
    <n v="3.5154063438014305E-8"/>
    <n v="8.2474178066321402E-2"/>
    <n v="9.8038615529216777E-3"/>
    <n v="7.2164813432870289E-2"/>
  </r>
  <r>
    <x v="40"/>
    <n v="46236443"/>
    <n v="10000942"/>
    <n v="3366317"/>
    <n v="2197531"/>
    <n v="1799778"/>
    <n v="3.892552893828792E-2"/>
    <n v="-4.9231076440156785E-2"/>
    <n v="2.9999989529903681E-2"/>
    <n v="-7.6923385166750902E-2"/>
    <n v="0.21629998657119884"/>
    <n v="0.33659999228072718"/>
    <n v="0.65279978088813384"/>
    <n v="0.81900005051123281"/>
    <n v="-6.9808419156380808E-8"/>
    <n v="3.8200203000826605E-8"/>
    <n v="-8.571456673476896E-2"/>
    <n v="9.6153897075994532E-3"/>
  </r>
  <r>
    <x v="41"/>
    <n v="22368860"/>
    <n v="5312604"/>
    <n v="2125041"/>
    <n v="1582306"/>
    <n v="1297491"/>
    <n v="5.8004341750093655E-2"/>
    <n v="8.2977972200451333E-2"/>
    <n v="5.1020364054076506E-2"/>
    <n v="3.0406225507084272E-2"/>
    <n v="0.23749998882374873"/>
    <n v="0.39999988706103445"/>
    <n v="0.74460022183101404"/>
    <n v="0.82000005055912073"/>
    <n v="1.1862914450766482E-7"/>
    <n v="1.0100805642443422E-2"/>
    <n v="9.9010203298601773E-3"/>
    <n v="1.0101216045851791E-2"/>
  </r>
  <r>
    <x v="42"/>
    <n v="22803207"/>
    <n v="5814817"/>
    <n v="2256149"/>
    <n v="1712868"/>
    <n v="1404552"/>
    <n v="6.1594494142863325E-2"/>
    <n v="4.0516023501679044E-2"/>
    <n v="1.9417486578885645E-2"/>
    <n v="2.0696661547025652E-2"/>
    <n v="0.25499996557501758"/>
    <n v="0.38800000068789781"/>
    <n v="0.75919985781080945"/>
    <n v="0.82000014011587585"/>
    <n v="-2.8571435635021847E-2"/>
    <n v="-3.9603837237817907E-2"/>
    <n v="7.2164656822276463E-2"/>
    <n v="2.0408157108046332E-2"/>
  </r>
  <r>
    <x v="43"/>
    <n v="21717340"/>
    <n v="5483628"/>
    <n v="2259254"/>
    <n v="1682241"/>
    <n v="1393232"/>
    <n v="6.4152976377401652E-2"/>
    <n v="8.7452358707419409E-2"/>
    <n v="5.2631533028763E-2"/>
    <n v="3.3079740772048449E-2"/>
    <n v="0.25249998388384581"/>
    <n v="0.41199986578228864"/>
    <n v="0.74460020874146948"/>
    <n v="0.82820000225889157"/>
    <n v="-2.8846219452244637E-2"/>
    <n v="2.99997604628639E-2"/>
    <n v="7.3684674233033265E-2"/>
    <n v="-3.8095487737340172E-2"/>
  </r>
  <r>
    <x v="44"/>
    <n v="21500167"/>
    <n v="5213790"/>
    <n v="1981240"/>
    <n v="1402916"/>
    <n v="1184903"/>
    <n v="5.5111339367736073E-2"/>
    <n v="-0.14069092654880477"/>
    <n v="-2.9411712923870126E-2"/>
    <n v="-0.1146512661343102"/>
    <n v="0.24249997686064484"/>
    <n v="0.37999996164018879"/>
    <n v="0.70809997779168599"/>
    <n v="0.84460010435407396"/>
    <n v="-2.0202018530045551E-2"/>
    <n v="-5.0000182538154636E-2"/>
    <n v="-3.9603732674964975E-2"/>
    <n v="-9.6154771468530686E-3"/>
  </r>
  <r>
    <x v="45"/>
    <n v="21500167"/>
    <n v="5482542"/>
    <n v="2214947"/>
    <n v="1633080"/>
    <n v="1285561"/>
    <n v="5.9793070444522596E-2"/>
    <n v="3.1362191919734883E-2"/>
    <n v="-1.9801900302222397E-2"/>
    <n v="5.2197752992891644E-2"/>
    <n v="0.25499997279090902"/>
    <n v="0.40400000583670859"/>
    <n v="0.73729980897962799"/>
    <n v="0.78720025963210616"/>
    <n v="7.3684062469939748E-2"/>
    <n v="2.9383318578268813E-7"/>
    <n v="4.1236556896707688E-2"/>
    <n v="-5.8822950491126957E-2"/>
  </r>
  <r>
    <x v="46"/>
    <n v="45787545"/>
    <n v="9807692"/>
    <n v="3334615"/>
    <n v="2290213"/>
    <n v="1768503"/>
    <n v="3.8624106184334629E-2"/>
    <n v="-4.6686155168073507E-2"/>
    <n v="4.0816303799183329E-2"/>
    <n v="-8.4071011828148912E-2"/>
    <n v="0.21419999696423994"/>
    <n v="0.33999997145097949"/>
    <n v="0.68679982546710794"/>
    <n v="0.77220022766441376"/>
    <n v="3.030306577463171E-2"/>
    <n v="-4.7619145381102901E-2"/>
    <n v="-1.9417622695553138E-2"/>
    <n v="-4.8076448665551053E-2"/>
  </r>
  <r>
    <x v="47"/>
    <n v="45338648"/>
    <n v="9901960"/>
    <n v="3232000"/>
    <n v="2087872"/>
    <n v="1579683"/>
    <n v="3.4841863833257665E-2"/>
    <n v="-0.12229008244350137"/>
    <n v="-1.9417454730133787E-2"/>
    <n v="-0.10490968822811508"/>
    <n v="0.21839998404892885"/>
    <n v="0.32640002585346739"/>
    <n v="0.64600000000000002"/>
    <n v="0.75659954250068973"/>
    <n v="9.7087268058555498E-3"/>
    <n v="-3.030293125720851E-2"/>
    <n v="-1.0416334513597247E-2"/>
    <n v="-7.6191091772939035E-2"/>
  </r>
  <r>
    <x v="48"/>
    <n v="21717340"/>
    <n v="5592215"/>
    <n v="2348730"/>
    <n v="1800301"/>
    <n v="1431960"/>
    <n v="6.5936251861415815E-2"/>
    <n v="0.10363771309396363"/>
    <n v="-2.9126207515823954E-2"/>
    <n v="0.13674683432312817"/>
    <n v="0.25749999769769227"/>
    <n v="0.4199999463539939"/>
    <n v="0.76649976795970587"/>
    <n v="0.79540032472347677"/>
    <n v="8.4210567642534651E-2"/>
    <n v="5.0000162349815191E-2"/>
    <n v="2.9411146393214294E-2"/>
    <n v="-2.9999663803521148E-2"/>
  </r>
  <r>
    <x v="49"/>
    <n v="21934513"/>
    <n v="5648137"/>
    <n v="948887"/>
    <n v="727321"/>
    <n v="620260"/>
    <n v="2.8277810407735061E-2"/>
    <n v="-0.55839299648571217"/>
    <n v="-3.8095258977849822E-2"/>
    <n v="-0.54090360183579034"/>
    <n v="0.25749999555495034"/>
    <n v="0.16799999716720751"/>
    <n v="0.76649906680142099"/>
    <n v="0.8528008953405718"/>
    <n v="9.8040404605359566E-3"/>
    <n v="-0.56701031734702356"/>
    <n v="9.6143445174754483E-3"/>
    <n v="4.0000914170649882E-2"/>
  </r>
  <r>
    <x v="50"/>
    <n v="22151687"/>
    <n v="5427163"/>
    <n v="2105739"/>
    <n v="1537189"/>
    <n v="1222680"/>
    <n v="5.5195796148618387E-2"/>
    <n v="-0.12241464451003137"/>
    <n v="2.000001105107807E-2"/>
    <n v="-0.13962220826808736"/>
    <n v="0.24499998577986409"/>
    <n v="0.38799995504096707"/>
    <n v="0.7299997768004487"/>
    <n v="0.79539991503972507"/>
    <n v="-2.9702964683878341E-2"/>
    <n v="-5.8252229514083709E-2"/>
    <n v="-1.960841773829014E-2"/>
    <n v="-3.9604065599740612E-2"/>
  </r>
  <r>
    <x v="51"/>
    <n v="20848646"/>
    <n v="5003675"/>
    <n v="1921411"/>
    <n v="1444709"/>
    <n v="1149121"/>
    <n v="5.5117296346247138E-2"/>
    <n v="-3.019825251518482E-2"/>
    <n v="-3.0303068357704799E-2"/>
    <n v="1.0808988820465437E-4"/>
    <n v="0.23999999808141018"/>
    <n v="0.38399996002937842"/>
    <n v="0.75190003596315413"/>
    <n v="0.79539962719135826"/>
    <n v="-1.0309191825908059E-2"/>
    <n v="1.0526312613097444E-2"/>
    <n v="6.1855754194577228E-2"/>
    <n v="-5.8252984944091146E-2"/>
  </r>
  <r>
    <x v="52"/>
    <n v="22151687"/>
    <n v="5704059"/>
    <n v="2304440"/>
    <n v="1749530"/>
    <n v="1377230"/>
    <n v="6.2172691407205237E-2"/>
    <n v="7.1306612443905903E-2"/>
    <n v="3.0302975335167126E-2"/>
    <n v="3.9797604387794561E-2"/>
    <n v="0.25749998182982631"/>
    <n v="0.40400002875145574"/>
    <n v="0.75919963201471941"/>
    <n v="0.78719999085468673"/>
    <n v="9.8039580614668331E-3"/>
    <n v="5.6719670293858826E-8"/>
    <n v="2.9702737974934834E-2"/>
    <n v="-3.4143461735691716E-7"/>
  </r>
  <r>
    <x v="53"/>
    <n v="43094160"/>
    <n v="9049773"/>
    <n v="2923076"/>
    <n v="1908184"/>
    <n v="1443732"/>
    <n v="3.3501801636230989E-2"/>
    <n v="-0.18364175802924843"/>
    <n v="-5.8823552536471535E-2"/>
    <n v="-0.13261936790607654"/>
    <n v="0.20999998607699977"/>
    <n v="0.32299992497049373"/>
    <n v="0.65279999562105129"/>
    <n v="0.75659999245355791"/>
    <n v="-1.9607894242600565E-2"/>
    <n v="-5.0000140905708257E-2"/>
    <n v="-4.9504715326525561E-2"/>
    <n v="-2.020231884422008E-2"/>
  </r>
  <r>
    <x v="54"/>
    <n v="44440853"/>
    <n v="8959276"/>
    <n v="3168000"/>
    <n v="2046528"/>
    <n v="1644180"/>
    <n v="3.699703963828057E-2"/>
    <n v="4.0829077732684294E-2"/>
    <n v="-1.9802002472636637E-2"/>
    <n v="6.1855927551318857E-2"/>
    <n v="0.201600000792064"/>
    <n v="0.35360000071434344"/>
    <n v="0.64600000000000002"/>
    <n v="0.80339970916596304"/>
    <n v="-7.6923005878521966E-2"/>
    <n v="8.333324971330458E-2"/>
    <n v="0"/>
    <n v="6.1855927787890064E-2"/>
  </r>
  <r>
    <x v="55"/>
    <n v="21065820"/>
    <n v="5055796"/>
    <n v="2042541"/>
    <n v="1505966"/>
    <n v="1271939"/>
    <n v="6.0379277901358691E-2"/>
    <n v="-0.11174962987792958"/>
    <n v="-2.9999947507378666E-2"/>
    <n v="-8.427797764023226E-2"/>
    <n v="0.2399999620237902"/>
    <n v="0.40399988448901025"/>
    <n v="0.73730025492756324"/>
    <n v="0.84460007729258169"/>
    <n v="-6.7961304195611305E-2"/>
    <n v="-3.8095390258688577E-2"/>
    <n v="-3.8094614313931019E-2"/>
    <n v="6.1855333773228383E-2"/>
  </r>
  <r>
    <x v="56"/>
    <n v="22368860"/>
    <n v="5480370"/>
    <n v="2257912"/>
    <n v="1681241"/>
    <n v="1364832"/>
    <n v="6.1014821497385206E-2"/>
    <n v="1.2004191790539451"/>
    <n v="1.980199148273698E-2"/>
    <n v="1.157692572996929"/>
    <n v="0.24499996870649643"/>
    <n v="0.41199991971345001"/>
    <n v="0.74459987811748196"/>
    <n v="0.81180033082704983"/>
    <n v="-4.8543794424207753E-2"/>
    <n v="1.4523805158365186"/>
    <n v="-2.8570404886888778E-2"/>
    <n v="-4.8077534554121337E-2"/>
  </r>
  <r>
    <x v="57"/>
    <n v="21500167"/>
    <n v="5482542"/>
    <n v="2105296"/>
    <n v="1613709"/>
    <n v="1323241"/>
    <n v="6.1545614971269758E-2"/>
    <n v="8.2246376811594191E-2"/>
    <n v="-2.9411712923870126E-2"/>
    <n v="0.11504171088598958"/>
    <n v="0.25499997279090902"/>
    <n v="0.38399997665316565"/>
    <n v="0.76649981760284536"/>
    <n v="0.81999976451764223"/>
    <n v="4.0816275883501785E-2"/>
    <n v="-1.0309223843541604E-2"/>
    <n v="5.0000071181356409E-2"/>
    <n v="3.092764911433088E-2"/>
  </r>
  <r>
    <x v="58"/>
    <n v="22586034"/>
    <n v="5759438"/>
    <n v="2280737"/>
    <n v="1648289"/>
    <n v="1405660"/>
    <n v="6.2235804656984049E-2"/>
    <n v="0.22324803045110131"/>
    <n v="8.3333329336271023E-2"/>
    <n v="0.12915198644756454"/>
    <n v="0.25499997033565081"/>
    <n v="0.39599992221463276"/>
    <n v="0.72270016227210765"/>
    <n v="0.85279947873218831"/>
    <n v="6.2499884892301072E-2"/>
    <n v="3.1249904776907478E-2"/>
    <n v="-3.8834781612481994E-2"/>
    <n v="7.2164795630487166E-2"/>
  </r>
  <r>
    <x v="59"/>
    <n v="22368860"/>
    <n v="5815903"/>
    <n v="2442679"/>
    <n v="1872313"/>
    <n v="1458532"/>
    <n v="6.5203680473658474E-2"/>
    <n v="5.9032986501891482E-2"/>
    <n v="9.8039043079567456E-3"/>
    <n v="4.8751131692233107E-2"/>
    <n v="0.25999997317699697"/>
    <n v="0.41999995529499029"/>
    <n v="0.76649981434318626"/>
    <n v="0.77900009239908075"/>
    <n v="9.7087049459398944E-3"/>
    <n v="3.9603775754624593E-2"/>
    <n v="9.6156294347693461E-3"/>
    <n v="-1.0416537793278002E-2"/>
  </r>
  <r>
    <x v="60"/>
    <n v="46685340"/>
    <n v="9803921"/>
    <n v="3333333"/>
    <n v="1110666"/>
    <n v="900972"/>
    <n v="1.9298820571939712E-2"/>
    <n v="-0.37594234941110949"/>
    <n v="8.3333360405835055E-2"/>
    <n v="-0.42394678407179354"/>
    <n v="0.20999999143199985"/>
    <n v="0.33999998571999918"/>
    <n v="0.33319983331998332"/>
    <n v="0.81119976662651061"/>
    <n v="2.550000210987946E-8"/>
    <n v="5.2631779252142019E-2"/>
    <n v="-0.48958358524039425"/>
    <n v="7.2164650697249533E-2"/>
  </r>
  <r>
    <x v="61"/>
    <n v="43991955"/>
    <n v="8961161"/>
    <n v="2924923"/>
    <n v="2088395"/>
    <n v="1694106"/>
    <n v="3.8509450193791116E-2"/>
    <n v="3.03652884720651E-2"/>
    <n v="-1.0100976689217722E-2"/>
    <n v="4.0879231697923846E-2"/>
    <n v="0.20369999469221134"/>
    <n v="0.3264000055349971"/>
    <n v="0.71399999247843449"/>
    <n v="0.81119998850792119"/>
    <n v="1.0416636368535181E-2"/>
    <n v="-7.6923063134606506E-2"/>
    <n v="0.10526314625144662"/>
    <n v="9.7090890785309636E-3"/>
  </r>
  <r>
    <x v="62"/>
    <n v="21717340"/>
    <n v="5700801"/>
    <n v="2371533"/>
    <n v="1765843"/>
    <n v="1375592"/>
    <n v="6.3340722206310721E-2"/>
    <n v="8.1492115581014435E-2"/>
    <n v="3.0927779261751054E-2"/>
    <n v="4.9047362073294742E-2"/>
    <n v="0.2624999654653839"/>
    <n v="0.4159999621105876"/>
    <n v="0.74459980105695345"/>
    <n v="0.77900017158943347"/>
    <n v="9.3750029174435312E-2"/>
    <n v="2.9703170922326771E-2"/>
    <n v="9.900371091160709E-3"/>
    <n v="-7.7669784158003852E-2"/>
  </r>
  <r>
    <x v="63"/>
    <n v="21717340"/>
    <n v="5266455"/>
    <n v="2001252"/>
    <n v="1490132"/>
    <n v="1258566"/>
    <n v="5.7952124891906653E-2"/>
    <n v="-7.7860132236055479E-2"/>
    <n v="-2.9126207515823954E-2"/>
    <n v="-5.019594469533617E-2"/>
    <n v="0.24250000230230775"/>
    <n v="0.37999982910705588"/>
    <n v="0.74459988047482273"/>
    <n v="0.84460034413058704"/>
    <n v="-1.0203945810228099E-2"/>
    <n v="-7.7670137966654229E-2"/>
    <n v="3.16591619586859E-9"/>
    <n v="4.0404040326173618E-2"/>
  </r>
  <r>
    <x v="64"/>
    <n v="21065820"/>
    <n v="5161125"/>
    <n v="2002516"/>
    <n v="1417982"/>
    <n v="1104608"/>
    <n v="5.2436031448099336E-2"/>
    <n v="-0.16522538222440208"/>
    <n v="-2.0202030068046883E-2"/>
    <n v="-0.14801352667323064"/>
    <n v="0.24499995727676396"/>
    <n v="0.38799990312189686"/>
    <n v="0.70810020993590062"/>
    <n v="0.77900001551500653"/>
    <n v="-3.9215751298705914E-2"/>
    <n v="1.041647581229932E-2"/>
    <n v="-7.6189982470685869E-2"/>
    <n v="-4.999970826424982E-2"/>
  </r>
  <r>
    <x v="65"/>
    <n v="21717340"/>
    <n v="5157868"/>
    <n v="2042515"/>
    <n v="1446305"/>
    <n v="1221549"/>
    <n v="5.624763437879593E-2"/>
    <n v="-0.13097833046398133"/>
    <n v="-3.8461558896224046E-2"/>
    <n v="-9.6217447676498091E-2"/>
    <n v="0.23749998848846129"/>
    <n v="0.3959998588564112"/>
    <n v="0.70810006291263472"/>
    <n v="0.84459985964232998"/>
    <n v="-6.8627387776377669E-2"/>
    <n v="-1.5999554037193775E-7"/>
    <n v="-2.0202153149615265E-2"/>
    <n v="-9.6149438342155724E-3"/>
  </r>
  <r>
    <x v="66"/>
    <n v="21717340"/>
    <n v="5700801"/>
    <n v="2394336"/>
    <n v="1730387"/>
    <n v="1390539"/>
    <n v="6.402897408246129E-2"/>
    <n v="-4.6617420803931608E-2"/>
    <n v="-2.9126207515823954E-2"/>
    <n v="-1.8015952207970032E-2"/>
    <n v="0.2624999654653839"/>
    <n v="0.41999992632614258"/>
    <n v="0.72270015570078716"/>
    <n v="0.80360000392975672"/>
    <n v="9.6153559473064476E-3"/>
    <n v="-6.8973454281362478E-8"/>
    <n v="-5.7142425637677463E-2"/>
    <n v="3.1578830054969309E-2"/>
  </r>
  <r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n v="-9.9999785799986807E-3"/>
    <n v="-9.9999224199929237E-3"/>
    <n v="1.1224496738699306"/>
    <n v="-2.8846115409956741E-2"/>
  </r>
  <r>
    <x v="68"/>
    <n v="46236443"/>
    <n v="10098039"/>
    <n v="3502000"/>
    <n v="2262292"/>
    <n v="1711650"/>
    <n v="3.7019499964562587E-2"/>
    <n v="1.0355904530176874E-2"/>
    <n v="5.1020374066121921E-2"/>
    <n v="-3.8690508997938244E-2"/>
    <n v="0.21839999672985225"/>
    <n v="0.34680000740737882"/>
    <n v="0.64600000000000002"/>
    <n v="0.75659994377383644"/>
    <n v="7.2164960337149031E-2"/>
    <n v="6.2500004676606657E-2"/>
    <n v="-9.5238085706966347E-2"/>
    <n v="-6.7307748406793322E-2"/>
  </r>
  <r>
    <x v="69"/>
    <n v="21282993"/>
    <n v="5107918"/>
    <n v="2104462"/>
    <n v="1459444"/>
    <n v="1220679"/>
    <n v="5.735466811458332E-2"/>
    <n v="-0.11261551390237801"/>
    <n v="-1.9999965004919074E-2"/>
    <n v="-9.4505617921909368E-2"/>
    <n v="0.23999998496452074"/>
    <n v="0.41199995771271192"/>
    <n v="0.69349981135321048"/>
    <n v="0.83640002631138977"/>
    <n v="-8.5714222708460741E-2"/>
    <n v="-9.6153960629744573E-3"/>
    <n v="-6.8627455488447509E-2"/>
    <n v="7.3684007803028528E-2"/>
  </r>
  <r>
    <x v="70"/>
    <n v="21500167"/>
    <n v="5428792"/>
    <n v="2149801"/>
    <n v="1600742"/>
    <n v="1299482"/>
    <n v="6.04405537873264E-2"/>
    <n v="3.2510015366695066E-2"/>
    <n v="-9.9999364563004844E-3"/>
    <n v="4.2939390057935123E-2"/>
    <n v="0.25249999220936281"/>
    <n v="0.39599988358367755"/>
    <n v="0.74460008158894708"/>
    <n v="0.81179977785302071"/>
    <n v="4.1237071390163305E-2"/>
    <n v="4.2105425453004663E-2"/>
    <n v="2.700969066182779E-7"/>
    <n v="-3.8835606101167874E-2"/>
  </r>
  <r>
    <x v="71"/>
    <n v="21717340"/>
    <n v="5700801"/>
    <n v="2166304"/>
    <n v="1533960"/>
    <n v="1232690"/>
    <n v="5.6760634589687317E-2"/>
    <n v="0.11595244647875091"/>
    <n v="3.0927779261751054E-2"/>
    <n v="8.2473883361452227E-2"/>
    <n v="0.2624999654653839"/>
    <n v="0.37999993334270044"/>
    <n v="0.70810006351832433"/>
    <n v="0.80359983311168481"/>
    <n v="7.1428617307271791E-2"/>
    <n v="-2.0618483960505252E-2"/>
    <n v="-2.067752193912753E-7"/>
    <n v="3.1578712588876012E-2"/>
  </r>
  <r>
    <x v="72"/>
    <n v="22803207"/>
    <n v="5415761"/>
    <n v="2144641"/>
    <n v="1628211"/>
    <n v="1268377"/>
    <n v="5.5622746397030909E-2"/>
    <n v="3.8334933760332257E-2"/>
    <n v="5.0000004604615844E-2"/>
    <n v="-1.1109586894921697E-2"/>
    <n v="0.23749997094706898"/>
    <n v="0.39599993426593233"/>
    <n v="0.75919979148025241"/>
    <n v="0.77900038754190948"/>
    <n v="-7.3858497540157941E-8"/>
    <n v="1.904281514697459E-7"/>
    <n v="7.2164558717066951E-2"/>
    <n v="-7.7669290790789991E-2"/>
  </r>
  <r>
    <x v="73"/>
    <n v="21500167"/>
    <n v="5106289"/>
    <n v="2124216"/>
    <n v="1519664"/>
    <n v="1183818"/>
    <n v="5.5060874643438819E-2"/>
    <n v="-0.14866249706049239"/>
    <n v="-9.9999364563004844E-3"/>
    <n v="-0.14006314434263278"/>
    <n v="0.23749996918628585"/>
    <n v="0.41599995613252599"/>
    <n v="0.71539994049569344"/>
    <n v="0.77899983154170926"/>
    <n v="-9.5238093592796336E-2"/>
    <n v="-9.5237402268267823E-3"/>
    <n v="-1.0101305704043773E-2"/>
    <n v="-3.0612459267979064E-2"/>
  </r>
  <r>
    <x v="74"/>
    <n v="42645263"/>
    <n v="9313725"/>
    <n v="3293333"/>
    <n v="2217072"/>
    <n v="1815781"/>
    <n v="4.2578726739239479E-2"/>
    <n v="-2.4003516193720209E-3"/>
    <n v="-8.6538474102115903E-2"/>
    <n v="9.2109075948952679E-2"/>
    <n v="0.21839998970108357"/>
    <n v="0.35359998282105171"/>
    <n v="0.67320006813765876"/>
    <n v="0.81899956338810831"/>
    <n v="5.0505021098709468E-2"/>
    <n v="5.0504961268183379E-2"/>
    <n v="-4.8076661923349362E-2"/>
    <n v="3.9603664116847348E-2"/>
  </r>
  <r>
    <x v="75"/>
    <n v="42645263"/>
    <n v="8686840"/>
    <n v="2894455"/>
    <n v="1968229"/>
    <n v="1504514"/>
    <n v="3.5279744903906445E-2"/>
    <n v="-0.12101539450238075"/>
    <n v="-7.7669905432383946E-2"/>
    <n v="-4.6995639117804022E-2"/>
    <n v="0.20369999828585886"/>
    <n v="0.33319998986973398"/>
    <n v="0.6799998618047266"/>
    <n v="0.76439987420163003"/>
    <n v="-6.7307686190931637E-2"/>
    <n v="-3.9215736006802282E-2"/>
    <n v="5.2631365022796528E-2"/>
    <n v="1.0309187162886202E-2"/>
  </r>
  <r>
    <x v="76"/>
    <n v="22368860"/>
    <n v="5368526"/>
    <n v="2233307"/>
    <n v="1614011"/>
    <n v="1310254"/>
    <n v="5.8574911729967462E-2"/>
    <n v="7.3381290249115549E-2"/>
    <n v="5.1020364054076506E-2"/>
    <n v="2.1275401907066005E-2"/>
    <n v="0.23999998211799797"/>
    <n v="0.4160000342738398"/>
    <n v="0.72270001392553729"/>
    <n v="0.81179991957923459"/>
    <n v="-1.186051223900364E-8"/>
    <n v="9.7089246885728731E-3"/>
    <n v="4.2105566712915321E-2"/>
    <n v="-2.9411891389631073E-2"/>
  </r>
  <r>
    <x v="77"/>
    <n v="21934513"/>
    <n v="5757809"/>
    <n v="2418280"/>
    <n v="1835958"/>
    <n v="707578"/>
    <n v="3.2258660130726403E-2"/>
    <n v="-0.45549226537958976"/>
    <n v="2.0201937045509322E-2"/>
    <n v="-0.46627457709544307"/>
    <n v="0.26249996979645729"/>
    <n v="0.42000003820897847"/>
    <n v="0.75919992722100005"/>
    <n v="0.38539988387533919"/>
    <n v="3.9603872853995581E-2"/>
    <n v="6.0606468891118981E-2"/>
    <n v="1.9607633672155123E-2"/>
    <n v="-0.52525253838500408"/>
  </r>
  <r>
    <x v="78"/>
    <n v="21282993"/>
    <n v="5427163"/>
    <n v="2149156"/>
    <n v="1600262"/>
    <n v="1377825"/>
    <n v="6.4738310067573676E-2"/>
    <n v="0.11773844194404104"/>
    <n v="-1.9999965004919074E-2"/>
    <n v="0.14054944127308611"/>
    <n v="0.25499998989803735"/>
    <n v="0.39599989902643423"/>
    <n v="0.74460020584824926"/>
    <n v="0.86099963630955434"/>
    <n v="-2.8571339253511518E-2"/>
    <n v="4.2105180237766771E-2"/>
    <n v="5.1546588131297977E-2"/>
    <n v="7.1428341361902792E-2"/>
  </r>
  <r>
    <x v="79"/>
    <n v="21717340"/>
    <n v="5429335"/>
    <n v="2128299"/>
    <n v="1475975"/>
    <n v="1234506"/>
    <n v="5.6844254406847247E-2"/>
    <n v="-2.6704205453110585E-2"/>
    <n v="-4.7619051795569911E-2"/>
    <n v="2.1960584274233863E-2"/>
    <n v="0.25"/>
    <n v="0.39199994106092184"/>
    <n v="0.6934998324953402"/>
    <n v="0.83640034553430787"/>
    <n v="5.2631707713837406E-2"/>
    <n v="-1.0100994618661541E-2"/>
    <n v="-8.6538431282776718E-2"/>
    <n v="7.3684119944433801E-2"/>
  </r>
  <r>
    <x v="80"/>
    <n v="21065820"/>
    <n v="5529777"/>
    <n v="2123434"/>
    <n v="1612111"/>
    <n v="1361589"/>
    <n v="6.4634986912448691E-2"/>
    <n v="0.15016750885693586"/>
    <n v="-2.0202030068046883E-2"/>
    <n v="0.17388231354858696"/>
    <n v="0.26249996439730333"/>
    <n v="0.38399993345120426"/>
    <n v="0.75919995629720538"/>
    <n v="0.84460003064305122"/>
    <n v="0.10526315138764697"/>
    <n v="-7.6923139557080633E-2"/>
    <n v="6.1224516976005505E-2"/>
    <n v="8.4210800112130224E-2"/>
  </r>
  <r>
    <x v="81"/>
    <n v="44440853"/>
    <n v="9612556"/>
    <n v="3268269"/>
    <n v="2289095"/>
    <n v="1874769"/>
    <n v="4.2185711421875723E-2"/>
    <n v="3.2486296530253478E-2"/>
    <n v="4.2105264638900852E-2"/>
    <n v="-9.2303210420231485E-3"/>
    <n v="0.21629998866133376"/>
    <n v="0.33999999583877588"/>
    <n v="0.70039981409119012"/>
    <n v="0.8190000851865038"/>
    <n v="-9.6153898295691098E-3"/>
    <n v="-3.8461503515282769E-2"/>
    <n v="4.0403658943138243E-2"/>
    <n v="6.3711681774769602E-7"/>
  </r>
  <r>
    <x v="82"/>
    <n v="45338648"/>
    <n v="9425904"/>
    <n v="3300951"/>
    <n v="2289540"/>
    <n v="1839416"/>
    <n v="4.05705966353474E-2"/>
    <n v="0.22259812803337153"/>
    <n v="6.3157920407615809E-2"/>
    <n v="0.14996853706998059"/>
    <n v="0.20789997972590626"/>
    <n v="0.35019993838256785"/>
    <n v="0.69360011705717539"/>
    <n v="0.80339980956873436"/>
    <n v="2.061846576038473E-2"/>
    <n v="5.1020255191124297E-2"/>
    <n v="2.0000379435892279E-2"/>
    <n v="5.1020332005990321E-2"/>
  </r>
  <r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n v="3.1250104777363452E-2"/>
    <n v="-1.9231086238971185E-2"/>
    <n v="9.1669471791178125E-8"/>
    <n v="2.0201511555547613E-2"/>
  </r>
  <r>
    <x v="84"/>
    <n v="20848646"/>
    <n v="5107918"/>
    <n v="2043167"/>
    <n v="1476597"/>
    <n v="1259241"/>
    <n v="6.0399174123825596E-2"/>
    <n v="0.77964973472889199"/>
    <n v="-4.950491032145643E-2"/>
    <n v="0.87233982685769784"/>
    <n v="0.2449999870495187"/>
    <n v="0.39999996084510364"/>
    <n v="0.72270010234112048"/>
    <n v="0.85279937586220211"/>
    <n v="-6.6666608611452793E-2"/>
    <n v="-4.7619227486649485E-2"/>
    <n v="-4.8076697021672166E-2"/>
    <n v="1.2127650047192211"/>
  </r>
  <r>
    <x v="85"/>
    <n v="20848646"/>
    <n v="5212161"/>
    <n v="2084864"/>
    <n v="1476292"/>
    <n v="1150032"/>
    <n v="5.5160992229423438E-2"/>
    <n v="-0.16532796254967064"/>
    <n v="-2.0408173813155628E-2"/>
    <n v="-0.14793895342886554"/>
    <n v="0.24999997601762725"/>
    <n v="0.39999992325639977"/>
    <n v="0.70809990483791752"/>
    <n v="0.77900036036231313"/>
    <n v="-1.9607898347013153E-2"/>
    <n v="1.0101073863401533E-2"/>
    <n v="-4.9019998549087895E-2"/>
    <n v="-9.5237294522805271E-2"/>
  </r>
  <r>
    <x v="86"/>
    <n v="21500167"/>
    <n v="5267540"/>
    <n v="2064876"/>
    <n v="1552580"/>
    <n v="1311309"/>
    <n v="6.0990642537799823E-2"/>
    <n v="6.221354938736634E-2"/>
    <n v="-9.9999364563004844E-3"/>
    <n v="7.2942959217582981E-2"/>
    <n v="0.24499995744219102"/>
    <n v="0.39200006074942001"/>
    <n v="0.75189987195357011"/>
    <n v="0.84459995620193484"/>
    <n v="-2.0000170231235903E-2"/>
    <n v="3.0532784744963237E-7"/>
    <n v="8.4210603552845598E-2"/>
    <n v="9.8034520327570096E-3"/>
  </r>
  <r>
    <x v="87"/>
    <n v="22803207"/>
    <n v="5757809"/>
    <n v="2234030"/>
    <n v="1712384"/>
    <n v="1390113"/>
    <n v="6.0961293733815598E-2"/>
    <n v="2.0949052908036059E-2"/>
    <n v="8.247417297186499E-2"/>
    <n v="-5.6837532644808841E-2"/>
    <n v="0.25249996634245347"/>
    <n v="0.38800001875713486"/>
    <n v="0.76650000223810777"/>
    <n v="0.81179980658543882"/>
    <n v="-3.8095235851973275E-2"/>
    <n v="1.0416890622818142E-2"/>
    <n v="9.6154456811436972E-3"/>
    <n v="-3.8835215329840023E-2"/>
  </r>
  <r>
    <x v="88"/>
    <n v="44889750"/>
    <n v="9898190"/>
    <n v="3399038"/>
    <n v="2311346"/>
    <n v="1748764"/>
    <n v="3.8956866545258102E-2"/>
    <n v="-6.7210947055343917E-2"/>
    <n v="1.0101021692856316E-2"/>
    <n v="-7.6538827195012704E-2"/>
    <n v="0.22050000278460005"/>
    <n v="0.34339995494125691"/>
    <n v="0.68000004707214212"/>
    <n v="0.75659983403609843"/>
    <n v="1.9417542040847557E-2"/>
    <n v="9.9998798355669383E-3"/>
    <n v="-2.9125888683334211E-2"/>
    <n v="-7.6190774920610105E-2"/>
  </r>
  <r>
    <x v="89"/>
    <n v="42645263"/>
    <n v="8597285"/>
    <n v="2806153"/>
    <n v="2003593"/>
    <n v="1640943"/>
    <n v="3.8478904444791441E-2"/>
    <n v="-0.10790000739365102"/>
    <n v="-5.9405963305433462E-2"/>
    <n v="-5.1556850626484518E-2"/>
    <n v="0.20159999951225532"/>
    <n v="0.32639990415578873"/>
    <n v="0.71399991376093885"/>
    <n v="0.81900016620141913"/>
    <n v="-3.0302938085692843E-2"/>
    <n v="-6.7961274741228928E-2"/>
    <n v="2.9411466639187145E-2"/>
    <n v="1.9417924235081818E-2"/>
  </r>
  <r>
    <x v="90"/>
    <n v="21065820"/>
    <n v="5424448"/>
    <n v="2278268"/>
    <n v="1629873"/>
    <n v="1363225"/>
    <n v="6.4712648261496586E-2"/>
    <n v="8.3129559033894296E-3"/>
    <n v="-5.8252370326638991E-2"/>
    <n v="7.068280972632901E-2"/>
    <n v="0.25749996914432954"/>
    <n v="0.41999997050391119"/>
    <n v="0.71540003195409851"/>
    <n v="0.8363995231530309"/>
    <n v="4.0403887546021755E-2"/>
    <n v="2.94119403300106E-2"/>
    <n v="-1.0101075703767615E-2"/>
    <n v="9.9010178921481451E-3"/>
  </r>
  <r>
    <x v="91"/>
    <n v="22803207"/>
    <n v="5700801"/>
    <n v="2257517"/>
    <n v="1565588"/>
    <n v="1309458"/>
    <n v="5.7424291241139895E-2"/>
    <n v="3.9878784124722788E-2"/>
    <n v="9.3749977516524474E-2"/>
    <n v="-4.9253701326889554E-2"/>
    <n v="0.24999996710988942"/>
    <n v="0.39599996561886652"/>
    <n v="0.69349998250290035"/>
    <n v="0.83640012570356947"/>
    <n v="2.0408082957817264E-2"/>
    <n v="-9.999989044464086E-3"/>
    <n v="-4.0404200502572318E-2"/>
    <n v="-1.9229904034641865E-2"/>
  </r>
  <r>
    <x v="92"/>
    <n v="22368860"/>
    <n v="5536293"/>
    <n v="2303097"/>
    <n v="1597198"/>
    <n v="1335896"/>
    <n v="5.9721237470304701E-2"/>
    <n v="0.16161637241398497"/>
    <n v="7.2916633191269842E-2"/>
    <n v="8.267155931340886E-2"/>
    <n v="0.24750000670575076"/>
    <n v="0.41599983960386488"/>
    <n v="0.69350010008262786"/>
    <n v="0.83639974505352499"/>
    <n v="-9.999878206789159E-3"/>
    <n v="3.9999798542984077E-2"/>
    <n v="-2.0618283741517418E-2"/>
    <n v="7.3683386570598586E-2"/>
  </r>
  <r>
    <x v="93"/>
    <n v="22151687"/>
    <n v="5814817"/>
    <n v="1162963"/>
    <n v="806515"/>
    <n v="628275"/>
    <n v="2.8362399667348135E-2"/>
    <n v="-0.52087951809985289"/>
    <n v="3.0302975335167126E-2"/>
    <n v="-0.53497129252622422"/>
    <n v="0.26249996219249577"/>
    <n v="0.19999993121021695"/>
    <n v="0.69350013714967718"/>
    <n v="0.77899977061802939"/>
    <n v="7.1428603225100362E-2"/>
    <n v="-0.48979617291931032"/>
    <n v="-7.7669563438227507E-2"/>
    <n v="-7.7670126670266071E-2"/>
  </r>
  <r>
    <x v="94"/>
    <n v="22586034"/>
    <n v="5928833"/>
    <n v="2418964"/>
    <n v="1854136"/>
    <n v="1566003"/>
    <n v="6.9335014726357003E-2"/>
    <n v="0.12652928215188264"/>
    <n v="-9.5237928177200892E-3"/>
    <n v="0.13736127433753009"/>
    <n v="0.26249995904548801"/>
    <n v="0.40800002293874699"/>
    <n v="0.76650003885961093"/>
    <n v="0.84459985675268701"/>
    <n v="3.960393677626084E-2"/>
    <n v="5.1546400038013696E-2"/>
    <n v="4.7777564349260615E-8"/>
    <n v="4.0404111828026279E-2"/>
  </r>
  <r>
    <x v="95"/>
    <n v="46685340"/>
    <n v="9999999"/>
    <n v="3434000"/>
    <n v="2288417"/>
    <n v="1856364"/>
    <n v="3.9763317563929063E-2"/>
    <n v="6.1529171460528609E-2"/>
    <n v="4.0000000891072141E-2"/>
    <n v="2.0701126404354619E-2"/>
    <n v="0.2141999822642397"/>
    <n v="0.34340003434000343"/>
    <n v="0.66639982527664532"/>
    <n v="0.81120005663303496"/>
    <n v="-2.8571521273469846E-2"/>
    <n v="2.3121361958367004E-7"/>
    <n v="-2.0000324785350965E-2"/>
    <n v="7.2165258490304529E-2"/>
  </r>
  <r>
    <x v="96"/>
    <n v="43094160"/>
    <n v="8687782"/>
    <n v="2983384"/>
    <n v="1947553"/>
    <n v="1503900"/>
    <n v="3.4898000100245602E-2"/>
    <n v="-8.3514783877319365E-2"/>
    <n v="1.0526304435092948E-2"/>
    <n v="-9.306149424507737E-2"/>
    <n v="0.20159998477751973"/>
    <n v="0.3433999610027047"/>
    <n v="0.6527999747937242"/>
    <n v="0.77219978095589692"/>
    <n v="-7.3088966434653457E-8"/>
    <n v="5.2083522790502768E-2"/>
    <n v="-8.5714210587013562E-2"/>
    <n v="-5.7143315931895033E-2"/>
  </r>
  <r>
    <x v="97"/>
    <n v="21500167"/>
    <n v="5536293"/>
    <n v="2170226"/>
    <n v="1520894"/>
    <n v="1259605"/>
    <n v="5.8585824007785614E-2"/>
    <n v="-7.6010929963872487E-2"/>
    <n v="2.0618566978098496E-2"/>
    <n v="-9.46773840710885E-2"/>
    <n v="0.25749999988372185"/>
    <n v="0.39199984538390581"/>
    <n v="0.70079982453440337"/>
    <n v="0.82820038740372437"/>
    <n v="1.1937629507130509E-7"/>
    <n v="-6.6666969253381447E-2"/>
    <n v="-2.0408452289015111E-2"/>
    <n v="-9.8028938591424586E-3"/>
  </r>
  <r>
    <x v="98"/>
    <n v="21717340"/>
    <n v="5592215"/>
    <n v="2214517"/>
    <n v="1535767"/>
    <n v="1322295"/>
    <n v="6.088660029266936E-2"/>
    <n v="9.8032926600166714E-3"/>
    <n v="-4.7619051795569911E-2"/>
    <n v="6.0293457293017383E-2"/>
    <n v="0.25749999769769227"/>
    <n v="0.39599997496519718"/>
    <n v="0.69349975638028516"/>
    <n v="0.86099974800864976"/>
    <n v="3.0000126298041385E-2"/>
    <n v="2.3601847143339683E-8"/>
    <n v="-3.2606001565405052E-7"/>
    <n v="2.9411308713502837E-2"/>
  </r>
  <r>
    <x v="99"/>
    <n v="21500167"/>
    <n v="5375041"/>
    <n v="2064016"/>
    <n v="1521799"/>
    <n v="1210438"/>
    <n v="5.6299004561220382E-2"/>
    <n v="-9.3912999215507775E-2"/>
    <n v="-3.8834883747753235E-2"/>
    <n v="-5.7303449393291017E-2"/>
    <n v="0.24999996511655004"/>
    <n v="0.38400004762754369"/>
    <n v="0.73730000155037556"/>
    <n v="0.79539939242961788"/>
    <n v="1.0100841790163795E-2"/>
    <n v="-7.6922606525024029E-2"/>
    <n v="6.3157743542544775E-2"/>
    <n v="-4.9020044382346528E-2"/>
  </r>
  <r>
    <x v="100"/>
    <n v="20631473"/>
    <n v="5106289"/>
    <n v="1981240"/>
    <n v="1504157"/>
    <n v="1208741"/>
    <n v="5.8587237081908793E-2"/>
    <n v="0.9239043412518404"/>
    <n v="-6.8627420442282427E-2"/>
    <n v="1.0656657324153227"/>
    <n v="0.24749997249348119"/>
    <n v="0.38799997414952425"/>
    <n v="0.75919979406836124"/>
    <n v="0.80360028906556957"/>
    <n v="-5.7142826131208468E-2"/>
    <n v="0.94000053800870198"/>
    <n v="9.4736328659880575E-2"/>
    <n v="3.1579622196837187E-2"/>
  </r>
  <r>
    <x v="101"/>
    <n v="20631473"/>
    <n v="5054710"/>
    <n v="1920790"/>
    <n v="1402176"/>
    <n v="1138287"/>
    <n v="5.5172357300906243E-2"/>
    <n v="-0.27312591355188975"/>
    <n v="-8.6538441103775954E-2"/>
    <n v="-0.20426414390111858"/>
    <n v="0.24499995710437156"/>
    <n v="0.38000003956705725"/>
    <n v="0.72999963556661585"/>
    <n v="0.8118003731343284"/>
    <n v="-6.6666684462544645E-2"/>
    <n v="-6.8627406366330912E-2"/>
    <n v="-4.7619571353577417E-2"/>
    <n v="-3.8834346650810314E-2"/>
  </r>
  <r>
    <x v="102"/>
    <n v="43094160"/>
    <n v="9140271"/>
    <n v="3107692"/>
    <n v="2113230"/>
    <n v="1598870"/>
    <n v="3.7101778988150598E-2"/>
    <n v="-0.13870878771620221"/>
    <n v="-7.6923099990770072E-2"/>
    <n v="-6.6934520025885735E-2"/>
    <n v="0.21209999220311987"/>
    <n v="0.3399999846831675"/>
    <n v="0.67999981980196234"/>
    <n v="0.75660008612408491"/>
    <n v="-9.8038759803875664E-3"/>
    <n v="-9.9011337123791066E-3"/>
    <n v="2.0408160400809283E-2"/>
    <n v="-6.7307651253838086E-2"/>
  </r>
  <r>
    <x v="103"/>
    <n v="46685340"/>
    <n v="9803921"/>
    <n v="3466666"/>
    <n v="2357333"/>
    <n v="1930656"/>
    <n v="4.1354652231300019E-2"/>
    <n v="0.28376620785956508"/>
    <n v="8.3333360405835055E-2"/>
    <n v="0.18501496110113713"/>
    <n v="0.20999999143199985"/>
    <n v="0.35359995250879722"/>
    <n v="0.68000003461539127"/>
    <n v="0.81900011580883991"/>
    <n v="4.1666702821183899E-2"/>
    <n v="2.9702948935431461E-2"/>
    <n v="4.1666759914109841E-2"/>
    <n v="6.060651143284379E-2"/>
  </r>
  <r>
    <x v="104"/>
    <n v="21065820"/>
    <n v="5477113"/>
    <n v="2256570"/>
    <n v="1729661"/>
    <n v="1418322"/>
    <n v="6.732811730091684E-2"/>
    <n v="0.12600537470079898"/>
    <n v="-2.0202030068046883E-2"/>
    <n v="0.14922199083466747"/>
    <n v="0.25999999050594758"/>
    <n v="0.41199989848666624"/>
    <n v="0.76650004209929223"/>
    <n v="0.81999998843704058"/>
    <n v="9.7087014499208646E-3"/>
    <n v="5.1020563753471304E-2"/>
    <n v="9.3750333925295637E-2"/>
    <n v="-9.9014671949028132E-3"/>
  </r>
  <r>
    <x v="105"/>
    <n v="22586034"/>
    <n v="5872368"/>
    <n v="2254989"/>
    <n v="1596758"/>
    <n v="1296248"/>
    <n v="5.7391572154721807E-2"/>
    <n v="-1.9698327529031001E-2"/>
    <n v="4.0000022102156363E-2"/>
    <n v="-5.7402254702145883E-2"/>
    <n v="0.25999996280887561"/>
    <n v="0.3839999468698147"/>
    <n v="0.70810012820461654"/>
    <n v="0.81179990956675963"/>
    <n v="9.7086024603321164E-3"/>
    <n v="-3.0303103166703704E-2"/>
    <n v="2.1053175130929969E-2"/>
    <n v="-5.714268622689056E-2"/>
  </r>
  <r>
    <x v="106"/>
    <n v="21934513"/>
    <n v="5319119"/>
    <n v="2191477"/>
    <n v="1551785"/>
    <n v="1336086"/>
    <n v="6.0912498946295274E-2"/>
    <n v="0.10380374707337348"/>
    <n v="2.0201937045509322E-2"/>
    <n v="8.1946286990884687E-2"/>
    <n v="0.24249998164992312"/>
    <n v="0.41199999473597038"/>
    <n v="0.70810006219549648"/>
    <n v="0.86099942968903553"/>
    <n v="-2.9999938052512998E-2"/>
    <n v="7.2916519884353992E-2"/>
    <n v="-3.9603878059783271E-2"/>
    <n v="8.2474336646192858E-2"/>
  </r>
  <r>
    <x v="107"/>
    <n v="22803207"/>
    <n v="5415761"/>
    <n v="3639391"/>
    <n v="2656756"/>
    <n v="2091398"/>
    <n v="9.1715082005789803E-2"/>
    <n v="0.7302283946685022"/>
    <n v="0.10526311452716519"/>
    <n v="0.56544473803340667"/>
    <n v="0.23749997094706898"/>
    <n v="0.67199992761866711"/>
    <n v="0.73000015661961026"/>
    <n v="0.78719987834787986"/>
    <n v="-4.0404051142573727E-2"/>
    <n v="0.73195869172841044"/>
    <n v="-3.846107135024035E-2"/>
    <n v="-2.0408667021213023E-2"/>
  </r>
  <r>
    <x v="108"/>
    <n v="22151687"/>
    <n v="5537921"/>
    <n v="2281623"/>
    <n v="1748864"/>
    <n v="1419728"/>
    <n v="6.409119088762856E-2"/>
    <n v="0.2472495952251057"/>
    <n v="7.3684175322051626E-2"/>
    <n v="0.16165402428030418"/>
    <n v="0.24999996614253353"/>
    <n v="0.41199991838092309"/>
    <n v="0.76649998707060718"/>
    <n v="0.81180011710458899"/>
    <n v="2.0408203728917051E-2"/>
    <n v="8.421019863662127E-2"/>
    <n v="5.0000506473760531E-2"/>
    <n v="-3.1538509692730088E-7"/>
  </r>
  <r>
    <x v="109"/>
    <n v="44440853"/>
    <n v="9612556"/>
    <n v="3300951"/>
    <n v="2132414"/>
    <n v="1596752"/>
    <n v="3.5929823399204329E-2"/>
    <n v="-1.3246855591761975E-3"/>
    <n v="3.1250013052813275E-2"/>
    <n v="-3.1587584771085031E-2"/>
    <n v="0.21629998866133376"/>
    <n v="0.34339992401604735"/>
    <n v="0.64599989518172185"/>
    <n v="0.74880018608018895"/>
    <n v="1.9801964227286417E-2"/>
    <n v="9.9998220177808239E-3"/>
    <n v="-4.999990239724228E-2"/>
    <n v="-1.0309145064803404E-2"/>
  </r>
  <r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n v="3.0000037740002261E-2"/>
    <n v="-9.6153237985004969E-3"/>
    <n v="-2.0000179299764054E-2"/>
    <n v="-2.5953342086548759E-7"/>
  </r>
  <r>
    <x v="111"/>
    <n v="20848646"/>
    <n v="5368526"/>
    <n v="2211832"/>
    <n v="1695369"/>
    <n v="1459713"/>
    <n v="7.0014762589378707E-2"/>
    <n v="2.9183076903552152E-2"/>
    <n v="-1.0309307224181552E-2"/>
    <n v="3.9903763779018941E-2"/>
    <n v="0.2574999834521628"/>
    <n v="0.41199986737514172"/>
    <n v="0.76649989691802989"/>
    <n v="0.86100017164404918"/>
    <n v="-9.6154120964384582E-3"/>
    <n v="-7.5513427622020401E-8"/>
    <n v="-1.8940802914979571E-7"/>
    <n v="5.0000224128242898E-2"/>
  </r>
  <r>
    <x v="112"/>
    <n v="20631473"/>
    <n v="4899974"/>
    <n v="1881590"/>
    <n v="1414767"/>
    <n v="1148508"/>
    <n v="5.5667765457173127E-2"/>
    <n v="-0.11397510352957152"/>
    <n v="-8.6538441103775954E-2"/>
    <n v="-3.0035885633198478E-2"/>
    <n v="0.23749995940667931"/>
    <n v="0.38399999673467655"/>
    <n v="0.75189972310652164"/>
    <n v="0.81180010560042748"/>
    <n v="-8.6538487002538189E-2"/>
    <n v="1.2985642894314253E-7"/>
    <n v="6.1855086812310889E-2"/>
    <n v="2.4148027799597571E-7"/>
  </r>
  <r>
    <x v="113"/>
    <n v="21717340"/>
    <n v="5700801"/>
    <n v="2325927"/>
    <n v="1765843"/>
    <n v="1476951"/>
    <n v="6.8007914413091106E-2"/>
    <n v="0.10543108751981545"/>
    <n v="-9.9009729462398166E-3"/>
    <n v="0.11648537803467307"/>
    <n v="0.2624999654653839"/>
    <n v="0.40800003367947768"/>
    <n v="0.7591996653377342"/>
    <n v="0.83639995175108994"/>
    <n v="8.2474166304610685E-2"/>
    <n v="-9.7086434650468512E-3"/>
    <n v="7.2164381660695165E-2"/>
    <n v="-2.8570841152392057E-2"/>
  </r>
  <r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n v="5.2631569229144359E-2"/>
    <n v="-0.42857151946575822"/>
    <n v="-5.000001890695549E-2"/>
    <n v="7.291673909029428E-2"/>
  </r>
  <r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n v="4.0000028891708617E-2"/>
    <n v="-7.7669905622844593E-2"/>
    <n v="-8.5714311304192159E-2"/>
    <n v="5.0504593129482078E-2"/>
  </r>
  <r>
    <x v="116"/>
    <n v="47134238"/>
    <n v="9997171"/>
    <n v="3297067"/>
    <n v="2354106"/>
    <n v="1744392"/>
    <n v="3.7009020915963468E-2"/>
    <n v="9.246269927953743E-2"/>
    <n v="6.0606062651680448E-2"/>
    <n v="3.0036259982926472E-2"/>
    <n v="0.21209998133416308"/>
    <n v="0.32980000042011887"/>
    <n v="0.71400004913457926"/>
    <n v="0.74099976806481949"/>
    <n v="-1.9417510621078882E-2"/>
    <n v="-3.9603746666213469E-2"/>
    <n v="0.10526341329162103"/>
    <n v="-1.0417222324961006E-2"/>
  </r>
  <r>
    <x v="117"/>
    <n v="46236443"/>
    <n v="9224170"/>
    <n v="3261666"/>
    <n v="2151395"/>
    <n v="1644526"/>
    <n v="3.5567744690048933E-2"/>
    <n v="-0.14794268586809256"/>
    <n v="-9.6153955313466044E-3"/>
    <n v="-0.13967029406360465"/>
    <n v="0.19949999181381664"/>
    <n v="0.3535999444936509"/>
    <n v="0.65960003262136591"/>
    <n v="0.76439984289263474"/>
    <n v="-7.7669936922877159E-2"/>
    <n v="9.7086529732131055E-3"/>
    <n v="-1.0203901974524143E-2"/>
    <n v="-6.6666748239620044E-2"/>
  </r>
  <r>
    <x v="118"/>
    <n v="20631473"/>
    <n v="5209447"/>
    <n v="2062941"/>
    <n v="1475828"/>
    <n v="1210178"/>
    <n v="5.8656887949784291E-2"/>
    <n v="-0.17094798772087394"/>
    <n v="-1.0416648180253452E-2"/>
    <n v="-0.16222114050726522"/>
    <n v="0.25250000327170047"/>
    <n v="0.39599999769649252"/>
    <n v="0.71540000416880556"/>
    <n v="0.81999934951769449"/>
    <n v="-1.941740000690606E-2"/>
    <n v="-3.8834647643419484E-2"/>
    <n v="-6.6666535709513641E-2"/>
    <n v="-4.761999297638364E-2"/>
  </r>
  <r>
    <x v="119"/>
    <n v="21065820"/>
    <n v="5319119"/>
    <n v="2148924"/>
    <n v="1490279"/>
    <n v="1246469"/>
    <n v="5.9170210321743945E-2"/>
    <n v="8.5294138133996444E-2"/>
    <n v="2.1052642293288626E-2"/>
    <n v="6.2916929318195036E-2"/>
    <n v="0.25249997389135576"/>
    <n v="0.40399998571191958"/>
    <n v="0.69350009586192907"/>
    <n v="0.83639976138696182"/>
    <n v="6.3157966519865383E-2"/>
    <n v="5.2083305071124686E-2"/>
    <n v="-7.7669435763735639E-2"/>
    <n v="3.0302602348566854E-2"/>
  </r>
  <r>
    <x v="120"/>
    <n v="22803207"/>
    <n v="5529777"/>
    <n v="2278268"/>
    <n v="1696398"/>
    <n v="1460599"/>
    <n v="6.4052350180393486E-2"/>
    <n v="-1.1071457346926161E-2"/>
    <n v="5.0000004604615844E-2"/>
    <n v="-5.8163292711358228E-2"/>
    <n v="0.24249996941219715"/>
    <n v="0.41199997757594925"/>
    <n v="0.7445998451455228"/>
    <n v="0.86100018981394699"/>
    <n v="-7.6190471178649188E-2"/>
    <n v="9.803783250699194E-3"/>
    <n v="-1.9230540869267343E-2"/>
    <n v="2.9412051030555331E-2"/>
  </r>
  <r>
    <x v="121"/>
    <n v="21282993"/>
    <n v="5533578"/>
    <n v="2169162"/>
    <n v="1615158"/>
    <n v="1284697"/>
    <n v="6.0362609713774752E-2"/>
    <n v="1.9271173724444424E-3"/>
    <n v="-6.6666637431010201E-2"/>
    <n v="7.3493350129709034E-2"/>
    <n v="0.25999999154254289"/>
    <n v="0.39199989590821704"/>
    <n v="0.74459998838261043"/>
    <n v="0.79540020233314634"/>
    <n v="4.0000102993045017E-2"/>
    <n v="2.0833334594179131E-2"/>
    <n v="7.368398478689886E-2"/>
    <n v="-5.825210565746064E-2"/>
  </r>
  <r>
    <x v="122"/>
    <n v="20848646"/>
    <n v="5264283"/>
    <n v="2147827"/>
    <n v="1552235"/>
    <n v="1260104"/>
    <n v="6.0440567699216532E-2"/>
    <n v="-3.6611108180407914E-2"/>
    <n v="-5.8823516134325682E-2"/>
    <n v="2.3600726438755881E-2"/>
    <n v="0.25249999448405425"/>
    <n v="0.40799991185884193"/>
    <n v="0.72270019885214221"/>
    <n v="0.81179975970133389"/>
    <n v="-2.8846070517210776E-2"/>
    <n v="7.3684194432599437E-2"/>
    <n v="3.1250330009052751E-2"/>
    <n v="-4.8076927716415807E-2"/>
  </r>
  <r>
    <x v="123"/>
    <n v="43094160"/>
    <n v="9321266"/>
    <n v="3042461"/>
    <n v="1986118"/>
    <n v="1487205"/>
    <n v="3.4510592618582192E-2"/>
    <n v="-0.14743647070153953"/>
    <n v="-8.5714299050057785E-2"/>
    <n v="-6.750862993794049E-2"/>
    <n v="0.21629998125035968"/>
    <n v="0.32639997614058003"/>
    <n v="0.65279982224915944"/>
    <n v="0.74879992024643049"/>
    <n v="1.9801981545578329E-2"/>
    <n v="-1.0309351956360513E-2"/>
    <n v="-8.5714597582449814E-2"/>
    <n v="1.0526524457600939E-2"/>
  </r>
  <r>
    <x v="124"/>
    <n v="43991955"/>
    <n v="8868778"/>
    <n v="3136000"/>
    <n v="2068505"/>
    <n v="1532762"/>
    <n v="3.4841870519280171E-2"/>
    <n v="-6.796122408523797E-2"/>
    <n v="-4.8543658453296556E-2"/>
    <n v="-2.040821472079013E-2"/>
    <n v="0.2015999970903771"/>
    <n v="0.35360001118530648"/>
    <n v="0.65959980867346935"/>
    <n v="0.74099990089460743"/>
    <n v="1.0526342670331035E-2"/>
    <n v="1.8860765282902037E-7"/>
    <n v="-3.3952074818266453E-7"/>
    <n v="-3.0612175310603784E-2"/>
  </r>
  <r>
    <x v="125"/>
    <n v="21717340"/>
    <n v="5157868"/>
    <n v="1959989"/>
    <n v="1430792"/>
    <n v="1161517"/>
    <n v="5.3483391612416623E-2"/>
    <n v="-4.0209787320542922E-2"/>
    <n v="5.2631533028763E-2"/>
    <n v="-8.8199297954515754E-2"/>
    <n v="0.23749998848846129"/>
    <n v="0.37999983714201296"/>
    <n v="0.73000001530620839"/>
    <n v="0.81180003802090028"/>
    <n v="-5.9405998371804158E-2"/>
    <n v="-4.0404446079675527E-2"/>
    <n v="2.0408178714460545E-2"/>
    <n v="-9.9991682939953863E-3"/>
  </r>
  <r>
    <x v="126"/>
    <n v="22151687"/>
    <n v="5814817"/>
    <n v="2372445"/>
    <n v="1679928"/>
    <n v="1308664"/>
    <n v="5.9077396678636714E-2"/>
    <n v="4.9896948901256177E-2"/>
    <n v="5.154634623984955E-2"/>
    <n v="-1.5685873449249321E-3"/>
    <n v="0.26249996219249577"/>
    <n v="0.4079999422165822"/>
    <n v="0.70809987165139765"/>
    <n v="0.77900005238319736"/>
    <n v="3.9603918158988671E-2"/>
    <n v="9.9008827874436101E-3"/>
    <n v="2.105230536604763E-2"/>
    <n v="-6.8627122643580507E-2"/>
  </r>
  <r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n v="4.1237105944778474E-2"/>
    <n v="-7.7670029762231363E-2"/>
    <n v="-3.9215235901547851E-2"/>
    <n v="-9.5239993887127339E-3"/>
  </r>
  <r>
    <x v="128"/>
    <n v="21065820"/>
    <n v="5108461"/>
    <n v="2063818"/>
    <n v="1506587"/>
    <n v="1210693"/>
    <n v="5.7471914219337297E-2"/>
    <n v="-5.7604244424950046E-2"/>
    <n v="-1.020406341364033E-2"/>
    <n v="-4.7888842250930708E-2"/>
    <n v="0.24249998338540821"/>
    <n v="0.40399995223610397"/>
    <n v="0.72999993216456105"/>
    <n v="0.80359979211290156"/>
    <n v="-6.730772587071876E-2"/>
    <n v="3.0612396720372193E-2"/>
    <n v="-1.9607918944187785E-2"/>
    <n v="1.0308759987366578E-2"/>
  </r>
  <r>
    <x v="129"/>
    <n v="21065820"/>
    <n v="5213790"/>
    <n v="2168936"/>
    <n v="1583323"/>
    <n v="1337275"/>
    <n v="6.3480794955999814E-2"/>
    <n v="6.1241770520528371E-2"/>
    <n v="1.0416696145001181E-2"/>
    <n v="5.030110358845441E-2"/>
    <n v="0.247499978638382"/>
    <n v="0.41599987724860416"/>
    <n v="0.72999987090444352"/>
    <n v="0.84460024897004593"/>
    <n v="-1.9802043385739543E-2"/>
    <n v="1.9607762544149754E-2"/>
    <n v="1.0100553540590251E-2"/>
    <n v="4.0404655060232608E-2"/>
  </r>
  <r>
    <x v="130"/>
    <n v="45787545"/>
    <n v="10096153"/>
    <n v="3398365"/>
    <n v="2218452"/>
    <n v="1678481"/>
    <n v="3.6658025670518041E-2"/>
    <n v="0.12861441428720322"/>
    <n v="6.2500026105626771E-2"/>
    <n v="6.2225331093838321E-2"/>
    <n v="0.22049998531259976"/>
    <n v="0.33659999011504677"/>
    <n v="0.6527998022578505"/>
    <n v="0.75660009772580161"/>
    <n v="1.9417496191914685E-2"/>
    <n v="3.1250045098268009E-2"/>
    <n v="-3.062394970942961E-8"/>
    <n v="1.04169047945466E-2"/>
  </r>
  <r>
    <x v="131"/>
    <n v="42645263"/>
    <n v="8955505"/>
    <n v="3166666"/>
    <n v="2088733"/>
    <n v="1564043"/>
    <n v="3.6675656098075889E-2"/>
    <n v="2.0408256467735919E-2"/>
    <n v="-3.061227899510266E-2"/>
    <n v="5.2631662751314368E-2"/>
    <n v="0.20999999460666943"/>
    <n v="0.35359993657532435"/>
    <n v="0.65960003360000707"/>
    <n v="0.74879987054353048"/>
    <n v="4.1666654948048443E-2"/>
    <n v="-2.1100107405747082E-7"/>
    <n v="3.4100455281738107E-7"/>
    <n v="1.0526276237697418E-2"/>
  </r>
  <r>
    <x v="132"/>
    <n v="20848646"/>
    <n v="5420648"/>
    <n v="2059846"/>
    <n v="1428503"/>
    <n v="1229941"/>
    <n v="5.8993807079845854E-2"/>
    <n v="5.8909167924360961E-2"/>
    <n v="-3.9999976055997255E-2"/>
    <n v="0.10303040441717126"/>
    <n v="0.2600000019185898"/>
    <n v="0.37999995572485062"/>
    <n v="0.69349990241988968"/>
    <n v="0.86099994189721685"/>
    <n v="9.4736903245035808E-2"/>
    <n v="3.1206023276553196E-7"/>
    <n v="-5.0000153590419094E-2"/>
    <n v="6.0605939359478E-2"/>
  </r>
  <r>
    <x v="133"/>
    <n v="22803207"/>
    <n v="5700801"/>
    <n v="2280320"/>
    <n v="1731219"/>
    <n v="1433796"/>
    <n v="6.287694533492591E-2"/>
    <n v="9.5618126577945217E-2"/>
    <n v="2.9411758067162896E-2"/>
    <n v="6.4314761142194588E-2"/>
    <n v="0.24999996710988942"/>
    <n v="0.39999992983442151"/>
    <n v="0.75920002455795677"/>
    <n v="0.82820024502965828"/>
    <n v="-4.7619035744621896E-2"/>
    <n v="-1.9607876262673574E-2"/>
    <n v="7.2165177473321185E-2"/>
    <n v="6.3158137789519619E-2"/>
  </r>
  <r>
    <x v="134"/>
    <n v="21934513"/>
    <n v="5483628"/>
    <n v="2303123"/>
    <n v="1647654"/>
    <n v="1283523"/>
    <n v="5.8516138470911118E-2"/>
    <n v="-3.8461596087691285E-2"/>
    <n v="-3.8095258977849822E-2"/>
    <n v="-3.808489907213275E-4"/>
    <n v="0.24999998860243672"/>
    <n v="0.41999986140562418"/>
    <n v="0.71539991567970973"/>
    <n v="0.7790003240971709"/>
    <n v="-9.900903260423255E-3"/>
    <n v="0.10526300533785715"/>
    <n v="-3.7864985280577912E-7"/>
    <n v="-8.6538107777101692E-2"/>
  </r>
  <r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n v="6.1855615614957227E-2"/>
    <n v="2.9702924112918749E-2"/>
    <n v="2.0000081428552807E-2"/>
    <n v="2.040810137212401E-2"/>
  </r>
  <r>
    <x v="136"/>
    <n v="20631473"/>
    <n v="5312604"/>
    <n v="2082540"/>
    <n v="1489849"/>
    <n v="1185026"/>
    <n v="5.7437779648598045E-2"/>
    <n v="-0.11385018040418016"/>
    <n v="-2.0618566978098496E-2"/>
    <n v="-9.5194386138206633E-2"/>
    <n v="0.25749998558028309"/>
    <n v="0.39199985543812416"/>
    <n v="0.71539994429878895"/>
    <n v="0.79540007074542451"/>
    <n v="4.0404071939383668E-2"/>
    <n v="-5.7692377144951457E-2"/>
    <n v="-1.9999902996648222E-2"/>
    <n v="-5.8252621029438401E-2"/>
  </r>
  <r>
    <x v="137"/>
    <n v="44889750"/>
    <n v="9332579"/>
    <n v="3331730"/>
    <n v="2152298"/>
    <n v="1745944"/>
    <n v="3.8894045968177589E-2"/>
    <n v="4.0192888689237538E-2"/>
    <n v="-1.9607843565490168E-2"/>
    <n v="6.0996746463022111E-2"/>
    <n v="0.20789999944307999"/>
    <n v="0.35699992467248337"/>
    <n v="0.64600012606063517"/>
    <n v="0.81119993606833252"/>
    <n v="-5.7142796865301104E-2"/>
    <n v="6.0605867963525739E-2"/>
    <n v="-1.0416173800447237E-2"/>
    <n v="7.2164725469435975E-2"/>
  </r>
  <r>
    <x v="138"/>
    <n v="47134238"/>
    <n v="9403280"/>
    <n v="3069230"/>
    <n v="2066206"/>
    <n v="1547175"/>
    <n v="3.2824865016381509E-2"/>
    <n v="-1.0784869725448676E-2"/>
    <n v="0.10526316159725235"/>
    <n v="-0.10499583351411135"/>
    <n v="0.19949998979510394"/>
    <n v="0.32639993704324449"/>
    <n v="0.67320011859652096"/>
    <n v="0.74879997444591684"/>
    <n v="-5.0000024196343529E-2"/>
    <n v="-7.6923089397346822E-2"/>
    <n v="2.0618684511409802E-2"/>
    <n v="1.3875855287004413E-7"/>
  </r>
  <r>
    <x v="139"/>
    <n v="22368860"/>
    <n v="5480370"/>
    <n v="2148305"/>
    <n v="1536897"/>
    <n v="1310666"/>
    <n v="5.8593330192061643E-2"/>
    <n v="6.5633229561417927E-2"/>
    <n v="7.2916633191269842E-2"/>
    <n v="-6.7884564093682043E-3"/>
    <n v="0.24499996870649643"/>
    <n v="0.39199999270122271"/>
    <n v="0.71539981520314855"/>
    <n v="0.85280015511774698"/>
    <n v="-5.7692435005404774E-2"/>
    <n v="3.1579048354050343E-2"/>
    <n v="3.1578826048628938E-2"/>
    <n v="-9.5235625235950971E-3"/>
  </r>
  <r>
    <x v="140"/>
    <n v="22368860"/>
    <n v="5424448"/>
    <n v="2148081"/>
    <n v="1521056"/>
    <n v="1234793"/>
    <n v="5.5201427341402286E-2"/>
    <n v="-0.13879450075185029"/>
    <n v="-1.9047629488924911E-2"/>
    <n v="-0.12207205602369087"/>
    <n v="0.24249997541224722"/>
    <n v="0.39599992478497353"/>
    <n v="0.7080999273304871"/>
    <n v="0.81179982854017207"/>
    <n v="-2.9999970737378256E-2"/>
    <n v="-1.0000014377761879E-2"/>
    <n v="-6.7307818196163272E-2"/>
    <n v="-1.9802477224453052E-2"/>
  </r>
  <r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n v="3.0000029177763343E-2"/>
    <n v="1.0235153324877899E-7"/>
    <n v="7.1428502966190299E-2"/>
    <n v="4.210469743739953E-2"/>
  </r>
  <r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n v="-1.9417459619854416E-2"/>
    <n v="9.6155583013330936E-3"/>
    <n v="-2.9412041154188939E-2"/>
    <n v="-9.9996003033470116E-3"/>
  </r>
  <r>
    <x v="143"/>
    <n v="22368860"/>
    <n v="5312604"/>
    <n v="2082540"/>
    <n v="1505052"/>
    <n v="1295850"/>
    <n v="5.7930980836752521E-2"/>
    <n v="9.352031094676394E-2"/>
    <n v="8.4210472233876565E-2"/>
    <n v="8.5867035803239844E-3"/>
    <n v="0.23749998882374873"/>
    <n v="0.39199985543812416"/>
    <n v="0.72270016422253591"/>
    <n v="0.86100015148978237"/>
    <n v="-7.7669894666066996E-2"/>
    <n v="0"/>
    <n v="1.0204389840849704E-2"/>
    <n v="8.2474320982746985E-2"/>
  </r>
  <r>
    <x v="144"/>
    <n v="47134238"/>
    <n v="9898190"/>
    <n v="3500000"/>
    <n v="2475200"/>
    <n v="1853429"/>
    <n v="3.9322349923212929E-2"/>
    <n v="6.1562684713828197E-2"/>
    <n v="4.9999989975439529E-2"/>
    <n v="1.1012069955020243E-2"/>
    <n v="0.21000000042432002"/>
    <n v="0.35360000161645716"/>
    <n v="0.70720000000000005"/>
    <n v="0.74879969295410476"/>
    <n v="1.0101014847837764E-2"/>
    <n v="-9.5235960039636858E-3"/>
    <n v="9.4736628478026885E-2"/>
    <n v="-7.6923382682529406E-2"/>
  </r>
  <r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n v="4.2105307935103475E-2"/>
    <n v="5.2083527757447623E-2"/>
    <n v="1.0100549636270051E-2"/>
    <n v="-1.0416581536410341E-2"/>
  </r>
  <r>
    <x v="146"/>
    <n v="21065820"/>
    <n v="5055796"/>
    <n v="1941425"/>
    <n v="1445585"/>
    <n v="1126111"/>
    <n v="5.3456784497351632E-2"/>
    <n v="-0.14081009196851069"/>
    <n v="-5.8252370326638991E-2"/>
    <n v="-8.7664341280365043E-2"/>
    <n v="0.2399999620237902"/>
    <n v="0.383999868665587"/>
    <n v="0.74459997167029368"/>
    <n v="0.77900019715201807"/>
    <n v="-2.0408193148367726E-2"/>
    <n v="-2.0408480062736434E-2"/>
    <n v="4.0816555786855169E-2"/>
    <n v="-8.6538396508076709E-2"/>
  </r>
  <r>
    <x v="147"/>
    <n v="22586034"/>
    <n v="5477113"/>
    <n v="2125119"/>
    <n v="1582364"/>
    <n v="1232661"/>
    <n v="5.457624831344892E-2"/>
    <n v="-1.7266051880761024E-3"/>
    <n v="9.7087656419474477E-3"/>
    <n v="-1.1325414179724769E-2"/>
    <n v="0.24249998915258872"/>
    <n v="0.38799984590421999"/>
    <n v="0.74460018474259559"/>
    <n v="0.778999648626991"/>
    <n v="5.6661207725738905E-8"/>
    <n v="-2.0202223232990701E-2"/>
    <n v="5.1546760567697358E-2"/>
    <n v="-4.0404270560347788E-2"/>
  </r>
  <r>
    <x v="148"/>
    <n v="20631473"/>
    <n v="5261025"/>
    <n v="2146498"/>
    <n v="1535605"/>
    <n v="1271788"/>
    <n v="6.1643102264196066E-2"/>
    <n v="-0.13841280293530445"/>
    <n v="-5.9405883267696247E-2"/>
    <n v="-8.3996786140808966E-2"/>
    <n v="0.25499997019117343"/>
    <n v="0.40799996198459426"/>
    <n v="0.71540015411148761"/>
    <n v="0.82819996027624287"/>
    <n v="-9.7088365317793413E-3"/>
    <n v="-2.8571297953020158E-2"/>
    <n v="-6.6666295962671374E-2"/>
    <n v="2.0202100651875998E-2"/>
  </r>
  <r>
    <x v="149"/>
    <n v="21500167"/>
    <n v="5428792"/>
    <n v="2128086"/>
    <n v="1569038"/>
    <n v="1260879"/>
    <n v="5.8645079361476588E-2"/>
    <n v="-3.7994839312172735E-2"/>
    <n v="2.0618566978098496E-2"/>
    <n v="-5.7429295590083362E-2"/>
    <n v="0.25249999220936281"/>
    <n v="0.39199991452978861"/>
    <n v="0.73730009031589894"/>
    <n v="0.80360004027945786"/>
    <n v="7.2546570084597306E-8"/>
    <n v="-6.6666878522770645E-2"/>
    <n v="2.0202449109697707E-2"/>
    <n v="-1.0101044014995231E-2"/>
  </r>
  <r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n v="1.0526288050078714E-2"/>
    <n v="5.1020457430180022E-2"/>
    <n v="-2.1872665134647917E-7"/>
    <n v="-5.7143018530244949E-2"/>
  </r>
  <r>
    <x v="151"/>
    <n v="46685340"/>
    <n v="10196078"/>
    <n v="3570666"/>
    <n v="2355211"/>
    <n v="1781953"/>
    <n v="3.8169433916514263E-2"/>
    <n v="-3.8564196416479901E-2"/>
    <n v="-9.5237992188946796E-3"/>
    <n v="-2.9319611085045327E-2"/>
    <n v="0.2183999945164799"/>
    <n v="0.35019994943153632"/>
    <n v="0.65959991777444316"/>
    <n v="0.75660015174861195"/>
    <n v="3.9999971786605304E-2"/>
    <n v="-9.615532153217643E-3"/>
    <n v="-6.7307808576862138E-2"/>
    <n v="1.0417283644619912E-2"/>
  </r>
  <r>
    <x v="152"/>
    <n v="43543058"/>
    <n v="9144042"/>
    <n v="3046794"/>
    <n v="2175411"/>
    <n v="1713789"/>
    <n v="3.935848970460458E-2"/>
    <n v="1.0739098125715163E-2"/>
    <n v="-7.6190478615162038E-2"/>
    <n v="9.4099022787118125E-2"/>
    <n v="0.2099999958661608"/>
    <n v="0.33319991312375863"/>
    <n v="0.71400002756996372"/>
    <n v="0.78780009846415233"/>
    <n v="1.0100998484228407E-2"/>
    <n v="-2.9703215442501651E-2"/>
    <n v="5.0000334220591025E-2"/>
    <n v="6.3157972439415566E-2"/>
  </r>
  <r>
    <x v="153"/>
    <n v="21500167"/>
    <n v="5375041"/>
    <n v="2150016"/>
    <n v="1506731"/>
    <n v="1186099"/>
    <n v="5.5166966842629638E-2"/>
    <n v="5.3270059523439439E-2"/>
    <n v="2.0618566978098496E-2"/>
    <n v="3.1991867100849225E-2"/>
    <n v="0.24999996511655004"/>
    <n v="0.39999992558196301"/>
    <n v="0.70079990102399237"/>
    <n v="0.78720023680404794"/>
    <n v="4.1666686146261123E-2"/>
    <n v="4.1666829137147365E-2"/>
    <n v="-5.8823626528011541E-2"/>
    <n v="1.0526364026618662E-2"/>
  </r>
  <r>
    <x v="154"/>
    <n v="22368860"/>
    <n v="5759981"/>
    <n v="2280952"/>
    <n v="1715048"/>
    <n v="1392276"/>
    <n v="6.2241705656881932E-2"/>
    <n v="0.12948815611104747"/>
    <n v="-9.6154118616319506E-3"/>
    <n v="0.14045409093362049"/>
    <n v="0.2574999798827477"/>
    <n v="0.3959999173608385"/>
    <n v="0.75190008382464868"/>
    <n v="0.81180001959128845"/>
    <n v="6.1855634643845248E-2"/>
    <n v="2.0618749056393604E-2"/>
    <n v="9.8037836031112935E-3"/>
    <n v="4.2105758355743816E-2"/>
  </r>
  <r>
    <x v="155"/>
    <n v="22368860"/>
    <n v="5536293"/>
    <n v="2170226"/>
    <n v="1536737"/>
    <n v="1247523"/>
    <n v="5.5770522056108357E-2"/>
    <n v="-1.9079437767929863E-2"/>
    <n v="8.4210472233876565E-2"/>
    <n v="-9.5267434512274041E-2"/>
    <n v="0.24750000670575076"/>
    <n v="0.39199984538390581"/>
    <n v="0.70809998590008594"/>
    <n v="0.81179993713953658"/>
    <n v="-2.9411624949602699E-2"/>
    <n v="-3.9215975714460005E-2"/>
    <n v="-1.0204314563600159E-2"/>
    <n v="-1.9802009083936811E-2"/>
  </r>
  <r>
    <x v="156"/>
    <n v="22368860"/>
    <n v="5815903"/>
    <n v="2326361"/>
    <n v="1766173"/>
    <n v="1477227"/>
    <n v="6.6039440543684394E-2"/>
    <n v="0.17158506089799253"/>
    <n v="4.0403967113556316E-2"/>
    <n v="0.12608664294970828"/>
    <n v="0.25999997317699697"/>
    <n v="0.39999996561153101"/>
    <n v="0.75919988342308009"/>
    <n v="0.83639994496575365"/>
    <n v="2.9702895837776744E-2"/>
    <n v="2.0408298025622384E-2"/>
    <n v="2.97026860498526E-2"/>
    <n v="4.0816205876357925E-2"/>
  </r>
  <r>
    <x v="157"/>
    <n v="21065820"/>
    <n v="5477113"/>
    <n v="2278479"/>
    <n v="1596758"/>
    <n v="1348621"/>
    <n v="6.4019392551536089E-2"/>
    <n v="3.9275462276182838E-2"/>
    <n v="-5.8252370326638991E-2"/>
    <n v="0.10356052207278021"/>
    <n v="0.25999999050594758"/>
    <n v="0.41599999853937647"/>
    <n v="0.7007999634844122"/>
    <n v="0.84459949472618889"/>
    <n v="8.3333374492154944E-2"/>
    <n v="9.7090593492654698E-3"/>
    <n v="-3.0303089079854462E-2"/>
    <n v="4.0403413021458334E-2"/>
  </r>
  <r>
    <x v="158"/>
    <n v="42645263"/>
    <n v="8597285"/>
    <n v="2776923"/>
    <n v="1926073"/>
    <n v="1427220"/>
    <n v="3.3467257547456095E-2"/>
    <n v="-0.19906978466884373"/>
    <n v="-8.6538474102115903E-2"/>
    <n v="-0.12319219560193007"/>
    <n v="0.20159999951225532"/>
    <n v="0.32299999360263154"/>
    <n v="0.69359971450414726"/>
    <n v="0.7409999517152257"/>
    <n v="-7.6923055980007815E-2"/>
    <n v="-7.766978799699209E-2"/>
    <n v="5.1546090006231227E-2"/>
    <n v="-2.0618816950184193E-2"/>
  </r>
  <r>
    <x v="159"/>
    <n v="44889750"/>
    <n v="9803921"/>
    <n v="3333333"/>
    <n v="2153333"/>
    <n v="1646008"/>
    <n v="3.6667791645086018E-2"/>
    <n v="-3.9550376388225117E-2"/>
    <n v="3.0927847599856007E-2"/>
    <n v="-6.8363854398706181E-2"/>
    <n v="0.21839999108927985"/>
    <n v="0.33999998571999918"/>
    <n v="0.64599996459999642"/>
    <n v="0.76440011832819166"/>
    <n v="3.9999978040345274E-2"/>
    <n v="2.0408386462318351E-2"/>
    <n v="-9.5238179753857288E-2"/>
    <n v="-2.9702941369999625E-2"/>
  </r>
  <r>
    <x v="160"/>
    <n v="21934513"/>
    <n v="5319119"/>
    <n v="2212753"/>
    <n v="1647616"/>
    <n v="1310514"/>
    <n v="5.9746664993200443E-2"/>
    <n v="0.10489427948257268"/>
    <n v="2.0201937045509322E-2"/>
    <n v="8.3015224738292037E-2"/>
    <n v="0.24249998164992312"/>
    <n v="0.41599990524746672"/>
    <n v="0.74460005251376904"/>
    <n v="0.79540014178060903"/>
    <n v="-2.9999938052512998E-2"/>
    <n v="3.9999956605554887E-2"/>
    <n v="6.2500224994006093E-2"/>
    <n v="1.0416542822512254E-2"/>
  </r>
  <r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n v="0"/>
    <n v="3.0303136585074997E-2"/>
    <n v="-4.854408333483573E-2"/>
    <n v="-4.0403872329709101E-2"/>
  </r>
  <r>
    <x v="162"/>
    <n v="21934513"/>
    <n v="5757809"/>
    <n v="2418280"/>
    <n v="1853611"/>
    <n v="1443963"/>
    <n v="6.5830638683430087E-2"/>
    <n v="0.1574640307232813"/>
    <n v="-1.9417486578885645E-2"/>
    <n v="0.1803841215113724"/>
    <n v="0.26249996979645729"/>
    <n v="0.42000003820897847"/>
    <n v="0.76649974361943196"/>
    <n v="0.77900001672411312"/>
    <n v="6.0605909835549143E-2"/>
    <n v="7.142909150295873E-2"/>
    <n v="8.2473886290383769E-2"/>
    <n v="-4.0403945497948013E-2"/>
  </r>
  <r>
    <x v="163"/>
    <n v="21717340"/>
    <n v="5483628"/>
    <n v="2105713"/>
    <n v="1583285"/>
    <n v="1350226"/>
    <n v="6.2172715443051495E-2"/>
    <n v="-8.5972568873978084E-2"/>
    <n v="-2.9126207515823954E-2"/>
    <n v="-5.8551754357687225E-2"/>
    <n v="0.25249998388384581"/>
    <n v="0.38399997228112481"/>
    <n v="0.75189971282886126"/>
    <n v="0.85280034864222176"/>
    <n v="-2.8846115641886882E-2"/>
    <n v="-3.9999986764861273E-2"/>
    <n v="-9.6156107944904701E-3"/>
    <n v="1.9608327063124875E-2"/>
  </r>
  <r>
    <x v="164"/>
    <n v="22368860"/>
    <n v="5815903"/>
    <n v="2279834"/>
    <n v="1647636"/>
    <n v="1283508"/>
    <n v="5.7379231664018641E-2"/>
    <n v="-4.8281170173087862E-2"/>
    <n v="6.1855605993766494E-2"/>
    <n v="-0.1037210854847157"/>
    <n v="0.25999997317699697"/>
    <n v="0.39200000412661629"/>
    <n v="0.72269998605161601"/>
    <n v="0.77899973052300386"/>
    <n v="-6.6649812446861745E-8"/>
    <n v="-5.7692294464007032E-2"/>
    <n v="3.1250033830361179E-2"/>
    <n v="-7.7669670196110929E-2"/>
  </r>
  <r>
    <x v="165"/>
    <n v="44440853"/>
    <n v="8865950"/>
    <n v="3135000"/>
    <n v="2110482"/>
    <n v="1613252"/>
    <n v="3.6301103401413112E-2"/>
    <n v="0.13034570703885873"/>
    <n v="4.2105264638900852E-2"/>
    <n v="8.4675173934962045E-2"/>
    <n v="0.19949999609593452"/>
    <n v="0.3536000090232857"/>
    <n v="0.67320000000000002"/>
    <n v="0.76439979113775902"/>
    <n v="-1.0416683637904156E-2"/>
    <n v="9.473689172359423E-2"/>
    <n v="-2.9411365197477002E-2"/>
    <n v="3.1578732722409297E-2"/>
  </r>
  <r>
    <x v="166"/>
    <n v="45787545"/>
    <n v="9230769"/>
    <n v="3201230"/>
    <n v="2133300"/>
    <n v="1697253"/>
    <n v="3.7068006157569708E-2"/>
    <n v="3.113289850353107E-2"/>
    <n v="2.000000044553607E-2"/>
    <n v="1.0914606376010827E-2"/>
    <n v="0.20159999842751997"/>
    <n v="0.34679992533666482"/>
    <n v="0.66640010246061665"/>
    <n v="0.79559977499648427"/>
    <n v="-7.6923046461536693E-2"/>
    <n v="1.9999823241950487E-2"/>
    <n v="3.1579162505453118E-2"/>
    <n v="4.0815871060471576E-2"/>
  </r>
  <r>
    <x v="167"/>
    <n v="22586034"/>
    <n v="5928833"/>
    <n v="2252956"/>
    <n v="1611765"/>
    <n v="1361297"/>
    <n v="6.0271626262494778E-2"/>
    <n v="3.8750444482088753E-2"/>
    <n v="2.9703010019234144E-2"/>
    <n v="8.786453090797286E-3"/>
    <n v="0.26249995904548801"/>
    <n v="0.37999990891968116"/>
    <n v="0.71540012321589952"/>
    <n v="0.84460017434303392"/>
    <n v="8.2474139830811088E-2"/>
    <n v="-8.6538472421935242E-2"/>
    <n v="-3.9215588555615355E-2"/>
    <n v="6.1855700015697845E-2"/>
  </r>
  <r>
    <x v="168"/>
    <n v="21065820"/>
    <n v="5529777"/>
    <n v="2101315"/>
    <n v="1579979"/>
    <n v="1256715"/>
    <n v="5.965659062880059E-2"/>
    <n v="-4.0446305109541392E-2"/>
    <n v="-5.8252370326638991E-2"/>
    <n v="1.8907512904191792E-2"/>
    <n v="0.26249996439730333"/>
    <n v="0.37999995298182909"/>
    <n v="0.75190011968695791"/>
    <n v="0.795399812275986"/>
    <n v="1.9417417107497892E-2"/>
    <n v="-6.8627467934502029E-2"/>
    <n v="5.1020893538147538E-2"/>
    <n v="2.1052187118518528E-2"/>
  </r>
  <r>
    <x v="169"/>
    <n v="22151687"/>
    <n v="5261025"/>
    <n v="2146498"/>
    <n v="1519935"/>
    <n v="1296201"/>
    <n v="5.8514775872374865E-2"/>
    <n v="-0.10233087689920028"/>
    <n v="9.9010185364971637E-3"/>
    <n v="-0.11113157881144275"/>
    <n v="0.23749997009257129"/>
    <n v="0.40799996198459426"/>
    <n v="0.70809989107839844"/>
    <n v="0.85280028422268062"/>
    <n v="-9.5238105068244483E-2"/>
    <n v="-2.8571607458791171E-2"/>
    <n v="-7.6190309295170677E-2"/>
    <n v="9.4737183458500906E-2"/>
  </r>
  <r>
    <x v="170"/>
    <n v="10207150"/>
    <n v="2526269"/>
    <n v="1040823"/>
    <n v="729408"/>
    <n v="616058"/>
    <n v="6.035553509059826E-2"/>
    <n v="-0.54373712252615491"/>
    <n v="-0.52999999355353777"/>
    <n v="-2.9227939289827587E-2"/>
    <n v="0.24749993876841234"/>
    <n v="0.41200006808459433"/>
    <n v="0.70079927134584841"/>
    <n v="0.84460000438711946"/>
    <n v="-1.9802160136903502E-2"/>
    <n v="7.291692141834516E-2"/>
    <n v="-6.796177816155613E-2"/>
    <n v="-9.6157843604993687E-3"/>
  </r>
  <r>
    <x v="171"/>
    <n v="21065820"/>
    <n v="5108461"/>
    <n v="2104686"/>
    <n v="1613241"/>
    <n v="1336086"/>
    <n v="6.342435281417956E-2"/>
    <n v="4.0964294729756157E-2"/>
    <n v="-5.8252370326638991E-2"/>
    <n v="0.10535381835640178"/>
    <n v="0.24249998338540821"/>
    <n v="0.41200001331124969"/>
    <n v="0.76649961086831953"/>
    <n v="0.82819987838146936"/>
    <n v="-6.7307659988393609E-2"/>
    <n v="5.102043105635623E-2"/>
    <n v="6.0605542634638132E-2"/>
    <n v="6.3158106390400981E-2"/>
  </r>
  <r>
    <x v="172"/>
    <n v="44889750"/>
    <n v="9332579"/>
    <n v="3014423"/>
    <n v="2131800"/>
    <n v="1579663"/>
    <n v="3.51898373236652E-2"/>
    <n v="-2.0820677736646198E-2"/>
    <n v="1.0101021692856316E-2"/>
    <n v="-3.0612460052788726E-2"/>
    <n v="0.20789999944307999"/>
    <n v="0.32299999817842423"/>
    <n v="0.7072000180465714"/>
    <n v="0.74099962473027492"/>
    <n v="4.2105280759535013E-2"/>
    <n v="-8.6538489999999912E-2"/>
    <n v="5.0505077312197555E-2"/>
    <n v="-3.0612470959279658E-2"/>
  </r>
  <r>
    <x v="173"/>
    <n v="43543058"/>
    <n v="8869720"/>
    <n v="3136333"/>
    <n v="2068725"/>
    <n v="1662014"/>
    <n v="3.8169436790590136E-2"/>
    <n v="-2.0762373081679608E-2"/>
    <n v="-4.9019619833725936E-2"/>
    <n v="2.9713781430229513E-2"/>
    <n v="0.20369997899550371"/>
    <n v="0.35360000090194504"/>
    <n v="0.65959992130937628"/>
    <n v="0.80340016193549169"/>
    <n v="1.0416570358946498E-2"/>
    <n v="1.9608065251683238E-2"/>
    <n v="-1.0204351899304021E-2"/>
    <n v="9.8044106900883055E-3"/>
  </r>
  <r>
    <x v="174"/>
    <n v="21282993"/>
    <n v="5054710"/>
    <n v="2042103"/>
    <n v="1460920"/>
    <n v="1233893"/>
    <n v="5.7975539436582062E-2"/>
    <n v="-9.3590157034063814E-2"/>
    <n v="-5.7692294069183969E-2"/>
    <n v="-3.8095650777910106E-2"/>
    <n v="0.2374999606493316"/>
    <n v="0.40400003165364579"/>
    <n v="0.7153997619121073"/>
    <n v="0.8445999780959943"/>
    <n v="-9.523810398699617E-2"/>
    <n v="6.315823285904365E-2"/>
    <n v="-5.0503736370721697E-7"/>
    <n v="-2.3235495982820709E-7"/>
  </r>
  <r>
    <x v="175"/>
    <n v="22586034"/>
    <n v="5646508"/>
    <n v="2236017"/>
    <n v="1632292"/>
    <n v="1271556"/>
    <n v="5.6298330198210095E-2"/>
    <n v="1.1809360117449152E-2"/>
    <n v="7.2164913217948046E-2"/>
    <n v="-5.6293200720880954E-2"/>
    <n v="0.24999997786242595"/>
    <n v="0.39599997024709788"/>
    <n v="0.72999981663824565"/>
    <n v="0.77900032592207769"/>
    <n v="-4.7619002781875364E-2"/>
    <n v="4.2105313802588418E-2"/>
    <n v="-2.9126611999782837E-2"/>
    <n v="-2.0617915796311559E-2"/>
  </r>
  <r>
    <x v="176"/>
    <n v="22368860"/>
    <n v="5759981"/>
    <n v="2234872"/>
    <n v="1615142"/>
    <n v="1324416"/>
    <n v="5.9208024011952333E-2"/>
    <n v="2.1767457361936859E-2"/>
    <n v="9.8039043079567456E-3"/>
    <n v="1.1847403142917212E-2"/>
    <n v="0.2574999798827477"/>
    <n v="0.3879998909718626"/>
    <n v="0.72270000250573629"/>
    <n v="0.81999972757813244"/>
    <n v="8.4210578141887371E-2"/>
    <n v="-4.9019786461369397E-2"/>
    <n v="2.0618717233669814E-2"/>
    <n v="-3.846217836857968E-2"/>
  </r>
  <r>
    <x v="177"/>
    <n v="22368860"/>
    <n v="5759981"/>
    <n v="2234872"/>
    <n v="1680400"/>
    <n v="1322811"/>
    <n v="5.9136272478794182E-2"/>
    <n v="1.1472182813955829"/>
    <n v="1.1914893179280521"/>
    <n v="-2.0201338783159994E-2"/>
    <n v="0.2574999798827477"/>
    <n v="0.3879998909718626"/>
    <n v="0.75189988509409045"/>
    <n v="0.78720007141156867"/>
    <n v="4.0404216518584501E-2"/>
    <n v="-5.8252847443228783E-2"/>
    <n v="7.2917618264793482E-2"/>
    <n v="-6.7961085339092397E-2"/>
  </r>
  <r>
    <x v="178"/>
    <n v="21282993"/>
    <n v="5373955"/>
    <n v="2063599"/>
    <n v="1461234"/>
    <n v="1234158"/>
    <n v="5.7987990692850391E-2"/>
    <n v="-7.6288502386822388E-2"/>
    <n v="1.0309259753916944E-2"/>
    <n v="-8.5714112641505413E-2"/>
    <n v="0.25249996558284826"/>
    <n v="0.38400005210315308"/>
    <n v="0.70809978101365623"/>
    <n v="0.84459983821893003"/>
    <n v="4.123704281474927E-2"/>
    <n v="-6.7961068697693805E-2"/>
    <n v="-7.6190292893307254E-2"/>
    <n v="1.980193461210189E-2"/>
  </r>
  <r>
    <x v="179"/>
    <n v="46685340"/>
    <n v="9999999"/>
    <n v="3502000"/>
    <n v="2286105"/>
    <n v="1729667"/>
    <n v="3.7049467777250843E-2"/>
    <n v="9.4959494525097998E-2"/>
    <n v="4.0000000891072141E-2"/>
    <n v="5.2845667812594366E-2"/>
    <n v="0.2141999822642397"/>
    <n v="0.35020003502000352"/>
    <n v="0.65279982866933184"/>
    <n v="0.75659998119071525"/>
    <n v="3.0302947753900966E-2"/>
    <n v="8.4210640851316798E-2"/>
    <n v="-7.6923342744678935E-2"/>
    <n v="2.1053123294251241E-2"/>
  </r>
  <r>
    <x v="180"/>
    <n v="43991955"/>
    <n v="8776395"/>
    <n v="3133173"/>
    <n v="2066640"/>
    <n v="1692578"/>
    <n v="3.8474716570336555E-2"/>
    <n v="1.8389736789220734E-2"/>
    <n v="1.0309313154317934E-2"/>
    <n v="7.9980163558943662E-3"/>
    <n v="0.19949999948854286"/>
    <n v="0.35699999829086998"/>
    <n v="0.65959970930427403"/>
    <n v="0.81899992257964616"/>
    <n v="-2.061845822307895E-2"/>
    <n v="9.6153772065961096E-3"/>
    <n v="-3.2141468697677311E-7"/>
    <n v="1.941717388576647E-2"/>
  </r>
  <r>
    <x v="181"/>
    <n v="21500167"/>
    <n v="5213790"/>
    <n v="2189792"/>
    <n v="1582562"/>
    <n v="1297701"/>
    <n v="6.0357717221452278E-2"/>
    <n v="5.171274980893803E-2"/>
    <n v="1.0204110399515187E-2"/>
    <n v="4.1089359547503923E-2"/>
    <n v="0.24249997686064484"/>
    <n v="0.4200000383598112"/>
    <n v="0.72269969019888647"/>
    <n v="0.82000010110188415"/>
    <n v="2.1052703325268096E-2"/>
    <n v="3.9603973892463396E-2"/>
    <n v="1.020398478644724E-2"/>
    <n v="-2.9126068709552144E-2"/>
  </r>
  <r>
    <x v="182"/>
    <n v="21934513"/>
    <n v="5264283"/>
    <n v="2105713"/>
    <n v="1583285"/>
    <n v="1311277"/>
    <n v="5.9781450356340256E-2"/>
    <n v="3.1238105124744786E-2"/>
    <n v="-2.8846191309743974E-2"/>
    <n v="6.1868978100542371E-2"/>
    <n v="0.23999999452916962"/>
    <n v="0.39999996200812155"/>
    <n v="0.75189971282886126"/>
    <n v="0.82820022927015668"/>
    <n v="-3.9999936875031561E-2"/>
    <n v="1.0100990054437986E-2"/>
    <n v="2.9999865330744502E-2"/>
    <n v="6.3157744240790459E-2"/>
  </r>
  <r>
    <x v="183"/>
    <n v="22151687"/>
    <n v="5814817"/>
    <n v="2302667"/>
    <n v="1731375"/>
    <n v="1462320"/>
    <n v="6.6013933837183597E-2"/>
    <n v="0.10412438387938527"/>
    <n v="-9.7087209369383087E-3"/>
    <n v="0.11494911270569252"/>
    <n v="0.26249996219249577"/>
    <n v="0.39599990850958855"/>
    <n v="0.75189986220326255"/>
    <n v="0.8446003898635478"/>
    <n v="1.9417408545137738E-2"/>
    <n v="2.0618607695191526E-2"/>
    <n v="4.0403846127417875E-2"/>
    <n v="3.0000817632066079E-2"/>
  </r>
  <r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n v="0"/>
    <n v="6.1855891523093787E-2"/>
    <n v="-7.7669858355480237E-2"/>
    <n v="4.1666217105777115E-2"/>
  </r>
  <r>
    <x v="185"/>
    <n v="20631473"/>
    <n v="4899974"/>
    <n v="2038389"/>
    <n v="1562425"/>
    <n v="1255565"/>
    <n v="6.0856779348716403E-2"/>
    <n v="1.7345429029346215E-2"/>
    <n v="-3.0612237226795957E-2"/>
    <n v="4.9472116926095211E-2"/>
    <n v="0.23749995940667931"/>
    <n v="0.41599996244878035"/>
    <n v="0.7664999173366811"/>
    <n v="0.80360017280829477"/>
    <n v="-5.9405973151498426E-2"/>
    <n v="8.3333088551329704E-2"/>
    <n v="8.2474444829546689E-2"/>
    <n v="-4.8543302467467075E-2"/>
  </r>
  <r>
    <x v="186"/>
    <n v="44889750"/>
    <n v="9332579"/>
    <n v="3204807"/>
    <n v="2179269"/>
    <n v="1750824"/>
    <n v="3.9002756754047414E-2"/>
    <n v="1.2231834220112869E-2"/>
    <n v="-3.8461539285384649E-2"/>
    <n v="5.2721107588917349E-2"/>
    <n v="0.20789999944307999"/>
    <n v="0.34339993264455626"/>
    <n v="0.68000007488750491"/>
    <n v="0.80339967209188035"/>
    <n v="-2.9411686941168691E-2"/>
    <n v="-1.9417766120608304E-2"/>
    <n v="4.1667054774842782E-2"/>
    <n v="6.1855263104174441E-2"/>
  </r>
  <r>
    <x v="187"/>
    <n v="43543058"/>
    <n v="9144042"/>
    <n v="3140064"/>
    <n v="2135243"/>
    <n v="1632180"/>
    <n v="3.748427590914722E-2"/>
    <n v="-3.5684027560325182E-2"/>
    <n v="-1.0204115729796515E-2"/>
    <n v="-2.5742636969883437E-2"/>
    <n v="0.2099999958661608"/>
    <n v="0.34339999750657313"/>
    <n v="0.67999983439827982"/>
    <n v="0.76440011745735736"/>
    <n v="5.2631560924996101E-2"/>
    <n v="-3.8095240474528169E-2"/>
    <n v="3.0928038333314589E-2"/>
    <n v="-6.6666435022744497E-2"/>
  </r>
  <r>
    <x v="188"/>
    <n v="21282993"/>
    <n v="5267540"/>
    <n v="2022735"/>
    <n v="1535660"/>
    <n v="1284426"/>
    <n v="6.0349876542270156E-2"/>
    <n v="-1.0229629167273546E-2"/>
    <n v="-1.0101038289657804E-2"/>
    <n v="-1.2990350767172476E-4"/>
    <n v="0.2474999639383427"/>
    <n v="0.38399993165690244"/>
    <n v="0.75919979631538481"/>
    <n v="0.83639998437154062"/>
    <n v="2.0618505380605168E-2"/>
    <n v="-8.5714531940275007E-2"/>
    <n v="5.0505218988614153E-2"/>
    <n v="1.999985518004066E-2"/>
  </r>
  <r>
    <x v="189"/>
    <n v="22803207"/>
    <n v="5643793"/>
    <n v="2234942"/>
    <n v="1647823"/>
    <n v="1351214"/>
    <n v="5.9255437184778437E-2"/>
    <n v="3.0456570198363897E-2"/>
    <n v="3.9603982965473961E-2"/>
    <n v="-8.7989362657882042E-3"/>
    <n v="0.24749996787732534"/>
    <n v="0.39599999503879751"/>
    <n v="0.73730011785540739"/>
    <n v="0.81999947809928619"/>
    <n v="3.1249889662994024E-2"/>
    <n v="-9.9999183730993257E-3"/>
    <n v="-1.9416944473254372E-2"/>
    <n v="-9.9018943499898926E-3"/>
  </r>
  <r>
    <x v="190"/>
    <n v="22803207"/>
    <n v="5814817"/>
    <n v="2395704"/>
    <n v="1818819"/>
    <n v="1506346"/>
    <n v="6.6058515365843062E-2"/>
    <n v="3.0106953334427589E-2"/>
    <n v="2.9411758067162896E-2"/>
    <n v="6.7533513105622056E-4"/>
    <n v="0.25499996557501758"/>
    <n v="0.41199989612742755"/>
    <n v="0.75920021839091978"/>
    <n v="0.82820005728992274"/>
    <n v="-2.8571419800732412E-2"/>
    <n v="4.0404018470755698E-2"/>
    <n v="9.7092133602276753E-3"/>
    <n v="-1.9417860529610587E-2"/>
  </r>
  <r>
    <x v="191"/>
    <n v="21500167"/>
    <n v="5321291"/>
    <n v="2149801"/>
    <n v="1600742"/>
    <n v="1338860"/>
    <n v="6.2272074444817103E-2"/>
    <n v="-7.8968994091960232E-3"/>
    <n v="-3.8834883747753235E-2"/>
    <n v="3.2188045919904207E-2"/>
    <n v="0.24749998453500385"/>
    <n v="0.40399989401068276"/>
    <n v="0.74460008158894708"/>
    <n v="0.83639961967637511"/>
    <n v="-3.8834936423285615E-2"/>
    <n v="-1.9417661912481732E-2"/>
    <n v="7.3684440386685868E-2"/>
    <n v="1.9999883870490898E-2"/>
  </r>
  <r>
    <x v="192"/>
    <n v="20848646"/>
    <n v="5160040"/>
    <n v="2125936"/>
    <n v="1598491"/>
    <n v="1376301"/>
    <n v="6.6013927235370584E-2"/>
    <n v="9.6160692596560127E-2"/>
    <n v="1.0526296911824717E-2"/>
    <n v="8.4742372860435511E-2"/>
    <n v="0.24750000551594573"/>
    <n v="0.4119999069774653"/>
    <n v="0.75189986904591677"/>
    <n v="0.86100015577191236"/>
    <n v="4.2105464498808587E-2"/>
    <n v="-9.6155188278593817E-3"/>
    <n v="-1.9047684103469131E-2"/>
    <n v="7.1428534868310356E-2"/>
  </r>
  <r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n v="6.0606076841138945E-2"/>
    <n v="1.9802139625167969E-2"/>
    <n v="1.9999639229512312E-2"/>
    <n v="-9.7082659594197596E-3"/>
  </r>
  <r>
    <x v="194"/>
    <n v="43094160"/>
    <n v="9230769"/>
    <n v="3232615"/>
    <n v="2264123"/>
    <n v="1801336"/>
    <n v="4.1800002598960044E-2"/>
    <n v="0.10363807913342882"/>
    <n v="-1.0309290188543541E-2"/>
    <n v="0.11513432192936301"/>
    <n v="0.21419999832923997"/>
    <n v="0.35019996708833251"/>
    <n v="0.70039983109649617"/>
    <n v="0.79559988569525597"/>
    <n v="2.000001212264757E-2"/>
    <n v="1.9801891762183832E-2"/>
    <n v="3.0000002450394581E-2"/>
    <n v="4.0816017064046362E-2"/>
  </r>
  <r>
    <x v="195"/>
    <n v="21500167"/>
    <n v="5590043"/>
    <n v="2236017"/>
    <n v="1599646"/>
    <n v="1298593"/>
    <n v="6.0399205271289287E-2"/>
    <n v="1.1029829667104307E-2"/>
    <n v="1.0204110399515187E-2"/>
    <n v="8.1737912064450136E-4"/>
    <n v="0.25999998046526801"/>
    <n v="0.39999996422209988"/>
    <n v="0.71539974874967405"/>
    <n v="0.8118002358021712"/>
    <n v="5.0505124639288024E-2"/>
    <n v="4.166675888758542E-2"/>
    <n v="-5.7692385822921688E-2"/>
    <n v="-2.9411464644936935E-2"/>
  </r>
  <r>
    <x v="196"/>
    <n v="20631473"/>
    <n v="2063147"/>
    <n v="817006"/>
    <n v="596414"/>
    <n v="498841"/>
    <n v="2.4178642019404045E-2"/>
    <n v="-0.63082013655867986"/>
    <n v="-9.5238059737655312E-2"/>
    <n v="-0.59195909830169868"/>
    <n v="9.9999985459109E-2"/>
    <n v="0.39599989724435536"/>
    <n v="0.72999953488713665"/>
    <n v="0.83640055397760615"/>
    <n v="-0.59595960227083933"/>
    <n v="-2.4695566513965872E-7"/>
    <n v="-9.9017791961107937E-3"/>
    <n v="2.0001324776860452E-2"/>
  </r>
  <r>
    <x v="197"/>
    <n v="21500167"/>
    <n v="5267540"/>
    <n v="2064876"/>
    <n v="1552580"/>
    <n v="1285847"/>
    <n v="5.9806372666779753E-2"/>
    <n v="-0.14638004814298977"/>
    <n v="-5.714280075980549E-2"/>
    <n v="-9.4645522449875008E-2"/>
    <n v="0.24499995744219102"/>
    <n v="0.39200006074942001"/>
    <n v="0.75189987195357011"/>
    <n v="0.82820015715776318"/>
    <n v="-3.9215723462067253E-2"/>
    <n v="-4.854330199108059E-2"/>
    <n v="-9.6158381682532879E-3"/>
    <n v="1.2058419884830585E-7"/>
  </r>
  <r>
    <x v="198"/>
    <n v="22151687"/>
    <n v="5759438"/>
    <n v="2211624"/>
    <n v="1695210"/>
    <n v="1445675"/>
    <n v="6.5262523797848901E-2"/>
    <n v="7.9780559580538757E-2"/>
    <n v="3.0302975335167126E-2"/>
    <n v="4.8022317863873454E-2"/>
    <n v="0.25999997201116104"/>
    <n v="0.38399996666341402"/>
    <n v="0.76650009223991056"/>
    <n v="0.85279994808902737"/>
    <n v="5.0505003059462039E-2"/>
    <n v="-4.9504783649126138E-2"/>
    <n v="2.9411775787385963E-2"/>
    <n v="1.9608244703647637E-2"/>
  </r>
  <r>
    <x v="199"/>
    <n v="22586034"/>
    <n v="5872368"/>
    <n v="2442905"/>
    <n v="1783320"/>
    <n v="1491569"/>
    <n v="6.6039438353807489E-2"/>
    <n v="8.3752028081066632E-2"/>
    <n v="8.3333329336271023E-2"/>
    <n v="3.8645054922947786E-4"/>
    <n v="0.25999996280887561"/>
    <n v="0.41599998501456315"/>
    <n v="0.72999973392334128"/>
    <n v="0.83640008523428211"/>
    <n v="5.0504876825647305E-2"/>
    <n v="9.708929466619054E-3"/>
    <n v="-2.9126398373182982E-2"/>
    <n v="-2.8571505327517066E-2"/>
  </r>
  <r>
    <x v="200"/>
    <n v="44440853"/>
    <n v="9332579"/>
    <n v="3331730"/>
    <n v="2152298"/>
    <n v="1729156"/>
    <n v="3.8909154151474099E-2"/>
    <n v="-9.6020706524949762E-2"/>
    <n v="-1.0000011361168459E-2"/>
    <n v="-8.6889612823776385E-2"/>
    <n v="0.20999999707476361"/>
    <n v="0.35699992467248337"/>
    <n v="0.64600012606063517"/>
    <n v="0.803399900943085"/>
    <n v="-4.7619072912636562E-2"/>
    <n v="1.9417301213995319E-2"/>
    <n v="-6.862704237950501E-2"/>
    <n v="9.803728011847701E-3"/>
  </r>
  <r>
    <x v="201"/>
    <n v="42645263"/>
    <n v="9134615"/>
    <n v="2950480"/>
    <n v="1926073"/>
    <n v="1547407"/>
    <n v="3.6285554154045198E-2"/>
    <n v="-0.14096703779861175"/>
    <n v="-1.0416655547603404E-2"/>
    <n v="-0.13192459574277737"/>
    <n v="0.2141999921538765"/>
    <n v="0.3229999293894707"/>
    <n v="0.65279988340880124"/>
    <n v="0.80339997497498794"/>
    <n v="-2.8829895026838415E-8"/>
    <n v="-7.7670017861540819E-2"/>
    <n v="-6.7961106748378075E-2"/>
    <n v="9.8040351940418269E-3"/>
  </r>
  <r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n v="-4.8076911036283532E-2"/>
    <n v="-9.8479579824228836E-8"/>
    <n v="2.0408731782935341E-2"/>
    <n v="2.0201534074975935E-2"/>
  </r>
  <r>
    <x v="203"/>
    <n v="21282993"/>
    <n v="5054710"/>
    <n v="2001665"/>
    <n v="1505052"/>
    <n v="1172435"/>
    <n v="5.5087881671529941E-2"/>
    <n v="1.3503180372102532"/>
    <n v="3.1578939205113343E-2"/>
    <n v="1.2783695472773182"/>
    <n v="0.2374999606493316"/>
    <n v="0.3959999683463542"/>
    <n v="0.75190004321402437"/>
    <n v="0.77899966247013397"/>
    <n v="1.3749999518394702"/>
    <n v="1.7955054865126385E-7"/>
    <n v="3.0000715452885407E-2"/>
    <n v="-6.8628471411807612E-2"/>
  </r>
  <r>
    <x v="204"/>
    <n v="21934513"/>
    <n v="5593301"/>
    <n v="2192574"/>
    <n v="1536555"/>
    <n v="1297775"/>
    <n v="5.9165890758550235E-2"/>
    <n v="9.2763758052085699E-3"/>
    <n v="2.0201937045509322E-2"/>
    <n v="-1.0709258556743761E-2"/>
    <n v="0.25500000843419685"/>
    <n v="0.39200000143028241"/>
    <n v="0.70079960813181219"/>
    <n v="0.84460042107181321"/>
    <n v="4.0816541751299562E-2"/>
    <n v="-1.513243071959991E-7"/>
    <n v="-6.7961527495662866E-2"/>
    <n v="1.9802295100175726E-2"/>
  </r>
  <r>
    <x v="205"/>
    <n v="20631473"/>
    <n v="5415761"/>
    <n v="2122978"/>
    <n v="1580769"/>
    <n v="1296231"/>
    <n v="6.2827845592992801E-2"/>
    <n v="-0.10337316478461622"/>
    <n v="-6.8627420442282427E-2"/>
    <n v="-3.730591560322627E-2"/>
    <n v="0.2624999678888657"/>
    <n v="0.39199994239036767"/>
    <n v="0.74459980272993875"/>
    <n v="0.8200002656934694"/>
    <n v="9.6153697954910466E-3"/>
    <n v="2.0833271930895458E-2"/>
    <n v="-2.8571802836935722E-2"/>
    <n v="-3.8461168377245114E-2"/>
  </r>
  <r>
    <x v="206"/>
    <n v="21065820"/>
    <n v="5319119"/>
    <n v="2063818"/>
    <n v="1566850"/>
    <n v="1246273"/>
    <n v="5.916090615034212E-2"/>
    <n v="-0.16445501347909486"/>
    <n v="-6.7307661655664042E-2"/>
    <n v="-0.10415794523589839"/>
    <n v="0.25249997389135576"/>
    <n v="0.387999967663818"/>
    <n v="0.75919969687249556"/>
    <n v="0.79540032549382522"/>
    <n v="-2.8846115347458956E-2"/>
    <n v="-6.7307736440819665E-2"/>
    <n v="3.9999963824946638E-2"/>
    <n v="-4.9019315593413104E-2"/>
  </r>
  <r>
    <x v="207"/>
    <n v="44889750"/>
    <n v="9615384"/>
    <n v="3171153"/>
    <n v="2156384"/>
    <n v="1698799"/>
    <n v="3.7843806214113464E-2"/>
    <n v="-1.7555963718715928E-2"/>
    <n v="1.0101021692856316E-2"/>
    <n v="-2.7380393138674131E-2"/>
    <n v="0.21419998997543982"/>
    <n v="0.32979993310719574"/>
    <n v="0.6799999873862913"/>
    <n v="0.78779985382937356"/>
    <n v="1.9999966472289632E-2"/>
    <n v="-7.6190468640130016E-2"/>
    <n v="5.2631354010703069E-2"/>
    <n v="-1.941753676518887E-2"/>
  </r>
  <r>
    <x v="208"/>
    <n v="43543058"/>
    <n v="8778280"/>
    <n v="3074153"/>
    <n v="2027711"/>
    <n v="1660696"/>
    <n v="3.8139167901344917E-2"/>
    <n v="7.3212154268398777E-2"/>
    <n v="2.1052632319450426E-2"/>
    <n v="5.1084068867474519E-2"/>
    <n v="0.2015999886824669"/>
    <n v="0.35019992527009847"/>
    <n v="0.65959989629663851"/>
    <n v="0.8190003407783456"/>
    <n v="-5.8823547772859142E-2"/>
    <n v="8.421053197144901E-2"/>
    <n v="1.0416688269502927E-2"/>
    <n v="1.9417931652093046E-2"/>
  </r>
  <r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n v="4.0404104943706276E-2"/>
    <n v="9.7611200455816061E-8"/>
    <n v="-4.000051541094618E-2"/>
    <n v="9.9013637652074493E-3"/>
  </r>
  <r>
    <x v="210"/>
    <n v="20848646"/>
    <n v="5212161"/>
    <n v="2043167"/>
    <n v="1416936"/>
    <n v="1208363"/>
    <n v="5.7958823800835793E-2"/>
    <n v="3.064391629386698E-2"/>
    <n v="-2.0408173813155628E-2"/>
    <n v="5.2115674848858706E-2"/>
    <n v="0.24999997601762725"/>
    <n v="0.39199997851179197"/>
    <n v="0.69349984607229853"/>
    <n v="0.85279998532043788"/>
    <n v="5.2631652376363469E-2"/>
    <n v="-1.0100985238119309E-2"/>
    <n v="-7.7670160640092578E-2"/>
    <n v="9.4737297595598458E-2"/>
  </r>
  <r>
    <x v="211"/>
    <n v="22368860"/>
    <n v="5592215"/>
    <n v="2214517"/>
    <n v="1535767"/>
    <n v="1322295"/>
    <n v="5.9113204696171373E-2"/>
    <n v="1.8893876057097803E-2"/>
    <n v="1.980199148273698E-2"/>
    <n v="-8.9048033763017287E-4"/>
    <n v="0.25"/>
    <n v="0.39599997496519718"/>
    <n v="0.69349975638028516"/>
    <n v="0.86099974800864976"/>
    <n v="-1.9607875564000676E-2"/>
    <n v="1.0204014082449309E-2"/>
    <n v="-1.0416460949495887E-2"/>
    <n v="1.9416669146370413E-2"/>
  </r>
  <r>
    <x v="212"/>
    <n v="22151687"/>
    <n v="5704059"/>
    <n v="2327256"/>
    <n v="1749863"/>
    <n v="1506632"/>
    <n v="6.8014323243191371E-2"/>
    <n v="0.16231751902245817"/>
    <n v="7.3684175322051626E-2"/>
    <n v="8.2550620688114362E-2"/>
    <n v="0.25749998182982631"/>
    <n v="0.40799998737740967"/>
    <n v="0.75189966209132131"/>
    <n v="0.86099997542664763"/>
    <n v="-1.9047568269251136E-2"/>
    <n v="4.0816447291996294E-2"/>
    <n v="9.8037352878941331E-3"/>
    <n v="4.9999629815369762E-2"/>
  </r>
  <r>
    <x v="213"/>
    <n v="22803207"/>
    <n v="5814817"/>
    <n v="2256149"/>
    <n v="1581109"/>
    <n v="1322439"/>
    <n v="5.7993553275203794E-2"/>
    <n v="6.1115020545257748E-2"/>
    <n v="8.247417297186499E-2"/>
    <n v="-1.9731828856234923E-2"/>
    <n v="0.25499996557501758"/>
    <n v="0.38800000068789781"/>
    <n v="0.7007999028432963"/>
    <n v="0.83639964101146724"/>
    <n v="9.9009581867819385E-3"/>
    <n v="8.5113614822773798E-8"/>
    <n v="-7.6922836336441924E-2"/>
    <n v="5.1545510107991799E-2"/>
  </r>
  <r>
    <x v="214"/>
    <n v="45338648"/>
    <n v="9045060"/>
    <n v="3167580"/>
    <n v="2240112"/>
    <n v="1782233"/>
    <n v="3.930935479152356E-2"/>
    <n v="4.9113520787332776E-2"/>
    <n v="1.0000011361168459E-2"/>
    <n v="3.8726246750083293E-2"/>
    <n v="0.19949999391247838"/>
    <n v="0.35019999867330898"/>
    <n v="0.70719981815771027"/>
    <n v="0.79559995214524992"/>
    <n v="-6.8627435811957516E-2"/>
    <n v="6.1855881454901729E-2"/>
    <n v="3.9999751876417911E-2"/>
    <n v="9.9011167341060968E-3"/>
  </r>
  <r>
    <x v="215"/>
    <n v="43991955"/>
    <n v="9053544"/>
    <n v="2924294"/>
    <n v="2068061"/>
    <n v="1677611"/>
    <n v="3.8134495273056179E-2"/>
    <n v="1.0185488493980932E-2"/>
    <n v="1.0309313154317934E-2"/>
    <n v="-1.2251521325334913E-4"/>
    <n v="0.20579999229404558"/>
    <n v="0.3229999213567637"/>
    <n v="0.70720009684388774"/>
    <n v="0.81119995976907833"/>
    <n v="2.0833352417464424E-2"/>
    <n v="-7.7669930661339315E-2"/>
    <n v="7.2165263843283256E-2"/>
    <n v="-9.524270773628829E-3"/>
  </r>
  <r>
    <x v="216"/>
    <n v="22368860"/>
    <n v="5592215"/>
    <n v="2214517"/>
    <n v="1551933"/>
    <n v="1208956"/>
    <n v="5.4046384125073878E-2"/>
    <n v="-6.8627473639041092E-2"/>
    <n v="4.0403967113556316E-2"/>
    <n v="-0.10479725582919641"/>
    <n v="0.25"/>
    <n v="0.39599997496519718"/>
    <n v="0.70079976807583777"/>
    <n v="0.77900012436103883"/>
    <n v="-2.9126213153819802E-2"/>
    <n v="-9.9999731769968569E-3"/>
    <n v="0"/>
    <n v="-6.8627473639041092E-2"/>
  </r>
  <r>
    <x v="217"/>
    <n v="22586034"/>
    <n v="5420648"/>
    <n v="2124894"/>
    <n v="1535660"/>
    <n v="1221464"/>
    <n v="5.4080499480342589E-2"/>
    <n v="1.0841940708214315E-2"/>
    <n v="8.3333329336271023E-2"/>
    <n v="-6.6915166081014887E-2"/>
    <n v="0.23999999291597632"/>
    <n v="0.39199999704832339"/>
    <n v="0.72269957936725315"/>
    <n v="0.79540002344268912"/>
    <n v="-3.999993624377729E-2"/>
    <n v="4.7287072479917924E-8"/>
    <n v="4.2104887925109136E-2"/>
    <n v="-6.7307648763831551E-2"/>
  </r>
  <r>
    <x v="218"/>
    <n v="22586034"/>
    <n v="5364183"/>
    <n v="2124216"/>
    <n v="1488650"/>
    <n v="1184072"/>
    <n v="5.2424963143152974E-2"/>
    <n v="-0.10453264967348441"/>
    <n v="9.7087656419474477E-3"/>
    <n v="-0.1131429362930747"/>
    <n v="0.23749999667936389"/>
    <n v="0.39599991275465435"/>
    <n v="0.70079973034757292"/>
    <n v="0.79539985893258991"/>
    <n v="-5.0000013282544442E-2"/>
    <n v="-1.570973403586251E-7"/>
    <n v="1.0526281949095218E-2"/>
    <n v="-7.6190369657809454E-2"/>
  </r>
  <r>
    <x v="219"/>
    <n v="20848646"/>
    <n v="5264283"/>
    <n v="2168884"/>
    <n v="1519954"/>
    <n v="1233898"/>
    <n v="5.9183603577901416E-2"/>
    <n v="-0.18102230670794195"/>
    <n v="-5.8823516134325682E-2"/>
    <n v="-0.12983617632590294"/>
    <n v="0.25249999448405425"/>
    <n v="0.41199988678420213"/>
    <n v="0.70080004278698171"/>
    <n v="0.8117995676184937"/>
    <n v="-1.9417427955689681E-2"/>
    <n v="9.8036753199515214E-3"/>
    <n v="-6.7960689278955044E-2"/>
    <n v="-5.714333241853331E-2"/>
  </r>
  <r>
    <x v="220"/>
    <n v="22586034"/>
    <n v="5590043"/>
    <n v="2124216"/>
    <n v="1566184"/>
    <n v="1322799"/>
    <n v="5.8567121611523297E-2"/>
    <n v="2.7222427650719361E-4"/>
    <n v="-9.5237928177200892E-3"/>
    <n v="9.8902085477963197E-3"/>
    <n v="0.24749998162581355"/>
    <n v="0.37999993917756986"/>
    <n v="0.7372997849559555"/>
    <n v="0.84459999591363466"/>
    <n v="-2.9411705732162674E-2"/>
    <n v="-2.0618715196248361E-2"/>
    <n v="5.2083172335742889E-2"/>
    <n v="9.8043500978199916E-3"/>
  </r>
  <r>
    <x v="221"/>
    <n v="46685340"/>
    <n v="9411764"/>
    <n v="3328000"/>
    <n v="2330931"/>
    <n v="1890851"/>
    <n v="4.0502029116634898E-2"/>
    <n v="6.0944893288363611E-2"/>
    <n v="2.9702959596478395E-2"/>
    <n v="3.034072503699603E-2"/>
    <n v="0.2015999883475198"/>
    <n v="0.353600026520002"/>
    <n v="0.70039993990384619"/>
    <n v="0.81119990252821728"/>
    <n v="1.0526288216142543E-2"/>
    <n v="9.7088174174004838E-3"/>
    <n v="-9.6152149354027383E-3"/>
    <n v="1.9607781952354131E-2"/>
  </r>
  <r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n v="7.1428602986852496E-2"/>
    <n v="1.0526317221645431E-2"/>
    <n v="-0.53846175315374123"/>
    <n v="-8.6538549836479906E-2"/>
  </r>
  <r>
    <x v="223"/>
    <n v="20631473"/>
    <n v="5157868"/>
    <n v="2063147"/>
    <n v="1445853"/>
    <n v="1244880"/>
    <n v="6.0338881281040861E-2"/>
    <n v="2.971489450401843E-2"/>
    <n v="-7.7669856905524637E-2"/>
    <n v="0.11642771774342786"/>
    <n v="0.24999998788259084"/>
    <n v="0.39999996122428877"/>
    <n v="0.70079979759076794"/>
    <n v="0.86100039215604907"/>
    <n v="-4.8469636637626934E-8"/>
    <n v="1.0100976040322118E-2"/>
    <n v="4.211606730031292E-8"/>
    <n v="0.10526348485793835"/>
  </r>
  <r>
    <x v="224"/>
    <n v="20848646"/>
    <n v="5316404"/>
    <n v="2211624"/>
    <n v="1549906"/>
    <n v="1334469"/>
    <n v="6.4007466000429961E-2"/>
    <n v="9.2516029944394562E-2"/>
    <n v="-7.6923073517295992E-2"/>
    <n v="0.18355907610830524"/>
    <n v="0.25499996498573574"/>
    <n v="0.41599998796178772"/>
    <n v="0.70079995514608273"/>
    <n v="0.86099995741677238"/>
    <n v="6.2499885468792149E-2"/>
    <n v="6.1224467076987699E-2"/>
    <n v="-3.0302527974824911E-2"/>
    <n v="8.247414136367559E-2"/>
  </r>
  <r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n v="2.1052600181612036E-2"/>
    <n v="-1.0100928482280613E-2"/>
    <n v="3.1250306681045892E-2"/>
    <n v="8.2474680495928876E-2"/>
  </r>
  <r>
    <x v="226"/>
    <n v="21934513"/>
    <n v="5702973"/>
    <n v="2235565"/>
    <n v="1615643"/>
    <n v="1298330"/>
    <n v="5.9191193349038565E-2"/>
    <n v="5.2218254669348596E-2"/>
    <n v="5.2083288866014987E-2"/>
    <n v="1.282411120364646E-4"/>
    <n v="0.25999998267570379"/>
    <n v="0.39199992705559011"/>
    <n v="0.7227000780563303"/>
    <n v="0.8035995575755287"/>
    <n v="2.970292418015541E-2"/>
    <n v="-4.854360491387133E-2"/>
    <n v="3.1250048419311227E-2"/>
    <n v="-1.0101027852257527E-2"/>
  </r>
  <r>
    <x v="227"/>
    <n v="21282993"/>
    <n v="5480370"/>
    <n v="2279834"/>
    <n v="1581065"/>
    <n v="1257579"/>
    <n v="5.9088446817606902E-2"/>
    <n v="-4.9304542867056877E-2"/>
    <n v="-5.7692294069183969E-2"/>
    <n v="8.9013287957289133E-3"/>
    <n v="0.2574999672273538"/>
    <n v="0.41600001459755453"/>
    <n v="0.69350005307403961"/>
    <n v="0.79539993611900839"/>
    <n v="4.0403985228002481E-2"/>
    <n v="9.4737055742428078E-2"/>
    <n v="-5.9405594271985773E-2"/>
    <n v="-5.825249826268919E-2"/>
  </r>
  <r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n v="7.2916724218754281E-2"/>
    <n v="-4.8076974138817397E-2"/>
    <n v="-9.7088209151628968E-3"/>
    <n v="-2.8845900575328431E-2"/>
  </r>
  <r>
    <x v="229"/>
    <n v="45338648"/>
    <n v="9521116"/>
    <n v="3140064"/>
    <n v="2028481"/>
    <n v="1582215"/>
    <n v="3.4897710227265712E-2"/>
    <n v="1.0661671278564273"/>
    <n v="3.0612233532244737E-2"/>
    <n v="1.0047958049198824"/>
    <n v="0.20999999823550097"/>
    <n v="0.32979999403431276"/>
    <n v="0.64599989044809281"/>
    <n v="0.77999991126364998"/>
    <n v="-4.7619048012258913E-2"/>
    <n v="1.0416892971213176E-2"/>
    <n v="0.97916698064497742"/>
    <n v="5.2631613150393664E-2"/>
  </r>
  <r>
    <x v="230"/>
    <n v="21065820"/>
    <n v="5003132"/>
    <n v="2041277"/>
    <n v="1534836"/>
    <n v="1233394"/>
    <n v="5.8549536642770135E-2"/>
    <n v="-9.2265921213289248E-3"/>
    <n v="2.1052642293288626E-2"/>
    <n v="-2.9654919022056192E-2"/>
    <n v="0.23749998813243445"/>
    <n v="0.40799982890717257"/>
    <n v="0.75189991363249575"/>
    <n v="0.80359986343817846"/>
    <n v="-5.0000001424107432E-2"/>
    <n v="1.9999671145963127E-2"/>
    <n v="7.2916853311604024E-2"/>
    <n v="-6.6667250376196363E-2"/>
  </r>
  <r>
    <x v="231"/>
    <n v="21934513"/>
    <n v="5757809"/>
    <n v="2303123"/>
    <n v="1714906"/>
    <n v="1392160"/>
    <n v="6.3468926800426345E-2"/>
    <n v="4.3231427631514885E-2"/>
    <n v="5.2083288866014987E-2"/>
    <n v="-8.4136934900688187E-3"/>
    <n v="0.26249996979645729"/>
    <n v="0.39999989579369516"/>
    <n v="0.74460026668137136"/>
    <n v="0.81179959717908734"/>
    <n v="2.9411787610014395E-2"/>
    <n v="-3.8461761132460137E-2"/>
    <n v="6.2500448542635034E-2"/>
    <n v="-5.7143278363565919E-2"/>
  </r>
  <r>
    <x v="232"/>
    <n v="22368860"/>
    <n v="5592215"/>
    <n v="2259254"/>
    <n v="1599778"/>
    <n v="1351172"/>
    <n v="6.0404151127951985E-2"/>
    <n v="1.1373698798706755E-2"/>
    <n v="-9.6154118616319506E-3"/>
    <n v="2.1192888138839239E-2"/>
    <n v="0.25"/>
    <n v="0.40399984621478252"/>
    <n v="0.70810010738057783"/>
    <n v="0.8445996882067387"/>
    <n v="3.092788116659273E-2"/>
    <n v="3.0611994674026644E-2"/>
    <n v="-2.0201785994515942E-2"/>
    <n v="-1.9048218342229251E-2"/>
  </r>
  <r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n v="-3.8461518229176206E-2"/>
    <n v="2.0408260104270992E-2"/>
    <n v="2.0201643613032116E-2"/>
    <n v="7.1429245178783685E-2"/>
  </r>
  <r>
    <x v="234"/>
    <n v="20848646"/>
    <n v="5420648"/>
    <n v="2146576"/>
    <n v="1519990"/>
    <n v="1296248"/>
    <n v="6.2174205461592087E-2"/>
    <n v="3.0748764093547987E-2"/>
    <n v="-2.0408173813155628E-2"/>
    <n v="5.2222706978747313E-2"/>
    <n v="0.2600000019185898"/>
    <n v="0.3959998878362882"/>
    <n v="0.70809978309642896"/>
    <n v="0.85280034737070642"/>
    <n v="9.7088738229960114E-3"/>
    <n v="-4.8077226104462523E-2"/>
    <n v="2.1052240670601075E-2"/>
    <n v="7.2165471287025218E-2"/>
  </r>
  <r>
    <x v="235"/>
    <n v="43094160"/>
    <n v="9321266"/>
    <n v="3264307"/>
    <n v="2108742"/>
    <n v="1628371"/>
    <n v="3.7786349704925212E-2"/>
    <n v="-0.12324723048552311"/>
    <n v="-7.6923099990770072E-2"/>
    <n v="-5.0184499692650153E-2"/>
    <n v="0.21629998125035968"/>
    <n v="0.35019996210815141"/>
    <n v="0.64599990135731722"/>
    <n v="0.77220020277492463"/>
    <n v="-8.2524273636863654E-8"/>
    <n v="4.0403905609483814E-2"/>
    <n v="-6.8627435174744789E-2"/>
    <n v="-1.9801860655415893E-2"/>
  </r>
  <r>
    <x v="236"/>
    <n v="44440853"/>
    <n v="9332579"/>
    <n v="3331730"/>
    <n v="2288232"/>
    <n v="1784821"/>
    <n v="4.0161717868016616E-2"/>
    <n v="0.12805212945143363"/>
    <n v="-1.9802002472636637E-2"/>
    <n v="0.15084106110314699"/>
    <n v="0.20999999707476361"/>
    <n v="0.35699992467248337"/>
    <n v="0.68679995077632339"/>
    <n v="0.78000001748074499"/>
    <n v="-5.5273208232620163E-9"/>
    <n v="8.2474017981154724E-2"/>
    <n v="6.3157998834844964E-2"/>
    <n v="1.3617577843128004E-7"/>
  </r>
  <r>
    <x v="237"/>
    <n v="22368860"/>
    <n v="5424448"/>
    <n v="2169779"/>
    <n v="1568099"/>
    <n v="1260124"/>
    <n v="5.6333849825158724E-2"/>
    <n v="2.1671906949441988E-2"/>
    <n v="6.1855605993766494E-2"/>
    <n v="-3.7842943679128327E-2"/>
    <n v="0.24249997541224722"/>
    <n v="0.399999963129889"/>
    <n v="0.72269986943370734"/>
    <n v="0.80359977271843164"/>
    <n v="2.1052579072234234E-2"/>
    <n v="-1.9607522382328435E-2"/>
    <n v="-3.8835014699922454E-2"/>
    <n v="-1.1289169021821976E-7"/>
  </r>
  <r>
    <x v="238"/>
    <n v="20848646"/>
    <n v="5003675"/>
    <n v="1961440"/>
    <n v="1446170"/>
    <n v="1150283"/>
    <n v="5.5173031380551046E-2"/>
    <n v="-0.17374224227100332"/>
    <n v="-4.950491032145643E-2"/>
    <n v="-0.13070798323030053"/>
    <n v="0.23999999808141018"/>
    <n v="0.39199988008813524"/>
    <n v="0.73730014683089973"/>
    <n v="0.79539957266434791"/>
    <n v="-8.571418782445428E-2"/>
    <n v="-2.0000044474226653E-2"/>
    <n v="-9.8040790167961411E-3"/>
    <n v="-2.0202060424429513E-2"/>
  </r>
  <r>
    <x v="239"/>
    <n v="21934513"/>
    <n v="5593301"/>
    <n v="2304440"/>
    <n v="1699063"/>
    <n v="1421096"/>
    <n v="6.4788126365057666E-2"/>
    <n v="5.1750628343393723E-2"/>
    <n v="-1.9417486578885645E-2"/>
    <n v="7.2577383428818587E-2"/>
    <n v="0.25500000843419685"/>
    <n v="0.41199999785457642"/>
    <n v="0.73729973442571728"/>
    <n v="0.83639982743429764"/>
    <n v="2.0000033736787381E-2"/>
    <n v="1.9802363081942165E-2"/>
    <n v="4.1236580450687121E-2"/>
    <n v="-9.7085766037293686E-3"/>
  </r>
  <r>
    <x v="240"/>
    <n v="21282993"/>
    <n v="5214333"/>
    <n v="2044018"/>
    <n v="1566740"/>
    <n v="1310421"/>
    <n v="6.1571274303383924E-2"/>
    <n v="-5.8900373158981778E-2"/>
    <n v="-2.970291883871945E-2"/>
    <n v="-3.0091209481699188E-2"/>
    <n v="0.24499998660902628"/>
    <n v="0.39199989720641165"/>
    <n v="0.76650009931419394"/>
    <n v="0.83639978554195338"/>
    <n v="-2.0000008885447285E-2"/>
    <n v="-2.0000167627085896E-2"/>
    <n v="3.9604366562858262E-2"/>
    <n v="-2.8571753695107893E-2"/>
  </r>
  <r>
    <x v="241"/>
    <n v="21934513"/>
    <n v="5319119"/>
    <n v="2127647"/>
    <n v="1522119"/>
    <n v="1210693"/>
    <n v="5.5195800335298077E-2"/>
    <n v="-6.6002030475649676E-2"/>
    <n v="5.2083288866014987E-2"/>
    <n v="-0.11223955456262158"/>
    <n v="0.24249998164992312"/>
    <n v="0.39999988719936513"/>
    <n v="0.71540015801493384"/>
    <n v="0.79539970265136961"/>
    <n v="-6.7307769767425696E-2"/>
    <n v="1.0101011353646161E-2"/>
    <n v="1.0309810979719947E-2"/>
    <n v="-6.7308420893952947E-2"/>
  </r>
  <r>
    <x v="242"/>
    <n v="45338648"/>
    <n v="9235482"/>
    <n v="3265666"/>
    <n v="2176240"/>
    <n v="1663518"/>
    <n v="3.6690948525858115E-2"/>
    <n v="2.158414759290106E-2"/>
    <n v="5.2083370558023256E-2"/>
    <n v="-2.8989335768633939E-2"/>
    <n v="0.20369998681919232"/>
    <n v="0.35359995287739177"/>
    <n v="0.66640005438400618"/>
    <n v="0.76440006616917255"/>
    <n v="-5.8252406488113806E-2"/>
    <n v="9.7087125560291199E-3"/>
    <n v="3.1579189073908553E-2"/>
    <n v="-1.0101184353127679E-2"/>
  </r>
  <r>
    <x v="243"/>
    <n v="42645263"/>
    <n v="9224170"/>
    <n v="3261666"/>
    <n v="2217933"/>
    <n v="1660788"/>
    <n v="3.8944255074707827E-2"/>
    <n v="-6.9493243300028373E-2"/>
    <n v="-4.0404041767787002E-2"/>
    <n v="-3.0314011898338933E-2"/>
    <n v="0.21629999092748003"/>
    <n v="0.3535999444936509"/>
    <n v="0.68000003679101417"/>
    <n v="0.74879989611949505"/>
    <n v="2.9999971145111548E-2"/>
    <n v="-9.5237560118581754E-3"/>
    <n v="-9.9008655688209712E-3"/>
    <n v="-4.0000154694894152E-2"/>
  </r>
  <r>
    <x v="244"/>
    <n v="22803207"/>
    <n v="5529777"/>
    <n v="2278268"/>
    <n v="1696398"/>
    <n v="1335405"/>
    <n v="5.8562157507055915E-2"/>
    <n v="5.9740946129111183E-2"/>
    <n v="1.9417486578885645E-2"/>
    <n v="3.9555395003414651E-2"/>
    <n v="0.24249996941219715"/>
    <n v="0.41199997757594925"/>
    <n v="0.7445998451455228"/>
    <n v="0.78720029144104153"/>
    <n v="-2.4742477067185575E-8"/>
    <n v="3.0000038880412472E-2"/>
    <n v="3.0303002170148252E-2"/>
    <n v="-2.0407523538631289E-2"/>
  </r>
  <r>
    <x v="245"/>
    <n v="22586034"/>
    <n v="5702973"/>
    <n v="2167129"/>
    <n v="1502904"/>
    <n v="1170762"/>
    <n v="5.1835660922143305E-2"/>
    <n v="1.7803444891387521E-2"/>
    <n v="8.3333329336271023E-2"/>
    <n v="-6.048916245671776E-2"/>
    <n v="0.25249997409903835"/>
    <n v="0.37999987024311704"/>
    <n v="0.6935000177654399"/>
    <n v="0.77899985627824531"/>
    <n v="5.2083233823143837E-2"/>
    <n v="-3.0612279377024709E-2"/>
    <n v="-5.9406103815011768E-2"/>
    <n v="-2.0618211210710724E-2"/>
  </r>
  <r>
    <x v="246"/>
    <n v="22368860"/>
    <n v="5592215"/>
    <n v="2259254"/>
    <n v="1566793"/>
    <n v="1310465"/>
    <n v="5.8584344486039969E-2"/>
    <n v="-7.7849068606202554E-2"/>
    <n v="1.980199148273698E-2"/>
    <n v="-9.575492033928612E-2"/>
    <n v="0.25"/>
    <n v="0.40399984621478252"/>
    <n v="0.69350015536101739"/>
    <n v="0.83639957543849119"/>
    <n v="-1.9607875564000676E-2"/>
    <n v="-1.9417843887022834E-2"/>
    <n v="-5.9405391077233194E-2"/>
    <n v="-3.0128629657788508E-7"/>
  </r>
  <r>
    <x v="247"/>
    <n v="20631473"/>
    <n v="5261025"/>
    <n v="2146498"/>
    <n v="1598282"/>
    <n v="1284380"/>
    <n v="6.22534319289757E-2"/>
    <n v="-1.9872239532180869E-2"/>
    <n v="-3.0612237226795957E-2"/>
    <n v="1.1079153928673646E-2"/>
    <n v="0.25499997019117343"/>
    <n v="0.40799996198459426"/>
    <n v="0.74459980861850328"/>
    <n v="0.80360036589287742"/>
    <n v="4.0816261749863747E-2"/>
    <n v="4.0816502484330108E-2"/>
    <n v="-2.8571804120163025E-2"/>
    <n v="-3.9215002461799098E-2"/>
  </r>
  <r>
    <x v="248"/>
    <n v="20848646"/>
    <n v="5264283"/>
    <n v="2084656"/>
    <n v="1460927"/>
    <n v="1233898"/>
    <n v="5.9183603577901416E-2"/>
    <n v="1.9166708653638898E-2"/>
    <n v="-4.950491032145643E-2"/>
    <n v="7.2248309081100803E-2"/>
    <n v="0.25249999448405425"/>
    <n v="0.3959999870827613"/>
    <n v="0.70080003607309793"/>
    <n v="0.84459935369802874"/>
    <n v="4.1237169446747934E-2"/>
    <n v="-9.9997531114558447E-3"/>
    <n v="-2.0408329210253151E-2"/>
    <n v="6.1855254512489743E-2"/>
  </r>
  <r>
    <x v="249"/>
    <n v="46685340"/>
    <n v="9313725"/>
    <n v="3135000"/>
    <n v="2025210"/>
    <n v="1500680"/>
    <n v="3.2144566152886536E-2"/>
    <n v="-9.7887729498568721E-2"/>
    <n v="2.9702959596478395E-2"/>
    <n v="-0.12391018917833363"/>
    <n v="0.19949999293139989"/>
    <n v="0.3366000177157904"/>
    <n v="0.64600000000000002"/>
    <n v="0.74099969879666805"/>
    <n v="-2.0618528029265004E-2"/>
    <n v="-4.8076746117372893E-2"/>
    <n v="-3.061232400838132E-2"/>
    <n v="-3.0612722850452578E-2"/>
  </r>
  <r>
    <x v="250"/>
    <n v="43094160"/>
    <n v="9230769"/>
    <n v="3169846"/>
    <n v="2133940"/>
    <n v="1697763"/>
    <n v="3.9396591092621364E-2"/>
    <n v="2.2263527915664216E-2"/>
    <n v="1.0526304435092948E-2"/>
    <n v="1.1614961360688625E-2"/>
    <n v="0.21419999832923997"/>
    <n v="0.34339999191833315"/>
    <n v="0.67319989677731973"/>
    <n v="0.79560015745522372"/>
    <n v="-9.7087040514215461E-3"/>
    <n v="-2.884602425468108E-2"/>
    <n v="-1.0000205361436421E-2"/>
    <n v="6.2500357676679164E-2"/>
  </r>
  <r>
    <x v="251"/>
    <n v="21717340"/>
    <n v="5375041"/>
    <n v="2257517"/>
    <n v="1697427"/>
    <n v="1419728"/>
    <n v="6.5373015295611708E-2"/>
    <n v="6.3144139792796983E-2"/>
    <n v="-4.7619051795569911E-2"/>
    <n v="0.11630134678243675"/>
    <n v="0.24749997006999935"/>
    <n v="0.41999995907007964"/>
    <n v="0.75189998569224503"/>
    <n v="0.83640003369806182"/>
    <n v="2.061856201434531E-2"/>
    <n v="1.9417431867834622E-2"/>
    <n v="9.8041123622520931E-3"/>
    <n v="6.249964944367048E-2"/>
  </r>
  <r>
    <x v="252"/>
    <n v="22368860"/>
    <n v="5480370"/>
    <n v="2126383"/>
    <n v="1505692"/>
    <n v="1185281"/>
    <n v="5.2987993129734817E-2"/>
    <n v="1.2401324949050219E-2"/>
    <n v="-9.6154118616319506E-3"/>
    <n v="2.2230491269751518E-2"/>
    <n v="0.24499996870649643"/>
    <n v="0.38799989781711819"/>
    <n v="0.70810009297478393"/>
    <n v="0.7872001710841261"/>
    <n v="-2.9702994700507079E-2"/>
    <n v="2.105271133088249E-2"/>
    <n v="2.1052739488583772E-2"/>
    <n v="1.0526721846982889E-2"/>
  </r>
  <r>
    <x v="253"/>
    <n v="21065820"/>
    <n v="5055796"/>
    <n v="1981872"/>
    <n v="1504637"/>
    <n v="1246140"/>
    <n v="5.9154592605462311E-2"/>
    <n v="-4.9085629909993767E-2"/>
    <n v="-5.8252370326638991E-2"/>
    <n v="9.7337970480873004E-3"/>
    <n v="0.2399999620237902"/>
    <n v="0.39199999367063071"/>
    <n v="0.75919988778286385"/>
    <n v="0.82819975847995231"/>
    <n v="-4.0000151904839187E-2"/>
    <n v="-2.9702616613799915E-2"/>
    <n v="9.4736435044697309E-2"/>
    <n v="-9.8037077006406514E-3"/>
  </r>
  <r>
    <x v="254"/>
    <n v="20848646"/>
    <n v="5160040"/>
    <n v="2022735"/>
    <n v="1535660"/>
    <n v="1309611"/>
    <n v="6.2815158356087003E-2"/>
    <n v="1.9644497734315314E-2"/>
    <n v="1.0526296911824717E-2"/>
    <n v="9.0232202419324725E-3"/>
    <n v="0.24750000551594573"/>
    <n v="0.39199986821807581"/>
    <n v="0.75919979631538481"/>
    <n v="0.852800098980243"/>
    <n v="-2.9411629615505364E-2"/>
    <n v="-3.9215919748351813E-2"/>
    <n v="1.9607831653851271E-2"/>
    <n v="6.1224129773385538E-2"/>
  </r>
  <r>
    <x v="255"/>
    <n v="22803207"/>
    <n v="5985841"/>
    <n v="2322506"/>
    <n v="1610658"/>
    <n v="1360362"/>
    <n v="5.9656608826995257E-2"/>
    <n v="0.10249145391272219"/>
    <n v="9.3749977516524474E-2"/>
    <n v="7.9921670952536328E-3"/>
    <n v="0.26249996327270986"/>
    <n v="0.387999948545242"/>
    <n v="0.69350003832067608"/>
    <n v="0.84460015720283266"/>
    <n v="3.9603837651913887E-2"/>
    <n v="-2.020211817796691E-2"/>
    <n v="-1.0416662923316999E-2"/>
    <n v="9.5134432731569518E-7"/>
  </r>
  <r>
    <x v="256"/>
    <n v="44440853"/>
    <n v="9332579"/>
    <n v="1396153"/>
    <n v="939890"/>
    <n v="696459"/>
    <n v="1.5671593882322647E-2"/>
    <n v="-0.53590439000986212"/>
    <n v="-4.8076934816731254E-2"/>
    <n v="-0.51246522327334754"/>
    <n v="0.20999999707476361"/>
    <n v="0.14959991230719827"/>
    <n v="0.67319985703572605"/>
    <n v="0.74100054261668924"/>
    <n v="5.263160158092961E-2"/>
    <n v="-0.55555583947261233"/>
    <n v="4.2105041850968972E-2"/>
    <n v="1.1387589260447584E-6"/>
  </r>
  <r>
    <x v="257"/>
    <n v="46236443"/>
    <n v="9515460"/>
    <n v="3364666"/>
    <n v="2333732"/>
    <n v="1856717"/>
    <n v="4.0157003426928843E-2"/>
    <n v="9.3625553154356611E-2"/>
    <n v="7.2916681653230064E-2"/>
    <n v="1.9301475412422109E-2"/>
    <n v="0.20580000066181561"/>
    <n v="0.35359993105955989"/>
    <n v="0.69359989966314639"/>
    <n v="0.79559992321311956"/>
    <n v="-3.9215675690683183E-2"/>
    <n v="2.9702793771912761E-2"/>
    <n v="3.0303039236166951E-2"/>
    <n v="-2.9442189264372587E-7"/>
  </r>
  <r>
    <x v="258"/>
    <n v="20631473"/>
    <n v="5106289"/>
    <n v="1960815"/>
    <n v="1445709"/>
    <n v="1161771"/>
    <n v="5.631061824814932E-2"/>
    <n v="-0.18169466263960421"/>
    <n v="-4.9999958558456847E-2"/>
    <n v="-0.1386259606732676"/>
    <n v="0.24749997249348119"/>
    <n v="0.38400000470008649"/>
    <n v="0.73730005125419784"/>
    <n v="0.80359947956331457"/>
    <n v="9.7918468888735788E-9"/>
    <n v="-8.571418542444742E-2"/>
    <n v="-1.9417388902602029E-2"/>
    <n v="-3.9216347218116177E-2"/>
  </r>
  <r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n v="-3.0612166696774024E-2"/>
    <n v="6.1856023491528855E-2"/>
    <n v="2.0617970335744085E-2"/>
    <n v="9.3749569556358603E-2"/>
  </r>
  <r>
    <x v="260"/>
    <n v="21500167"/>
    <n v="5643793"/>
    <n v="2144641"/>
    <n v="1502964"/>
    <n v="1195458"/>
    <n v="5.5602265787051797E-2"/>
    <n v="-4.0671192642881215E-2"/>
    <n v="2.0618566978098496E-2"/>
    <n v="-6.0051581152846811E-2"/>
    <n v="0.26249996104681417"/>
    <n v="0.37999993975682667"/>
    <n v="0.70079980752023296"/>
    <n v="0.79540028902887894"/>
    <n v="9.3750010763725244E-2"/>
    <n v="-3.0612382927451831E-2"/>
    <n v="-7.6923194013081453E-2"/>
    <n v="-3.9603331340342773E-2"/>
  </r>
  <r>
    <x v="261"/>
    <n v="21282993"/>
    <n v="5054710"/>
    <n v="2062322"/>
    <n v="1535605"/>
    <n v="1259196"/>
    <n v="5.9164422973780051E-2"/>
    <n v="-3.849616412812662E-2"/>
    <n v="2.0833344325254632E-2"/>
    <n v="-5.8118700610633511E-2"/>
    <n v="0.2374999606493316"/>
    <n v="0.4080000633072916"/>
    <n v="0.74460001881374493"/>
    <n v="0.81999993487908673"/>
    <n v="-4.0404220782814693E-2"/>
    <n v="4.0816837928921545E-2"/>
    <n v="-1.9230481320591464E-2"/>
    <n v="-3.8461726423786646E-2"/>
  </r>
  <r>
    <x v="262"/>
    <n v="21282993"/>
    <n v="5107918"/>
    <n v="2043167"/>
    <n v="1506427"/>
    <n v="1235270"/>
    <n v="5.8040238983304654E-2"/>
    <n v="-9.1954935524514836E-2"/>
    <n v="-6.6666637431010201E-2"/>
    <n v="-2.7094564633703744E-2"/>
    <n v="0.23999998496452074"/>
    <n v="0.39999996084510364"/>
    <n v="0.73729998575740507"/>
    <n v="0.8199999070648627"/>
    <n v="-8.5714215071390321E-2"/>
    <n v="3.0927870853731276E-2"/>
    <n v="6.3157815452745236E-2"/>
    <n v="-2.9126504332466219E-2"/>
  </r>
  <r>
    <x v="263"/>
    <n v="43991955"/>
    <n v="8868778"/>
    <n v="3045538"/>
    <n v="1967417"/>
    <n v="1473202"/>
    <n v="3.3487986610279082E-2"/>
    <n v="1.1152745531323451"/>
    <n v="-1.0100976689217722E-2"/>
    <n v="1.1368590113895878"/>
    <n v="0.2015999970903771"/>
    <n v="0.34339995882183544"/>
    <n v="0.6459998200646323"/>
    <n v="0.74880007644541036"/>
    <n v="-4.0000000482837916E-2"/>
    <n v="1.2954556157538075"/>
    <n v="-4.0404103902907162E-2"/>
    <n v="1.0525678970731533E-2"/>
  </r>
  <r>
    <x v="264"/>
    <n v="45787545"/>
    <n v="9423076"/>
    <n v="3364038"/>
    <n v="2401923"/>
    <n v="1892235"/>
    <n v="4.1326413110814308E-2"/>
    <n v="1.9129463456197149E-2"/>
    <n v="-9.7087273650668937E-3"/>
    <n v="2.9120939913092947E-2"/>
    <n v="0.20579998337975972"/>
    <n v="0.35699998599183536"/>
    <n v="0.71399996076144201"/>
    <n v="0.78780002522978465"/>
    <n v="-8.3975004061542791E-8"/>
    <n v="9.6155418415586613E-3"/>
    <n v="2.9411857049291834E-2"/>
    <n v="-9.8037942887603258E-3"/>
  </r>
  <r>
    <x v="265"/>
    <n v="20848646"/>
    <n v="5264283"/>
    <n v="2189941"/>
    <n v="1518724"/>
    <n v="1220447"/>
    <n v="5.8538429785799997E-2"/>
    <n v="5.0505650425083815E-2"/>
    <n v="1.0526296911824717E-2"/>
    <n v="3.9562903178103515E-2"/>
    <n v="0.25249999448405425"/>
    <n v="0.41599986170956232"/>
    <n v="0.69349996187111895"/>
    <n v="0.80360025916493061"/>
    <n v="2.0202111298031511E-2"/>
    <n v="8.3332959942197249E-2"/>
    <n v="-5.9406057694654901E-2"/>
    <n v="9.7013703448389776E-7"/>
  </r>
  <r>
    <x v="266"/>
    <n v="21934513"/>
    <n v="5702973"/>
    <n v="2235565"/>
    <n v="1615643"/>
    <n v="1338075"/>
    <n v="6.1003177959775085E-2"/>
    <n v="-1.7540111192366314E-2"/>
    <n v="-1.9417486578885645E-2"/>
    <n v="1.9145493840471151E-3"/>
    <n v="0.25999998267570379"/>
    <n v="0.39199992705559011"/>
    <n v="0.7227000780563303"/>
    <n v="0.82819967034796671"/>
    <n v="9.4736820676873945E-2"/>
    <n v="-4.8543932443480875E-2"/>
    <n v="5.5122461772860731E-7"/>
    <n v="-3.8095451463307728E-2"/>
  </r>
  <r>
    <x v="267"/>
    <n v="21282993"/>
    <n v="5586785"/>
    <n v="2279408"/>
    <n v="1747166"/>
    <n v="1404023"/>
    <n v="6.5969245960847703E-2"/>
    <n v="0.17446451485539427"/>
    <n v="-1.0101038289657804E-2"/>
    <n v="0.18644887986219594"/>
    <n v="0.26249996887185933"/>
    <n v="0.40799994988172983"/>
    <n v="0.76649989821918674"/>
    <n v="0.80360023031583716"/>
    <n v="2.9809700263783157E-8"/>
    <n v="7.3684248852305734E-2"/>
    <n v="9.3750155171178351E-2"/>
    <n v="1.0309200788661599E-2"/>
  </r>
  <r>
    <x v="268"/>
    <n v="22368860"/>
    <n v="5424448"/>
    <n v="2213175"/>
    <n v="1647930"/>
    <n v="1337789"/>
    <n v="5.9805864044926743E-2"/>
    <n v="6.2415223682413146E-2"/>
    <n v="5.1020364054076506E-2"/>
    <n v="1.0841668673604143E-2"/>
    <n v="0.24249997541224722"/>
    <n v="0.40800003981971988"/>
    <n v="0.74459995255684708"/>
    <n v="0.81179965168423418"/>
    <n v="2.1052697226750849E-2"/>
    <n v="-5.7567568823024828E-8"/>
    <n v="-8.8983207358062089E-8"/>
    <n v="-1.0000346153761219E-2"/>
  </r>
  <r>
    <x v="269"/>
    <n v="20848646"/>
    <n v="5055796"/>
    <n v="1961649"/>
    <n v="1474964"/>
    <n v="1197375"/>
    <n v="5.7431787176970631E-2"/>
    <n v="-3.0677503703643749E-2"/>
    <n v="-2.0408173813155628E-2"/>
    <n v="-1.0483275344697396E-2"/>
    <n v="0.24249996858309167"/>
    <n v="0.38800003006450418"/>
    <n v="0.75190005959272022"/>
    <n v="0.81179947442785039"/>
    <n v="1.0416599063289622E-2"/>
    <n v="-2.9999829888099239E-2"/>
    <n v="1.9802080723380078E-2"/>
    <n v="-1.0000528739527836E-2"/>
  </r>
  <r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n v="4.1666619685372552E-2"/>
    <n v="-9.9009974592395578E-3"/>
    <n v="5.2631872145051162E-2"/>
    <n v="-1.0416565737968786E-2"/>
  </r>
  <r>
    <x v="271"/>
    <n v="42645263"/>
    <n v="8865950"/>
    <n v="2984278"/>
    <n v="1948137"/>
    <n v="1565133"/>
    <n v="3.6701215795057938E-2"/>
    <n v="-0.17286542104971103"/>
    <n v="-6.8627463399216215E-2"/>
    <n v="-0.11191867301316905"/>
    <n v="0.20789999583306593"/>
    <n v="0.33659991315087495"/>
    <n v="0.65280010776475916"/>
    <n v="0.80339986356195692"/>
    <n v="1.0204142968423424E-2"/>
    <n v="-5.7143063421372098E-2"/>
    <n v="-8.5714084537787061E-2"/>
    <n v="1.9801774349552881E-2"/>
  </r>
  <r>
    <x v="272"/>
    <n v="21717340"/>
    <n v="5375041"/>
    <n v="2150016"/>
    <n v="1553817"/>
    <n v="1235906"/>
    <n v="5.6908719023600493E-2"/>
    <n v="1.2666670490402376E-2"/>
    <n v="4.1666640685761536E-2"/>
    <n v="-2.7840014980976324E-2"/>
    <n v="0.24749997006999935"/>
    <n v="0.39999992558196301"/>
    <n v="0.72270020316127881"/>
    <n v="0.79539997309850519"/>
    <n v="-1.9802077319929001E-2"/>
    <n v="-3.8461397707795331E-2"/>
    <n v="4.2105613403893072E-2"/>
    <n v="-1.0204434322789835E-2"/>
  </r>
  <r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n v="-6.730770073784309E-2"/>
    <n v="-1.2469460408670585E-7"/>
    <n v="-2.0202166772570918E-2"/>
    <n v="-3.9603829188519346E-2"/>
  </r>
  <r>
    <x v="274"/>
    <n v="21500167"/>
    <n v="5267540"/>
    <n v="2085946"/>
    <n v="1461831"/>
    <n v="1150753"/>
    <n v="5.3522979612204875E-2"/>
    <n v="-0.18038878280484005"/>
    <n v="1.0204110399515187E-2"/>
    <n v="-0.18866770670729816"/>
    <n v="0.24499995744219102"/>
    <n v="0.39600003037471004"/>
    <n v="0.700800020710028"/>
    <n v="0.7871997515444672"/>
    <n v="-6.6666718113825851E-2"/>
    <n v="-2.9411571032051054E-2"/>
    <n v="-8.5714137290558767E-2"/>
    <n v="-2.0408753199242069E-2"/>
  </r>
  <r>
    <x v="275"/>
    <n v="21282993"/>
    <n v="5480370"/>
    <n v="2126383"/>
    <n v="1567782"/>
    <n v="1311293"/>
    <n v="6.161224598438763E-2"/>
    <n v="-1.9805813921328408E-2"/>
    <n v="-4.8543649389700683E-2"/>
    <n v="3.0204094001616832E-2"/>
    <n v="0.2574999672273538"/>
    <n v="0.38799989781711819"/>
    <n v="0.73729991257454564"/>
    <n v="0.83640008623647932"/>
    <n v="6.1855642622671514E-2"/>
    <n v="-4.9019951104512183E-2"/>
    <n v="-9.80397588964943E-3"/>
    <n v="3.0303578599974568E-2"/>
  </r>
  <r>
    <x v="276"/>
    <n v="21065820"/>
    <n v="5213790"/>
    <n v="2064661"/>
    <n v="1431842"/>
    <n v="1127146"/>
    <n v="5.3505916218784741E-2"/>
    <n v="-5.8652468942478331E-2"/>
    <n v="1.0416696145001181E-2"/>
    <n v="-6.835710938419326E-2"/>
    <n v="0.247499978638382"/>
    <n v="0.39600003068784895"/>
    <n v="0.69349980456840132"/>
    <n v="0.78719998435581584"/>
    <n v="2.0618600837373213E-2"/>
    <n v="2.0618556709943503E-2"/>
    <n v="-7.7670235929961806E-2"/>
    <n v="-3.0302421776476351E-2"/>
  </r>
  <r>
    <x v="277"/>
    <n v="46236443"/>
    <n v="9612556"/>
    <n v="3235586"/>
    <n v="2178196"/>
    <n v="1648023"/>
    <n v="3.5643377670726097E-2"/>
    <n v="4.1273140835281552E-2"/>
    <n v="5.1020374066121921E-2"/>
    <n v="-9.2741097247820425E-3"/>
    <n v="0.20789998919250774"/>
    <n v="0.33659996363090111"/>
    <n v="0.67319984695198953"/>
    <n v="0.75659995702866045"/>
    <n v="-9.9999925249004695E-3"/>
    <n v="-9.9999808944563062E-3"/>
    <n v="-1.0000225070603719E-2"/>
    <n v="2.1052365209859536E-2"/>
  </r>
  <r>
    <x v="278"/>
    <n v="43543058"/>
    <n v="9144042"/>
    <n v="3140064"/>
    <n v="2135243"/>
    <n v="1698799"/>
    <n v="3.9014232762430233E-2"/>
    <n v="8.5402326831010456E-2"/>
    <n v="2.1052632319450426E-2"/>
    <n v="6.3022897668794764E-2"/>
    <n v="0.2099999958661608"/>
    <n v="0.34339999750657313"/>
    <n v="0.67999983439827982"/>
    <n v="0.79559984507618098"/>
    <n v="1.0101010462650883E-2"/>
    <n v="2.02022760256928E-2"/>
    <n v="4.1666241028444073E-2"/>
    <n v="-9.7087625223057916E-3"/>
  </r>
  <r>
    <x v="279"/>
    <n v="21500167"/>
    <n v="5643793"/>
    <n v="2234942"/>
    <n v="1631507"/>
    <n v="1377971"/>
    <n v="6.4091176594116686E-2"/>
    <n v="0.11494806239309452"/>
    <n v="-9.9999364563004844E-3"/>
    <n v="0.12621014308084444"/>
    <n v="0.26249996104681417"/>
    <n v="0.39599999503879751"/>
    <n v="0.72999970469032305"/>
    <n v="0.84460011510830169"/>
    <n v="6.0606031477791422E-2"/>
    <n v="-9.9998282183326737E-3"/>
    <n v="1.0100317527398373E-2"/>
    <n v="6.1855850733984585E-2"/>
  </r>
  <r>
    <x v="280"/>
    <n v="22368860"/>
    <n v="5536293"/>
    <n v="2303097"/>
    <n v="1630823"/>
    <n v="1270411"/>
    <n v="5.6793730212447123E-2"/>
    <n v="8.1779027429128126E-2"/>
    <n v="1.980199148273698E-2"/>
    <n v="6.077359956079853E-2"/>
    <n v="0.24750000670575076"/>
    <n v="0.41599983960386488"/>
    <n v="0.70810000620903069"/>
    <n v="0.77899992825708242"/>
    <n v="2.0618661584254294E-2"/>
    <n v="6.122441042651805E-2"/>
    <n v="5.0354675762420698E-8"/>
    <n v="-2.0618390872048531E-2"/>
  </r>
  <r>
    <x v="281"/>
    <n v="20631473"/>
    <n v="5415761"/>
    <n v="2166304"/>
    <n v="1660472"/>
    <n v="1402435"/>
    <n v="6.7975514884468013E-2"/>
    <n v="0.21871070507745793"/>
    <n v="-4.0404060136093878E-2"/>
    <n v="0.27002486365627365"/>
    <n v="0.2624999678888657"/>
    <n v="0.39999992614149699"/>
    <n v="0.76649999261414836"/>
    <n v="0.84460021006075381"/>
    <n v="7.1428626475593893E-2"/>
    <n v="1.0100746111059822E-2"/>
    <n v="9.3749957138350659E-2"/>
    <n v="7.2917272145561984E-2"/>
  </r>
  <r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n v="-3.8834969171789524E-2"/>
    <n v="-1.030919384958473E-2"/>
    <n v="-5.940564299148765E-2"/>
    <n v="-3.9216263655005856E-2"/>
  </r>
  <r>
    <x v="283"/>
    <n v="21282993"/>
    <n v="5267540"/>
    <n v="2043805"/>
    <n v="1536737"/>
    <n v="1234922"/>
    <n v="5.8023887899601341E-2"/>
    <n v="9.5618491304586994E-2"/>
    <n v="1.0309259753916944E-2"/>
    <n v="8.443873126744883E-2"/>
    <n v="0.2474999639383427"/>
    <n v="0.38799990128219247"/>
    <n v="0.75190001003031115"/>
    <n v="0.80360009552708112"/>
    <n v="-5.9394103302246037E-8"/>
    <n v="-2.0202345418408929E-2"/>
    <n v="8.4210846314881183E-2"/>
    <n v="2.0833474971021282E-2"/>
  </r>
  <r>
    <x v="284"/>
    <n v="45338648"/>
    <n v="9045060"/>
    <n v="2983060"/>
    <n v="2028481"/>
    <n v="1645504"/>
    <n v="3.6293627458851445E-2"/>
    <n v="-1.5284980852815488E-3"/>
    <n v="-1.9417454730133787E-2"/>
    <n v="1.824321460587619E-2"/>
    <n v="0.19949999391247838"/>
    <n v="0.3297999128806221"/>
    <n v="0.68000006704524885"/>
    <n v="0.81120010490608485"/>
    <n v="-4.0404019801325131E-2"/>
    <n v="-2.0202173158092251E-2"/>
    <n v="1.0101339333406401E-2"/>
    <n v="7.216514800219076E-2"/>
  </r>
  <r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n v="3.9999925634637279E-2"/>
    <n v="-4.9504851483667345E-2"/>
    <n v="-1.0000137920997965E-2"/>
    <n v="9.8039493007420209E-3"/>
  </r>
  <r>
    <x v="286"/>
    <n v="20848646"/>
    <n v="5107918"/>
    <n v="1981872"/>
    <n v="1403363"/>
    <n v="1104728"/>
    <n v="5.2987997398008482E-2"/>
    <n v="-0.19829372316253391"/>
    <n v="-3.0303068357704799E-2"/>
    <n v="-0.17324037076778254"/>
    <n v="0.2449999870495187"/>
    <n v="0.38799996397749531"/>
    <n v="0.70809971582423081"/>
    <n v="0.78720046060783988"/>
    <n v="-6.6666577501603985E-2"/>
    <n v="-2.020209889274982E-2"/>
    <n v="-2.999999688408439E-2"/>
    <n v="-6.796074671751795E-2"/>
  </r>
  <r>
    <x v="287"/>
    <n v="21934513"/>
    <n v="5209447"/>
    <n v="2000427"/>
    <n v="1416502"/>
    <n v="1126686"/>
    <n v="5.1365899940427215E-2"/>
    <n v="-0.11313267910935909"/>
    <n v="-1.9417486578885645E-2"/>
    <n v="-9.557094157605317E-2"/>
    <n v="0.23750000740841615"/>
    <n v="0.38399987561059745"/>
    <n v="0.70809982068828303"/>
    <n v="0.79540021828419583"/>
    <n v="-4.0404036470283677E-2"/>
    <n v="-7.69230200274581E-2"/>
    <n v="-2.6199794667114418E-7"/>
    <n v="2.1053005824797744E-2"/>
  </r>
  <r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n v="-9.5236846677686504E-3"/>
    <n v="4.9999793071922927E-2"/>
    <n v="-4.7618968953030416E-2"/>
    <n v="-5.8252642113401421E-2"/>
  </r>
  <r>
    <x v="289"/>
    <n v="22151687"/>
    <n v="5648680"/>
    <n v="2146498"/>
    <n v="1504266"/>
    <n v="1196493"/>
    <n v="5.4013628849125576E-2"/>
    <n v="6.1414239622874067E-2"/>
    <n v="4.0816300640436287E-2"/>
    <n v="1.9790133004043975E-2"/>
    <n v="0.25499999164849158"/>
    <n v="0.37999992918699588"/>
    <n v="0.70080009392042297"/>
    <n v="0.79539988273350593"/>
    <n v="3.0303146678507309E-2"/>
    <n v="-1.0416674952641647E-2"/>
    <n v="1.0526251313387691E-2"/>
    <n v="-1.0203734796199404E-2"/>
  </r>
  <r>
    <x v="290"/>
    <n v="20848646"/>
    <n v="5316404"/>
    <n v="2190358"/>
    <n v="1566982"/>
    <n v="1323473"/>
    <n v="6.3480045658600562E-2"/>
    <n v="7.1705743358689844E-2"/>
    <n v="-2.0408173813155628E-2"/>
    <n v="9.4032957054515309E-2"/>
    <n v="0.25499996498573574"/>
    <n v="0.41199991573251393"/>
    <n v="0.7153999483189506"/>
    <n v="0.84460000178687433"/>
    <n v="3.0303038950185268E-2"/>
    <n v="6.1855723083976466E-2"/>
    <n v="-4.8543770746710235E-2"/>
    <n v="5.1020285447952007E-2"/>
  </r>
  <r>
    <x v="291"/>
    <n v="46236443"/>
    <n v="9418363"/>
    <n v="3202243"/>
    <n v="2221076"/>
    <n v="1697790"/>
    <n v="3.671973642090072E-2"/>
    <n v="3.177506709190614E-2"/>
    <n v="1.9801958360160077E-2"/>
    <n v="1.1740599986385547E-2"/>
    <n v="0.2036999905031622"/>
    <n v="0.33999995540626327"/>
    <n v="0.69360007969413939"/>
    <n v="0.76439977740518561"/>
    <n v="2.1052615132040486E-2"/>
    <n v="3.0927972165151196E-2"/>
    <n v="2.0000016629388995E-2"/>
    <n v="-5.7692703955354419E-2"/>
  </r>
  <r>
    <x v="292"/>
    <n v="43094160"/>
    <n v="9140271"/>
    <n v="3169846"/>
    <n v="2069275"/>
    <n v="1694736"/>
    <n v="3.9326349556413211E-2"/>
    <n v="9.4961025593371939E-3"/>
    <n v="-1.0309290188543541E-2"/>
    <n v="2.0011698673675582E-2"/>
    <n v="0.21209999220311987"/>
    <n v="0.34680000188178228"/>
    <n v="0.65279985210637992"/>
    <n v="0.81899989126626471"/>
    <n v="-2.8846100986529732E-2"/>
    <n v="6.249990280134643E-2"/>
    <n v="-3.03028787458135E-2"/>
    <n v="1.9417510896918788E-2"/>
  </r>
  <r>
    <x v="293"/>
    <n v="22803207"/>
    <n v="5700801"/>
    <n v="2371533"/>
    <n v="1748531"/>
    <n v="1462471"/>
    <n v="6.4134443896422116E-2"/>
    <n v="0.32382903302894461"/>
    <n v="9.3749977516524474E-2"/>
    <n v="0.21035794983323086"/>
    <n v="0.24999996710988942"/>
    <n v="0.4159999621105876"/>
    <n v="0.73729988155340875"/>
    <n v="0.83639981218519999"/>
    <n v="2.0408082957817264E-2"/>
    <n v="7.2164950341893075E-2"/>
    <n v="4.1237363999205634E-2"/>
    <n v="6.2499139722772323E-2"/>
  </r>
  <r>
    <x v="294"/>
    <n v="21717340"/>
    <n v="5429335"/>
    <n v="2106582"/>
    <n v="1568560"/>
    <n v="1350531"/>
    <n v="6.2186759520272743E-2"/>
    <n v="0.19867558485682779"/>
    <n v="-9.9009729462398166E-3"/>
    <n v="0.21066231862763574"/>
    <n v="0.25"/>
    <n v="0.38800000368369236"/>
    <n v="0.74459954561464969"/>
    <n v="0.86100053552302747"/>
    <n v="5.2631546112283933E-2"/>
    <n v="1.0417003564739069E-2"/>
    <n v="5.1546016338329892E-2"/>
    <n v="8.2474603012231862E-2"/>
  </r>
  <r>
    <x v="295"/>
    <n v="21717340"/>
    <n v="5320748"/>
    <n v="2085733"/>
    <n v="1568262"/>
    <n v="1324554"/>
    <n v="6.0990618556416208E-2"/>
    <n v="1.2531332152540875E-2"/>
    <n v="5.2631533028763E-2"/>
    <n v="-3.8095234455086113E-2"/>
    <n v="0.24499998618615354"/>
    <n v="0.39199995940420407"/>
    <n v="0.75189969185892924"/>
    <n v="0.84459994567234298"/>
    <n v="-5.7692364335817814E-2"/>
    <n v="-6.6666407050682941E-2"/>
    <n v="2.9999502736572481E-2"/>
    <n v="6.1855580046786596E-2"/>
  </r>
  <r>
    <x v="296"/>
    <n v="21065820"/>
    <n v="5319119"/>
    <n v="2234030"/>
    <n v="1663458"/>
    <n v="1309474"/>
    <n v="6.2161074195070498E-2"/>
    <n v="9.4426795643601791E-2"/>
    <n v="-4.9019566683076277E-2"/>
    <n v="0.15084054746076969"/>
    <n v="0.25249997389135576"/>
    <n v="0.42000000376002117"/>
    <n v="0.74459966965528668"/>
    <n v="0.7871999172807489"/>
    <n v="-9.8039915255448973E-3"/>
    <n v="0.10526337375537098"/>
    <n v="6.2499386222738096E-2"/>
    <n v="-1.0309236436616853E-2"/>
  </r>
  <r>
    <x v="297"/>
    <n v="21500167"/>
    <n v="5321291"/>
    <n v="2107231"/>
    <n v="1507513"/>
    <n v="1186714"/>
    <n v="5.5195571271609192E-2"/>
    <n v="-0.10333342652249045"/>
    <n v="3.1250040470256035E-2"/>
    <n v="-0.13050517372885584"/>
    <n v="0.24749998453500385"/>
    <n v="0.39599995564986018"/>
    <n v="0.71539997276046152"/>
    <n v="0.78719984504279561"/>
    <n v="-2.9411692080629992E-2"/>
    <n v="-3.8834862512548529E-2"/>
    <n v="3.4164820750248737E-8"/>
    <n v="-6.7961350488562999E-2"/>
  </r>
  <r>
    <x v="298"/>
    <n v="43991955"/>
    <n v="9330693"/>
    <n v="3204160"/>
    <n v="2069887"/>
    <n v="1582222"/>
    <n v="3.5966166995760933E-2"/>
    <n v="-6.8069667037737314E-2"/>
    <n v="-4.8543658453296556E-2"/>
    <n v="-2.0522190478220792E-2"/>
    <n v="0.2120999850995483"/>
    <n v="0.34340000255072156"/>
    <n v="0.64599988764606009"/>
    <n v="0.76440018223217021"/>
    <n v="4.1237088797290378E-2"/>
    <n v="1.0000139971770405E-2"/>
    <n v="-6.8627719981044111E-2"/>
    <n v="5.2960112828515093E-7"/>
  </r>
  <r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n v="1.9801929286341613E-2"/>
    <n v="-2.9411811919884179E-2"/>
    <n v="5.2083523643184693E-2"/>
    <n v="-8.5714117186693306E-2"/>
  </r>
  <r>
    <x v="300"/>
    <n v="21065820"/>
    <n v="5424448"/>
    <n v="2104686"/>
    <n v="1490328"/>
    <n v="1222069"/>
    <n v="5.8011935922741197E-2"/>
    <n v="-0.16438069541208"/>
    <n v="-7.6190430248730401E-2"/>
    <n v="-9.5463647951307462E-2"/>
    <n v="0.25749996914432954"/>
    <n v="0.3880000324456977"/>
    <n v="0.70809992559460178"/>
    <n v="0.82000002683972928"/>
    <n v="3.0000012084575367E-2"/>
    <n v="-6.7307529363299645E-2"/>
    <n v="-3.9603907025301477E-2"/>
    <n v="-1.9607590899170857E-2"/>
  </r>
  <r>
    <x v="301"/>
    <n v="22151687"/>
    <n v="5261025"/>
    <n v="2020233"/>
    <n v="1430527"/>
    <n v="1173032"/>
    <n v="5.2954522154452614E-2"/>
    <n v="-0.13142904531624966"/>
    <n v="2.000001105107807E-2"/>
    <n v="-0.14845985603752898"/>
    <n v="0.23749997009257129"/>
    <n v="0.38399988595378276"/>
    <n v="0.70810000628640357"/>
    <n v="0.81999990213396878"/>
    <n v="-5.0000119629714845E-2"/>
    <n v="-1.0309581680237767E-2"/>
    <n v="-4.9019019073019421E-2"/>
    <n v="-4.7619753644116192E-2"/>
  </r>
  <r>
    <x v="302"/>
    <n v="21500167"/>
    <n v="5643793"/>
    <n v="2325243"/>
    <n v="1629530"/>
    <n v="1376301"/>
    <n v="6.4013502778838882E-2"/>
    <n v="3.906748988716191E-2"/>
    <n v="-9.9999364563004844E-3"/>
    <n v="4.9563101571539425E-2"/>
    <n v="0.26249996104681417"/>
    <n v="0.41200005032076831"/>
    <n v="0.70079987338957694"/>
    <n v="0.84459997668039255"/>
    <n v="7.1428472846377877E-2"/>
    <n v="5.1020645377010121E-2"/>
    <n v="-6.7960951470824149E-2"/>
    <n v="3.6713298179336107E-8"/>
  </r>
  <r>
    <x v="303"/>
    <n v="20631473"/>
    <n v="5003132"/>
    <n v="1921202"/>
    <n v="1332354"/>
    <n v="1070679"/>
    <n v="5.1895422105828315E-2"/>
    <n v="-0.18235948174610572"/>
    <n v="-2.0618566978098496E-2"/>
    <n v="-0.16514598922513912"/>
    <n v="0.24249999018489857"/>
    <n v="0.38399986248613871"/>
    <n v="0.6935002149695868"/>
    <n v="0.80359949382821683"/>
    <n v="-3.9603899962223021E-2"/>
    <n v="-8.5714621313318307E-2"/>
    <n v="-6.8626749068202542E-2"/>
    <n v="2.0832797600027098E-2"/>
  </r>
  <r>
    <x v="304"/>
    <n v="21065820"/>
    <n v="5055796"/>
    <n v="2103211"/>
    <n v="1581404"/>
    <n v="1270816"/>
    <n v="6.0325968796847214E-2"/>
    <n v="7.0869645087190403E-2"/>
    <n v="-2.0202030068046883E-2"/>
    <n v="9.2949441541099409E-2"/>
    <n v="0.2399999620237902"/>
    <n v="0.41599997310018044"/>
    <n v="0.75189983315986841"/>
    <n v="0.80359983913029187"/>
    <n v="-3.0303123150914435E-2"/>
    <n v="5.050510022784982E-2"/>
    <n v="5.1020214969491162E-2"/>
    <n v="2.0833329923489297E-2"/>
  </r>
  <r>
    <x v="305"/>
    <n v="42645263"/>
    <n v="9134615"/>
    <n v="2981538"/>
    <n v="1926073"/>
    <n v="1457267"/>
    <n v="3.4171837561419192E-2"/>
    <n v="-7.8974379069435274E-2"/>
    <n v="-3.061227899510266E-2"/>
    <n v="-4.9889370600798899E-2"/>
    <n v="0.2141999921538765"/>
    <n v="0.32639996321684056"/>
    <n v="0.64599981620224189"/>
    <n v="0.75660008732794659"/>
    <n v="9.901024054021379E-3"/>
    <n v="-4.9505064669794319E-2"/>
    <n v="-1.1059416504810571E-7"/>
    <n v="-1.0204203355166808E-2"/>
  </r>
  <r>
    <x v="306"/>
    <n v="45787545"/>
    <n v="9711538"/>
    <n v="3268903"/>
    <n v="2156168"/>
    <n v="1648175"/>
    <n v="3.5996142619133656E-2"/>
    <n v="2.14525645157293E-2"/>
    <n v="6.2500026105626771E-2"/>
    <n v="-3.8632880455784169E-2"/>
    <n v="0.2120999935681199"/>
    <n v="0.33659992886811541"/>
    <n v="0.65959987188362579"/>
    <n v="0.76440008385246416"/>
    <n v="-1.9417420463751389E-2"/>
    <n v="-1.6810608094441903E-7"/>
    <n v="-3.9604103081355313E-2"/>
    <n v="2.0833392678552221E-2"/>
  </r>
  <r>
    <x v="307"/>
    <n v="21282993"/>
    <n v="5107918"/>
    <n v="1941009"/>
    <n v="1360259"/>
    <n v="1070795"/>
    <n v="5.0312237569217828E-2"/>
    <n v="-0.12378515452073491"/>
    <n v="1.0309259753916944E-2"/>
    <n v="-0.13272610594787992"/>
    <n v="0.23999998496452074"/>
    <n v="0.38000003132391708"/>
    <n v="0.70079994477099283"/>
    <n v="0.78719934953563986"/>
    <n v="-6.796111175454167E-2"/>
    <n v="-2.0618557868033793E-2"/>
    <n v="-1.030925235231317E-2"/>
    <n v="-4.0000824671314827E-2"/>
  </r>
  <r>
    <x v="308"/>
    <n v="20848646"/>
    <n v="5420648"/>
    <n v="2168259"/>
    <n v="1567000"/>
    <n v="1259241"/>
    <n v="6.0399174123825596E-2"/>
    <n v="7.3492453743802422E-2"/>
    <n v="-5.8823516134325682E-2"/>
    <n v="0.14058576428391034"/>
    <n v="0.2600000019185898"/>
    <n v="0.39999996310404218"/>
    <n v="0.7226996405872177"/>
    <n v="0.80359987236758135"/>
    <n v="9.4736988039403114E-2"/>
    <n v="4.1666879953670577E-2"/>
    <n v="2.0618040066658461E-2"/>
    <n v="-2.0000038687453481E-2"/>
  </r>
  <r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n v="-9.5238078363256706E-2"/>
    <n v="-3.8835279898416175E-2"/>
    <n v="3.1249873696809649E-2"/>
    <n v="-5.8252340903947375E-2"/>
  </r>
  <r>
    <x v="310"/>
    <n v="20848646"/>
    <n v="5264283"/>
    <n v="2000427"/>
    <n v="1489518"/>
    <n v="1209191"/>
    <n v="5.7998538610133245E-2"/>
    <n v="0.1293683727802637"/>
    <n v="1.0526296911824717E-2"/>
    <n v="0.11760414033937483"/>
    <n v="0.25249999448405425"/>
    <n v="0.37999989742192813"/>
    <n v="0.74460002789404467"/>
    <n v="0.81180019308259455"/>
    <n v="4.1237132799597287E-2"/>
    <n v="-1.0416579418319305E-2"/>
    <n v="7.368391793029061E-2"/>
    <n v="1.0204958212841841E-2"/>
  </r>
  <r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n v="1.041675732169578E-2"/>
    <n v="-1.9230747220690514E-2"/>
    <n v="-7.7670184488838667E-2"/>
    <n v="6.1224703616036491E-2"/>
  </r>
  <r>
    <x v="312"/>
    <n v="45787545"/>
    <n v="9711538"/>
    <n v="3367961"/>
    <n v="2290213"/>
    <n v="1839957"/>
    <n v="4.0184661571176179E-2"/>
    <n v="0.26260801898348074"/>
    <n v="7.3684224842708756E-2"/>
    <n v="0.17595846284092165"/>
    <n v="0.2120999935681199"/>
    <n v="0.34679996103603777"/>
    <n v="0.67999985748053493"/>
    <n v="0.80339994576923635"/>
    <n v="-9.8039153253003386E-3"/>
    <n v="6.2500000361962904E-2"/>
    <n v="5.2631657820237931E-2"/>
    <n v="6.1855475865157272E-2"/>
  </r>
  <r>
    <x v="313"/>
    <n v="47134238"/>
    <n v="10096153"/>
    <n v="3261057"/>
    <n v="2173168"/>
    <n v="1627268"/>
    <n v="3.4524118115582987E-2"/>
    <n v="-1.2684939402672679E-2"/>
    <n v="2.9411754428234849E-2"/>
    <n v="-4.0893951308222043E-2"/>
    <n v="0.21419998346000629"/>
    <n v="0.32299995849904412"/>
    <n v="0.66639988200144917"/>
    <n v="0.74879990870471125"/>
    <n v="9.9009427419523011E-3"/>
    <n v="-4.0403960912302916E-2"/>
    <n v="1.030929569225747E-2"/>
    <n v="-2.0408390157586442E-2"/>
  </r>
  <r>
    <x v="314"/>
    <n v="21500167"/>
    <n v="5482542"/>
    <n v="2083366"/>
    <n v="1566483"/>
    <n v="1245980"/>
    <n v="5.79521079999053E-2"/>
    <n v="0.16360274375580763"/>
    <n v="1.0204110399515187E-2"/>
    <n v="0.15184914843385378"/>
    <n v="0.25499997279090902"/>
    <n v="0.38000000729588573"/>
    <n v="0.75190005020721273"/>
    <n v="0.79539963089289833"/>
    <n v="6.2499953192104218E-2"/>
    <n v="-6.3231656244333578E-8"/>
    <n v="7.2916822864360187E-2"/>
    <n v="1.0417032689490568E-2"/>
  </r>
  <r>
    <x v="315"/>
    <n v="20631473"/>
    <n v="4899974"/>
    <n v="2018789"/>
    <n v="1547402"/>
    <n v="1230803"/>
    <n v="5.9656574205826214E-2"/>
    <n v="-2.2583445107012823E-2"/>
    <n v="-1.0416648180253452E-2"/>
    <n v="-1.2294868742359966E-2"/>
    <n v="0.23749995940667931"/>
    <n v="0.41199994122417793"/>
    <n v="0.76650011467270729"/>
    <n v="0.79539964404854069"/>
    <n v="-8.6538624407224485E-2"/>
    <n v="2.9999948067531479E-2"/>
    <n v="6.0606746739074291E-2"/>
    <n v="-1.0204367373629619E-2"/>
  </r>
  <r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n v="0.10526313728032233"/>
    <n v="3.0303013124793887E-2"/>
    <n v="5.050549731149534E-2"/>
    <n v="-2.0618702092187746E-2"/>
  </r>
  <r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n v="-1.9801936939940368E-2"/>
    <n v="8.4210574193935628E-2"/>
    <n v="2.9411761518776558E-2"/>
    <n v="2.0201969561373101E-2"/>
  </r>
  <r>
    <x v="318"/>
    <n v="21717340"/>
    <n v="5212161"/>
    <n v="2126561"/>
    <n v="1567914"/>
    <n v="1324260"/>
    <n v="6.0977080986898025E-2"/>
    <n v="7.4309968434143725E-2"/>
    <n v="3.0927779261751054E-2"/>
    <n v="4.2080679274687949E-2"/>
    <n v="0.23999997237230711"/>
    <n v="0.40799986800100763"/>
    <n v="0.73730027024853739"/>
    <n v="0.84459989514731038"/>
    <n v="-1.0309324471696191E-2"/>
    <n v="-2.8130557361283337E-7"/>
    <n v="6.3158844899956712E-2"/>
    <n v="-9.6155088519985776E-3"/>
  </r>
  <r>
    <x v="319"/>
    <n v="47134238"/>
    <n v="9403280"/>
    <n v="3037259"/>
    <n v="2003376"/>
    <n v="1547007"/>
    <n v="3.2821300728358017E-2"/>
    <n v="-0.15921567732289399"/>
    <n v="2.9411754428234849E-2"/>
    <n v="-0.18323809520645018"/>
    <n v="0.19949998979510394"/>
    <n v="0.32299995320781683"/>
    <n v="0.65959998801551001"/>
    <n v="0.77220002635551188"/>
    <n v="-5.9405960184384599E-2"/>
    <n v="-6.8627481263608847E-2"/>
    <n v="-2.9999814324385921E-2"/>
    <n v="-3.8834853771182787E-2"/>
  </r>
  <r>
    <x v="320"/>
    <n v="43991955"/>
    <n v="9330693"/>
    <n v="1268974"/>
    <n v="906047"/>
    <n v="699650"/>
    <n v="1.5904044273549561E-2"/>
    <n v="-0.57004623700582813"/>
    <n v="-6.6666636964265225E-2"/>
    <n v="-0.53933524904808428"/>
    <n v="0.2120999850995483"/>
    <n v="0.13599997342105244"/>
    <n v="0.71399965641534024"/>
    <n v="0.77220055913214214"/>
    <n v="-9.8039146714037351E-3"/>
    <n v="-0.57894739660948003"/>
    <n v="7.1428245561705461E-2"/>
    <n v="3.125087243654967E-2"/>
  </r>
  <r>
    <x v="321"/>
    <n v="22803207"/>
    <n v="5985841"/>
    <n v="2298563"/>
    <n v="1761848"/>
    <n v="1459163"/>
    <n v="6.3989376581986918E-2"/>
    <n v="0.17109664681616077"/>
    <n v="6.0605997181603088E-2"/>
    <n v="0.10417685896933171"/>
    <n v="0.26249996327270986"/>
    <n v="0.38400000935541057"/>
    <n v="0.76649976528813868"/>
    <n v="0.8282002760737589"/>
    <n v="2.9411730517910906E-2"/>
    <n v="1.0526321007173767E-2"/>
    <n v="1.941709549946502E-2"/>
    <n v="4.1237943678750888E-2"/>
  </r>
  <r>
    <x v="322"/>
    <n v="21282993"/>
    <n v="5373955"/>
    <n v="2149582"/>
    <n v="1537811"/>
    <n v="1197954"/>
    <n v="5.6286914157233428E-2"/>
    <n v="-2.6689080218361472E-2"/>
    <n v="3.1578939205113343E-2"/>
    <n v="-5.6484303590193408E-2"/>
    <n v="0.25249996558284826"/>
    <n v="0.4"/>
    <n v="0.71540001730569014"/>
    <n v="0.778999499938549"/>
    <n v="6.3157931536669931E-2"/>
    <n v="-2.9126075087589576E-2"/>
    <n v="-6.666678372101309E-2"/>
    <n v="-2.061874710744882E-2"/>
  </r>
  <r>
    <x v="323"/>
    <n v="22368860"/>
    <n v="5648137"/>
    <n v="2281847"/>
    <n v="1649091"/>
    <n v="1338732"/>
    <n v="5.9848020864719971E-2"/>
    <n v="-1.6965332095788321E-2"/>
    <n v="4.0403967113556316E-2"/>
    <n v="-5.5141409677109565E-2"/>
    <n v="0.25249999329424921"/>
    <n v="0.40399993838676362"/>
    <n v="0.72270007585959972"/>
    <n v="0.81179995524807302"/>
    <n v="-3.8095120900919155E-2"/>
    <n v="-9.8038386498577879E-3"/>
    <n v="-4.8076939466133783E-2"/>
    <n v="4.2105293710367864E-2"/>
  </r>
  <r>
    <x v="324"/>
    <n v="21282993"/>
    <n v="5054710"/>
    <n v="2102759"/>
    <n v="1550364"/>
    <n v="1220447"/>
    <n v="5.7343767392114449E-2"/>
    <n v="-9.5681832159261737E-2"/>
    <n v="2.0833344325254632E-2"/>
    <n v="-0.11413731364380297"/>
    <n v="0.2374999606493316"/>
    <n v="0.41599992877929692"/>
    <n v="0.73729989979831256"/>
    <n v="0.78720029618850795"/>
    <n v="-4.0404220782814693E-2"/>
    <n v="9.7087929732235789E-3"/>
    <n v="-3.8095401878072033E-2"/>
    <n v="-4.9504771755846888E-2"/>
  </r>
  <r>
    <x v="325"/>
    <n v="22803207"/>
    <n v="5529777"/>
    <n v="2300387"/>
    <n v="1763247"/>
    <n v="1518155"/>
    <n v="6.6576381120427491E-2"/>
    <n v="0.14641762191714625"/>
    <n v="5.0000004604615844E-2"/>
    <n v="9.1826306587758255E-2"/>
    <n v="0.24249996941219715"/>
    <n v="0.41599995804532441"/>
    <n v="0.76650015845159969"/>
    <n v="0.86099962172060973"/>
    <n v="1.0416655531992447E-2"/>
    <n v="1.9608070177848713E-2"/>
    <n v="3.9603794249552182E-2"/>
    <n v="1.9417154403552184E-2"/>
  </r>
  <r>
    <x v="326"/>
    <n v="45787545"/>
    <n v="9519230"/>
    <n v="3268903"/>
    <n v="2133940"/>
    <n v="1631184"/>
    <n v="3.5625059172751015E-2"/>
    <n v="5.4412811318888643E-2"/>
    <n v="-2.8571418872685217E-2"/>
    <n v="8.5424964342455612E-2"/>
    <n v="0.20789998677587979"/>
    <n v="0.34339993886060111"/>
    <n v="0.65280003719902369"/>
    <n v="0.76440012371481858"/>
    <n v="4.2105250177721931E-2"/>
    <n v="6.3157859467735111E-2"/>
    <n v="-1.0309203972160175E-2"/>
    <n v="-1.0100883675834393E-2"/>
  </r>
  <r>
    <x v="327"/>
    <n v="46236443"/>
    <n v="9709653"/>
    <n v="3301282"/>
    <n v="2177525"/>
    <n v="1647515"/>
    <n v="3.5632390666384087E-2"/>
    <n v="1.3547702422639891"/>
    <n v="5.1020374066121921E-2"/>
    <n v="1.2404609829743283"/>
    <n v="0.20999999935116115"/>
    <n v="0.33999999794019414"/>
    <n v="0.65959981607145346"/>
    <n v="0.75659980941665428"/>
    <n v="-9.9009236016756041E-3"/>
    <n v="1.5000004734380563"/>
    <n v="-7.61902892460804E-2"/>
    <n v="-2.02029764560403E-2"/>
  </r>
  <r>
    <x v="328"/>
    <n v="22151687"/>
    <n v="5593301"/>
    <n v="2237320"/>
    <n v="1698573"/>
    <n v="1364973"/>
    <n v="6.1619370118402267E-2"/>
    <n v="-6.4550704753341459E-2"/>
    <n v="-2.8571422306645E-2"/>
    <n v="-3.7037498881522302E-2"/>
    <n v="0.2525000014671569"/>
    <n v="0.39999992848587979"/>
    <n v="0.75919984624461412"/>
    <n v="0.80359984528189254"/>
    <n v="-3.8095097922600685E-2"/>
    <n v="4.1666455053808393E-2"/>
    <n v="-9.5237068217240983E-3"/>
    <n v="-2.9703480550005823E-2"/>
  </r>
  <r>
    <x v="329"/>
    <n v="21065820"/>
    <n v="5424448"/>
    <n v="2191477"/>
    <n v="1519789"/>
    <n v="1258689"/>
    <n v="5.97502969264904E-2"/>
    <n v="5.0698941695590971E-2"/>
    <n v="-1.020406341364033E-2"/>
    <n v="6.1530869494502038E-2"/>
    <n v="0.25749996914432954"/>
    <n v="0.40400000147480442"/>
    <n v="0.69349986333418057"/>
    <n v="0.82819983563507826"/>
    <n v="1.9801997002018235E-2"/>
    <n v="1.0000003687010928E-2"/>
    <n v="-3.0612459381800128E-2"/>
    <n v="6.315836621257187E-2"/>
  </r>
  <r>
    <x v="330"/>
    <n v="22803207"/>
    <n v="5985841"/>
    <n v="2442223"/>
    <n v="1729338"/>
    <n v="1347154"/>
    <n v="5.9077392052793276E-2"/>
    <n v="6.2910276291296974E-3"/>
    <n v="1.9417486578885645E-2"/>
    <n v="-1.2876429342059903E-2"/>
    <n v="0.26249996327270986"/>
    <n v="0.40799997861620446"/>
    <n v="0.70809995647408119"/>
    <n v="0.77899982536670098"/>
    <n v="3.9603842550630208E-2"/>
    <n v="9.9010911868295803E-3"/>
    <n v="-2.0202183275202734E-2"/>
    <n v="-4.0404202623229857E-2"/>
  </r>
  <r>
    <x v="331"/>
    <n v="22803207"/>
    <n v="5472769"/>
    <n v="2123434"/>
    <n v="1519105"/>
    <n v="1295492"/>
    <n v="5.6811833528503247E-2"/>
    <n v="6.1489765635050153E-2"/>
    <n v="7.1428537867232134E-2"/>
    <n v="-9.2762280506242245E-3"/>
    <n v="0.23999997017963307"/>
    <n v="0.38799993202709632"/>
    <n v="0.71540014900392479"/>
    <n v="0.8527995102379361"/>
    <n v="1.0526357661139629E-2"/>
    <n v="-6.7307696023802932E-2"/>
    <n v="-2.9702636336148225E-2"/>
    <n v="8.3332303566256982E-2"/>
  </r>
  <r>
    <x v="332"/>
    <n v="21717340"/>
    <n v="5537921"/>
    <n v="2170865"/>
    <n v="1584731"/>
    <n v="1364454"/>
    <n v="6.2827860133883806E-2"/>
    <n v="-0.1012419680467409"/>
    <n v="-4.7619051795569911E-2"/>
    <n v="-5.6304066449077927E-2"/>
    <n v="0.25499996776769163"/>
    <n v="0.39199999422165827"/>
    <n v="0.72999979270935778"/>
    <n v="0.86100038429234993"/>
    <n v="5.1546391472929276E-2"/>
    <n v="-5.7692226548376913E-2"/>
    <n v="-4.7619514933925133E-2"/>
    <n v="8.8568185274695566E-7"/>
  </r>
  <r>
    <x v="333"/>
    <n v="47134238"/>
    <n v="10195135"/>
    <n v="3327692"/>
    <n v="2308087"/>
    <n v="1728295"/>
    <n v="3.6667506961712205E-2"/>
    <n v="5.9534056243808253E-2"/>
    <n v="2.9411754428234849E-2"/>
    <n v="2.9261643718434538E-2"/>
    <n v="0.21629998558584951"/>
    <n v="0.32639999372249606"/>
    <n v="0.69359994855293094"/>
    <n v="0.74879976361376321"/>
    <n v="4.0404037250012292E-2"/>
    <n v="-4.9504799548045209E-2"/>
    <n v="6.2499860644873673E-2"/>
    <n v="-2.0408631052073911E-2"/>
  </r>
  <r>
    <x v="334"/>
    <n v="46685340"/>
    <n v="10196078"/>
    <n v="3501333"/>
    <n v="2452333"/>
    <n v="1989333"/>
    <n v="4.2611513592918031E-2"/>
    <n v="0.20747489400703478"/>
    <n v="9.7087489930292037E-3"/>
    <n v="0.19586457141979285"/>
    <n v="0.2183999945164799"/>
    <n v="0.34339998183615306"/>
    <n v="0.7003998191545906"/>
    <n v="0.81120019181734293"/>
    <n v="3.9999977101296658E-2"/>
    <n v="9.9999526957554874E-3"/>
    <n v="6.1855692025719611E-2"/>
    <n v="7.2165472051580526E-2"/>
  </r>
  <r>
    <x v="335"/>
    <n v="21500167"/>
    <n v="5643793"/>
    <n v="2212367"/>
    <n v="1582727"/>
    <n v="1310814"/>
    <n v="6.0967619460816282E-2"/>
    <n v="-3.9677707910705906E-2"/>
    <n v="-2.9411712923870126E-2"/>
    <n v="-1.0577041867413484E-2"/>
    <n v="0.26249996104681417"/>
    <n v="0.39200002551475577"/>
    <n v="0.71539984098479137"/>
    <n v="0.82819968320499993"/>
    <n v="3.9603800085355578E-2"/>
    <n v="-1.9999761003473338E-2"/>
    <n v="-5.7692326304437103E-2"/>
    <n v="3.0612049103217576E-2"/>
  </r>
  <r>
    <x v="336"/>
    <n v="20848646"/>
    <n v="5420648"/>
    <n v="2254989"/>
    <n v="1580296"/>
    <n v="1282884"/>
    <n v="6.1533204602351635E-2"/>
    <n v="1.9222381382533626E-2"/>
    <n v="-1.0309307224181552E-2"/>
    <n v="2.9839310724341761E-2"/>
    <n v="0.2600000019185898"/>
    <n v="0.41599989521547975"/>
    <n v="0.7007998708641151"/>
    <n v="0.81179981471825535"/>
    <n v="9.7088663061508651E-3"/>
    <n v="2.9702707170469411E-2"/>
    <n v="1.0526328721735867E-2"/>
    <n v="-1.9802009383697916E-2"/>
  </r>
  <r>
    <x v="337"/>
    <n v="22368860"/>
    <n v="5759981"/>
    <n v="2280952"/>
    <n v="1581840"/>
    <n v="1336022"/>
    <n v="5.9726870300945152E-2"/>
    <n v="-8.263346284092199E-3"/>
    <n v="-1.9047629488924911E-2"/>
    <n v="1.0993685157453914E-2"/>
    <n v="0.2574999798827477"/>
    <n v="0.3959999173608385"/>
    <n v="0.69349990705635189"/>
    <n v="0.84459995954078793"/>
    <n v="-1.9047558436294687E-2"/>
    <n v="-2.9411916383098924E-2"/>
    <n v="-2.0618627757624686E-2"/>
    <n v="8.4210717432711579E-2"/>
  </r>
  <r>
    <x v="338"/>
    <n v="22586034"/>
    <n v="5815903"/>
    <n v="2419415"/>
    <n v="1783835"/>
    <n v="1418862"/>
    <n v="6.2820325162000548E-2"/>
    <n v="9.5230229133024258E-2"/>
    <n v="-9.5237928177200892E-3"/>
    <n v="0.10576126944543618"/>
    <n v="0.25749996657226321"/>
    <n v="0.41599988858136044"/>
    <n v="0.73730013247003923"/>
    <n v="0.79539979874820266"/>
    <n v="7.2916660695965474E-2"/>
    <n v="7.2164849122470232E-2"/>
    <n v="3.0612215410643184E-2"/>
    <n v="-6.7307392652838915E-2"/>
  </r>
  <r>
    <x v="339"/>
    <n v="21065820"/>
    <n v="5108461"/>
    <n v="2125119"/>
    <n v="1582364"/>
    <n v="1336464"/>
    <n v="6.3442296573311643E-2"/>
    <n v="-2.0513699985488687E-2"/>
    <n v="-2.9999947507378666E-2"/>
    <n v="9.7796811497079528E-3"/>
    <n v="0.24249998338540821"/>
    <n v="0.41599984809515039"/>
    <n v="0.74460018474259559"/>
    <n v="0.8445995990808689"/>
    <n v="-4.9019552793320598E-2"/>
    <n v="6.1224117926699018E-2"/>
    <n v="2.0000542711182456E-2"/>
    <n v="-1.9048522521811329E-2"/>
  </r>
  <r>
    <x v="340"/>
    <n v="43991955"/>
    <n v="9145927"/>
    <n v="3140711"/>
    <n v="2157040"/>
    <n v="1665666"/>
    <n v="3.7862968354100197E-2"/>
    <n v="-3.623744788939387E-2"/>
    <n v="-6.6666636964265225E-2"/>
    <n v="3.2602745358070839E-2"/>
    <n v="0.20789998989587982"/>
    <n v="0.34339996372155607"/>
    <n v="0.68679989976791878"/>
    <n v="0.77219986648369987"/>
    <n v="-3.883493411808725E-2"/>
    <n v="5.2083242420382314E-2"/>
    <n v="-9.8039926317745607E-3"/>
    <n v="3.1250147244980431E-2"/>
  </r>
  <r>
    <x v="341"/>
    <n v="43991955"/>
    <n v="9238310"/>
    <n v="3078205"/>
    <n v="2093179"/>
    <n v="1632680"/>
    <n v="3.711314943834617E-2"/>
    <n v="-0.17928270430340221"/>
    <n v="-5.769228750807609E-2"/>
    <n v="-0.12903470660769212"/>
    <n v="0.20999998749771406"/>
    <n v="0.33320001169044988"/>
    <n v="0.67999987005413864"/>
    <n v="0.78000018154204676"/>
    <n v="-3.8461571564425978E-2"/>
    <n v="-2.9702884930756679E-2"/>
    <n v="-2.9126148440579924E-2"/>
    <n v="-3.8461542033660479E-2"/>
  </r>
  <r>
    <x v="342"/>
    <n v="22586034"/>
    <n v="5533578"/>
    <n v="2257699"/>
    <n v="1582196"/>
    <n v="1245504"/>
    <n v="5.5144874040302959E-2"/>
    <n v="-4.9824002490055808E-2"/>
    <n v="5.050500540321412E-2"/>
    <n v="-9.5505540022857272E-2"/>
    <n v="0.24499998538920112"/>
    <n v="0.40799985109092163"/>
    <n v="0.70080023953591686"/>
    <n v="0.78719956313882733"/>
    <n v="-6.6666583826624271E-2"/>
    <n v="4.0815878915200665E-2"/>
    <n v="-2.0407610698902734E-2"/>
    <n v="-4.95051144037012E-2"/>
  </r>
  <r>
    <x v="343"/>
    <n v="21500167"/>
    <n v="5213790"/>
    <n v="2106371"/>
    <n v="1522274"/>
    <n v="1235782"/>
    <n v="5.7477786102777713E-2"/>
    <n v="-3.671571241047511E-2"/>
    <n v="3.1250040470256035E-2"/>
    <n v="-6.5906180667517744E-2"/>
    <n v="0.24249997686064484"/>
    <n v="0.40399996931215104"/>
    <n v="0.72269984727286884"/>
    <n v="0.81179997819052285"/>
    <n v="-6.7307788187726647E-2"/>
    <n v="-2.8845982995050923E-2"/>
    <n v="3.124997209510072E-2"/>
    <n v="2.0137017098242893E-7"/>
  </r>
  <r>
    <x v="344"/>
    <n v="22586034"/>
    <n v="5477113"/>
    <n v="2212753"/>
    <n v="1566850"/>
    <n v="1246273"/>
    <n v="5.5178921629180228E-2"/>
    <n v="-6.7176289013204826E-2"/>
    <n v="9.7087656419474477E-3"/>
    <n v="-7.6145772394388356E-2"/>
    <n v="0.24249998915258872"/>
    <n v="0.40399988095918415"/>
    <n v="0.70809981954605872"/>
    <n v="0.79540032549382522"/>
    <n v="-5.8252395736066442E-2"/>
    <n v="2.0201932494485986E-2"/>
    <n v="2.1052508213992516E-2"/>
    <n v="-5.825199668931158E-2"/>
  </r>
  <r>
    <x v="345"/>
    <n v="21934513"/>
    <n v="5648137"/>
    <n v="2259254"/>
    <n v="1682241"/>
    <n v="1379437"/>
    <n v="6.2888882009826244E-2"/>
    <n v="-2.7786352724930241E-2"/>
    <n v="-2.8846191309743974E-2"/>
    <n v="1.0913163478365462E-3"/>
    <n v="0.25749999555495034"/>
    <n v="0.39999985836037616"/>
    <n v="0.74460020874146948"/>
    <n v="0.81999963144400834"/>
    <n v="1.1255413934208036E-7"/>
    <n v="-3.8461621409437097E-2"/>
    <n v="9.9010917670314669E-3"/>
    <n v="3.0927632537147698E-2"/>
  </r>
  <r>
    <x v="346"/>
    <n v="22803207"/>
    <n v="5928833"/>
    <n v="2276672"/>
    <n v="1661970"/>
    <n v="1308303"/>
    <n v="5.7373640470833771E-2"/>
    <n v="-2.1071274647128546E-2"/>
    <n v="8.247417297186499E-2"/>
    <n v="-9.5656311802413296E-2"/>
    <n v="0.25999996404014575"/>
    <n v="0.38400002158940894"/>
    <n v="0.72999975402693051"/>
    <n v="0.78720012996624489"/>
    <n v="7.2164873623618453E-2"/>
    <n v="-7.6922687958343228E-2"/>
    <n v="-1.9608416724624322E-2"/>
    <n v="-6.7960568744158345E-2"/>
  </r>
  <r>
    <x v="347"/>
    <n v="45787545"/>
    <n v="9230769"/>
    <n v="3232615"/>
    <n v="2220160"/>
    <n v="1783676"/>
    <n v="3.8955484510034333E-2"/>
    <n v="7.0848537461892125E-2"/>
    <n v="4.0816303799183329E-2"/>
    <n v="2.8854477169268922E-2"/>
    <n v="0.20159999842751997"/>
    <n v="0.35019996708833251"/>
    <n v="0.68680000556824738"/>
    <n v="0.80339975497261462"/>
    <n v="-3.0302990738551805E-2"/>
    <n v="1.9801992094239607E-2"/>
    <n v="1.5404825859377524E-7"/>
    <n v="4.0403902983028317E-2"/>
  </r>
  <r>
    <x v="348"/>
    <n v="43094160"/>
    <n v="8687782"/>
    <n v="2806153"/>
    <n v="1812775"/>
    <n v="1385685"/>
    <n v="3.2154820978062923E-2"/>
    <n v="-0.1512819413479678"/>
    <n v="-2.0408208728164068E-2"/>
    <n v="-0.13360031512605031"/>
    <n v="0.20159998477751973"/>
    <n v="0.3229999325489521"/>
    <n v="0.64600005773028057"/>
    <n v="0.76439988415550741"/>
    <n v="-4.0000015334695105E-2"/>
    <n v="-3.0612481343409659E-2"/>
    <n v="-4.9999733560465498E-2"/>
    <n v="-2.0000376609782045E-2"/>
  </r>
  <r>
    <x v="349"/>
    <n v="21282993"/>
    <n v="5427163"/>
    <n v="2214282"/>
    <n v="1584097"/>
    <n v="1324939"/>
    <n v="6.2253415203397382E-2"/>
    <n v="6.3777394532654963E-2"/>
    <n v="-5.7692294069183969E-2"/>
    <n v="0.12890665337088447"/>
    <n v="0.25499998989803735"/>
    <n v="0.40799990713380085"/>
    <n v="0.71539984518683708"/>
    <n v="0.83640016993908828"/>
    <n v="4.0816347368145545E-2"/>
    <n v="1.3736004822462178E-7"/>
    <n v="2.0832763499893048E-2"/>
    <n v="6.2500805518846736E-2"/>
  </r>
  <r>
    <x v="350"/>
    <n v="21065820"/>
    <n v="5108461"/>
    <n v="2022950"/>
    <n v="1402916"/>
    <n v="1104375"/>
    <n v="5.2424970876994104E-2"/>
    <n v="-0.10633509793798579"/>
    <n v="-2.0202030068046883E-2"/>
    <n v="-8.7909009173535724E-2"/>
    <n v="0.24249998338540821"/>
    <n v="0.39599989116095824"/>
    <n v="0.69350008650732842"/>
    <n v="0.7871996612769403"/>
    <n v="2.6906243233426608E-8"/>
    <n v="-1.9802175145740009E-2"/>
    <n v="-4.040371791377384E-2"/>
    <n v="-3.030342150096621E-2"/>
  </r>
  <r>
    <x v="351"/>
    <n v="22368860"/>
    <n v="5424448"/>
    <n v="2104686"/>
    <n v="1597877"/>
    <n v="1284054"/>
    <n v="5.7403640596793933E-2"/>
    <n v="3.0315187763836571E-2"/>
    <n v="-9.6154118616319506E-3"/>
    <n v="4.0318275564798389E-2"/>
    <n v="0.24249997541224722"/>
    <n v="0.3880000324456977"/>
    <n v="0.75919970960038696"/>
    <n v="0.8036000267855411"/>
    <n v="-5.6661204617114436E-8"/>
    <n v="-3.9603597098838983E-2"/>
    <n v="7.216481157569965E-2"/>
    <n v="1.0308898587167548E-2"/>
  </r>
  <r>
    <x v="352"/>
    <n v="21065820"/>
    <n v="5213790"/>
    <n v="2064661"/>
    <n v="1507202"/>
    <n v="1211187"/>
    <n v="5.7495364528890876E-2"/>
    <n v="-0.12197005010014961"/>
    <n v="-3.9603891784959377E-2"/>
    <n v="-8.5762654837664987E-2"/>
    <n v="0.247499978638382"/>
    <n v="0.39600003068784895"/>
    <n v="0.7299997432992632"/>
    <n v="0.80359965021277835"/>
    <n v="-3.8835017822104634E-2"/>
    <n v="-9.999572722157346E-3"/>
    <n v="-1.9608462730468679E-2"/>
    <n v="-1.9999986100420308E-2"/>
  </r>
  <r>
    <x v="353"/>
    <n v="22151687"/>
    <n v="5261025"/>
    <n v="2062322"/>
    <n v="1430220"/>
    <n v="1231419"/>
    <n v="5.5590303348002343E-2"/>
    <n v="-5.8766203241909509E-2"/>
    <n v="-2.8571422306645E-2"/>
    <n v="-3.1082865026457518E-2"/>
    <n v="0.23749997009257129"/>
    <n v="0.39200003801540573"/>
    <n v="0.69349985113866797"/>
    <n v="0.8609997063388849"/>
    <n v="-8.653845022878659E-2"/>
    <n v="2.0833374938063809E-2"/>
    <n v="-4.9999883817654078E-2"/>
    <n v="9.3749446377510814E-2"/>
  </r>
  <r>
    <x v="354"/>
    <n v="46236443"/>
    <n v="9321266"/>
    <n v="3042461"/>
    <n v="1965430"/>
    <n v="1502374"/>
    <n v="3.2493286734881402E-2"/>
    <n v="-0.15770913551564303"/>
    <n v="9.8039108627445692E-3"/>
    <n v="-0.16588672574431385"/>
    <n v="0.20159998034450877"/>
    <n v="0.32639997614058003"/>
    <n v="0.64600006376416985"/>
    <n v="0.7643996479141969"/>
    <n v="-8.969747689047125E-8"/>
    <n v="-6.7961145586713623E-2"/>
    <n v="-5.9405855377534955E-2"/>
    <n v="-4.8543837382359012E-2"/>
  </r>
  <r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n v="5.2083374099396229E-2"/>
    <n v="0.10526313568085044"/>
    <n v="-1.3490768735469061E-7"/>
    <n v="4.0816711906140668E-2"/>
  </r>
  <r>
    <x v="356"/>
    <n v="21500167"/>
    <n v="5106289"/>
    <n v="1940390"/>
    <n v="1430649"/>
    <n v="1196595"/>
    <n v="5.5655149097213988E-2"/>
    <n v="-9.6867855803172809E-2"/>
    <n v="1.0204110399515187E-2"/>
    <n v="-0.10599042774802347"/>
    <n v="0.23749996918628585"/>
    <n v="0.38000003525064874"/>
    <n v="0.73729971809790817"/>
    <n v="0.83640012330068381"/>
    <n v="-6.8627534921663846E-2"/>
    <n v="-6.8627152588958129E-2"/>
    <n v="3.0612073875067258E-2"/>
    <n v="-5.5760874029253671E-8"/>
  </r>
  <r>
    <x v="357"/>
    <n v="21282993"/>
    <n v="5320748"/>
    <n v="2107016"/>
    <n v="1568884"/>
    <n v="1312214"/>
    <n v="6.1655519973154153E-2"/>
    <n v="0.18819603848330502"/>
    <n v="1.0309259753916944E-2"/>
    <n v="0.17607161132846216"/>
    <n v="0.24999998825353181"/>
    <n v="0.39599996090775208"/>
    <n v="0.74459994608488977"/>
    <n v="0.83639963184021249"/>
    <n v="3.0927857245267365E-2"/>
    <n v="1.7612831570978926E-7"/>
    <n v="7.3683998851269639E-2"/>
    <n v="6.2499989498805641E-2"/>
  </r>
  <r>
    <x v="358"/>
    <n v="20631473"/>
    <n v="5261025"/>
    <n v="2167542"/>
    <n v="1582306"/>
    <n v="1258566"/>
    <n v="6.1002236728322792E-2"/>
    <n v="-1.9849632492091485E-2"/>
    <n v="-7.7669856905524637E-2"/>
    <n v="6.2689336322857558E-2"/>
    <n v="0.25499997019117343"/>
    <n v="0.41199994297689141"/>
    <n v="0.73000015685970565"/>
    <n v="0.79539987840531479"/>
    <n v="5.1546375448807247E-2"/>
    <n v="6.1855434340853055E-2"/>
    <n v="-3.8460964053912527E-2"/>
    <n v="-1.0204265936908374E-2"/>
  </r>
  <r>
    <x v="359"/>
    <n v="20631473"/>
    <n v="5209447"/>
    <n v="2146292"/>
    <n v="1645132"/>
    <n v="1295048"/>
    <n v="6.2770506012828076E-2"/>
    <n v="6.9238688988570773E-2"/>
    <n v="-2.0618566978098496E-2"/>
    <n v="9.1748987542926042E-2"/>
    <n v="0.25250000327170047"/>
    <n v="0.41199996851873144"/>
    <n v="0.76649961887758045"/>
    <n v="0.78720005446371477"/>
    <n v="2.0202121474216073E-2"/>
    <n v="4.0403880280238225E-2"/>
    <n v="4.9999847141527276E-2"/>
    <n v="-2.0407669098314374E-2"/>
  </r>
  <r>
    <x v="360"/>
    <n v="22368860"/>
    <n v="5648137"/>
    <n v="2349625"/>
    <n v="1629465"/>
    <n v="1309438"/>
    <n v="5.8538432445819771E-2"/>
    <n v="6.335698896963593E-2"/>
    <n v="9.8039043079567456E-3"/>
    <n v="5.3033153630440921E-2"/>
    <n v="0.25249999329424921"/>
    <n v="0.41600000141639626"/>
    <n v="0.69350002659998933"/>
    <n v="0.80359995458632127"/>
    <n v="6.3158000381352997E-2"/>
    <n v="6.1224390493674674E-2"/>
    <n v="2.5300844841424919E-7"/>
    <n v="-6.6666401080015425E-2"/>
  </r>
  <r>
    <x v="361"/>
    <n v="45338648"/>
    <n v="9521116"/>
    <n v="3269551"/>
    <n v="2201061"/>
    <n v="1768333"/>
    <n v="3.9002773086661079E-2"/>
    <n v="0.17702582712427128"/>
    <n v="-1.9417454730133787E-2"/>
    <n v="0.2003332689885069"/>
    <n v="0.20999999823550097"/>
    <n v="0.34339997538103728"/>
    <n v="0.6731997757490249"/>
    <n v="0.80340026923379226"/>
    <n v="4.1666759474071613E-2"/>
    <n v="5.2083334813527671E-2"/>
    <n v="4.2104813158013288E-2"/>
    <n v="5.1021244483845152E-2"/>
  </r>
  <r>
    <x v="362"/>
    <n v="43543058"/>
    <n v="8778280"/>
    <n v="3133846"/>
    <n v="2109705"/>
    <n v="1596202"/>
    <n v="3.6658013316382146E-2"/>
    <n v="-4.8227189709752039E-2"/>
    <n v="1.0416678752604991E-2"/>
    <n v="-5.8039291353914724E-2"/>
    <n v="0.2015999886824669"/>
    <n v="0.35700000455670133"/>
    <n v="0.67319995941089639"/>
    <n v="0.75659961937806475"/>
    <n v="-4.9504968913895664E-2"/>
    <n v="2.4168897216902963E-7"/>
    <n v="4.2105247785959588E-2"/>
    <n v="-4.9020294243556584E-2"/>
  </r>
  <r>
    <x v="363"/>
    <n v="22151687"/>
    <n v="5316404"/>
    <n v="2041499"/>
    <n v="1415779"/>
    <n v="1172548"/>
    <n v="5.2932672802753128E-2"/>
    <n v="-2.0096189604669967E-2"/>
    <n v="3.0302975335167126E-2"/>
    <n v="-4.8916880802986507E-2"/>
    <n v="0.23999996027390599"/>
    <n v="0.38399997441879885"/>
    <n v="0.69349972740618537"/>
    <n v="0.82819988147867707"/>
    <n v="1.0526279629363922E-2"/>
    <n v="1.0526154729200821E-2"/>
    <n v="-5.940595068274046E-2"/>
    <n v="-9.8042092457448771E-3"/>
  </r>
  <r>
    <x v="364"/>
    <n v="21934513"/>
    <n v="5319119"/>
    <n v="2106371"/>
    <n v="1491521"/>
    <n v="1284200"/>
    <n v="5.854700307228157E-2"/>
    <n v="-2.1348651972925126E-2"/>
    <n v="3.06121902409211E-2"/>
    <n v="-5.0417495501231424E-2"/>
    <n v="0.24249998164992312"/>
    <n v="0.39599997668786879"/>
    <n v="0.70809985515372176"/>
    <n v="0.86100028092128778"/>
    <n v="-3.0000027824012232E-2"/>
    <n v="3.9848783606188931E-8"/>
    <n v="-4.9019733513392949E-2"/>
    <n v="2.941255369392004E-2"/>
  </r>
  <r>
    <x v="365"/>
    <n v="21717340"/>
    <n v="5375041"/>
    <n v="2042515"/>
    <n v="1520857"/>
    <n v="1284516"/>
    <n v="5.914702260958294E-2"/>
    <n v="2.0618704144240274E-2"/>
    <n v="5.2631533028763E-2"/>
    <n v="-3.0412231062971751E-2"/>
    <n v="0.24749997006999935"/>
    <n v="0.37999989209384638"/>
    <n v="0.74460016205511348"/>
    <n v="0.84460011690776982"/>
    <n v="-2.9411768619232892E-2"/>
    <n v="-7.7670037165126216E-2"/>
    <n v="2.0000002819470231E-2"/>
    <n v="6.185597941138221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x v="0"/>
    <s v="NA"/>
    <s v="NA"/>
    <s v="NA"/>
    <s v="NA"/>
  </r>
  <r>
    <x v="1"/>
    <n v="7896424"/>
    <n v="5922318"/>
    <n v="2412796"/>
    <n v="5702973"/>
    <x v="1"/>
    <s v="NA"/>
    <s v="NA"/>
    <s v="NA"/>
    <s v="NA"/>
  </r>
  <r>
    <x v="2"/>
    <n v="7505512"/>
    <n v="5629134"/>
    <n v="2293351"/>
    <n v="5420648"/>
    <x v="0"/>
    <s v="NA"/>
    <s v="NA"/>
    <s v="NA"/>
    <s v="NA"/>
  </r>
  <r>
    <x v="3"/>
    <n v="7818242"/>
    <n v="5863681"/>
    <n v="2388907"/>
    <n v="5646508"/>
    <x v="2"/>
    <s v="NA"/>
    <s v="NA"/>
    <s v="NA"/>
    <s v="NA"/>
  </r>
  <r>
    <x v="4"/>
    <n v="15352294"/>
    <n v="11514221"/>
    <n v="4690978"/>
    <n v="11087768"/>
    <x v="3"/>
    <s v="NA"/>
    <s v="NA"/>
    <s v="NA"/>
    <s v="NA"/>
  </r>
  <r>
    <x v="5"/>
    <n v="15675500"/>
    <n v="11756625"/>
    <n v="4789736"/>
    <n v="11321195"/>
    <x v="4"/>
    <s v="NA"/>
    <s v="NA"/>
    <s v="NA"/>
    <s v="NA"/>
  </r>
  <r>
    <x v="6"/>
    <n v="8209154"/>
    <n v="6156866"/>
    <n v="2508352"/>
    <n v="5928833"/>
    <x v="5"/>
    <s v="NA"/>
    <s v="NA"/>
    <s v="NA"/>
    <s v="NA"/>
  </r>
  <r>
    <x v="7"/>
    <n v="7818242"/>
    <n v="5863681"/>
    <n v="2388907"/>
    <n v="5646508"/>
    <x v="2"/>
    <n v="4.1666711078471419E-2"/>
    <n v="4.166662225486184E-2"/>
    <n v="4.1666539487413834E-2"/>
    <n v="4.1666605173403592E-2"/>
  </r>
  <r>
    <x v="8"/>
    <n v="8130972"/>
    <n v="6098229"/>
    <n v="2484463"/>
    <n v="5872368"/>
    <x v="6"/>
    <n v="2.9703065590196198E-2"/>
    <n v="2.9703065590196198E-2"/>
    <n v="2.9702884122818407E-2"/>
    <n v="2.9702928630382708E-2"/>
  </r>
  <r>
    <x v="9"/>
    <n v="387156"/>
    <n v="2873204"/>
    <n v="1170564"/>
    <n v="6210572"/>
    <x v="7"/>
    <n v="-0.94841710998530149"/>
    <n v="-0.48958330002447981"/>
    <n v="-0.48958358314972283"/>
    <n v="0.14572501295048124"/>
  </r>
  <r>
    <x v="10"/>
    <n v="7427330"/>
    <n v="5570497"/>
    <n v="2269462"/>
    <n v="5364183"/>
    <x v="8"/>
    <n v="-4.9999987209400798E-2"/>
    <n v="-4.9999991472933103E-2"/>
    <n v="-4.9999853489482882E-2"/>
    <n v="-4.9999929159756817E-2"/>
  </r>
  <r>
    <x v="11"/>
    <n v="15352294"/>
    <n v="11514221"/>
    <n v="4690978"/>
    <n v="11087768"/>
    <x v="3"/>
    <n v="0"/>
    <n v="0"/>
    <n v="0"/>
    <n v="0"/>
  </r>
  <r>
    <x v="12"/>
    <n v="16645119"/>
    <n v="12483839"/>
    <n v="5086008"/>
    <n v="12021475"/>
    <x v="9"/>
    <n v="6.1855698382826674E-2"/>
    <n v="6.1855677118220598E-2"/>
    <n v="6.1855601227291057E-2"/>
    <n v="6.1855660996917639E-2"/>
  </r>
  <r>
    <x v="13"/>
    <n v="7583695"/>
    <n v="5687771"/>
    <n v="2317240"/>
    <n v="5477113"/>
    <x v="10"/>
    <n v="-7.6190433265108659E-2"/>
    <n v="-7.6190548892894561E-2"/>
    <n v="-7.6190263567473826E-2"/>
    <n v="-7.6190373383767107E-2"/>
  </r>
  <r>
    <x v="14"/>
    <n v="7661877"/>
    <n v="5746408"/>
    <n v="2341129"/>
    <n v="5533578"/>
    <x v="11"/>
    <n v="-2.0000020464958745E-2"/>
    <n v="-1.9999894264370766E-2"/>
    <n v="-1.9999941395793086E-2"/>
    <n v="-1.9999971663902771E-2"/>
  </r>
  <r>
    <x v="15"/>
    <n v="7583695"/>
    <n v="5687771"/>
    <n v="2317240"/>
    <n v="5477113"/>
    <x v="10"/>
    <n v="-6.7307697037943259E-2"/>
    <n v="-6.7307738033452025E-2"/>
    <n v="-6.7307502667578456E-2"/>
    <n v="-6.7307600613585539E-2"/>
  </r>
  <r>
    <x v="16"/>
    <n v="8052789"/>
    <n v="6039592"/>
    <n v="2460574"/>
    <n v="5815903"/>
    <x v="12"/>
    <n v="19.799855872051577"/>
    <n v="1.1020407879148157"/>
    <n v="1.1020414090985202"/>
    <n v="-6.3547930850813783E-2"/>
  </r>
  <r>
    <x v="17"/>
    <n v="7974607"/>
    <n v="5980955"/>
    <n v="2436685"/>
    <n v="5759438"/>
    <x v="13"/>
    <n v="7.3684217612520309E-2"/>
    <n v="7.3684269105611211E-2"/>
    <n v="7.3683983252418317E-2"/>
    <n v="7.3684100635641903E-2"/>
  </r>
  <r>
    <x v="18"/>
    <n v="15352294"/>
    <n v="11514221"/>
    <n v="4690978"/>
    <n v="11087768"/>
    <x v="3"/>
    <n v="0"/>
    <n v="0"/>
    <n v="0"/>
    <n v="0"/>
  </r>
  <r>
    <x v="19"/>
    <n v="15998707"/>
    <n v="11999030"/>
    <n v="4888493"/>
    <n v="11554621"/>
    <x v="14"/>
    <n v="-3.883492812517586E-2"/>
    <n v="-3.8834928902879984E-2"/>
    <n v="-3.8834976272156818E-2"/>
    <n v="-3.8835001528514601E-2"/>
  </r>
  <r>
    <x v="20"/>
    <n v="7974607"/>
    <n v="5980955"/>
    <n v="2436685"/>
    <n v="5759438"/>
    <x v="13"/>
    <n v="5.15463767991724E-2"/>
    <n v="5.1546379064839387E-2"/>
    <n v="5.1546236039426319E-2"/>
    <n v="5.154631646270591E-2"/>
  </r>
  <r>
    <x v="21"/>
    <n v="13525559"/>
    <n v="2028833"/>
    <n v="19827367"/>
    <n v="2189238"/>
    <x v="15"/>
    <n v="0.76530620368873059"/>
    <n v="-0.64693892254082896"/>
    <n v="7.4691475779420955"/>
    <n v="-0.60437207174092422"/>
  </r>
  <r>
    <x v="22"/>
    <n v="7740060"/>
    <n v="5805045"/>
    <n v="2365018"/>
    <n v="5590043"/>
    <x v="16"/>
    <n v="2.0618577092037516E-2"/>
    <n v="2.0618621952255056E-2"/>
    <n v="2.0618494415770572E-2"/>
    <n v="2.0618526585082231E-2"/>
  </r>
  <r>
    <x v="23"/>
    <n v="7427330"/>
    <n v="5570497"/>
    <n v="2269462"/>
    <n v="5364183"/>
    <x v="8"/>
    <n v="-7.7669860715337213E-2"/>
    <n v="-7.7669981680881794E-2"/>
    <n v="-7.7669681952259872E-2"/>
    <n v="-7.7669796074659403E-2"/>
  </r>
  <r>
    <x v="24"/>
    <n v="7427330"/>
    <n v="5570497"/>
    <n v="2269462"/>
    <n v="5364183"/>
    <x v="8"/>
    <n v="-6.8627457127354408E-2"/>
    <n v="-6.8627501795281876E-2"/>
    <n v="-6.8627253830511492E-2"/>
    <n v="-6.8627355655187183E-2"/>
  </r>
  <r>
    <x v="25"/>
    <n v="16968325"/>
    <n v="12726244"/>
    <n v="5184766"/>
    <n v="12254901"/>
    <x v="17"/>
    <n v="0.10526316132299196"/>
    <n v="0.10526313503970441"/>
    <n v="0.10526333741066352"/>
    <n v="0.10526311517340559"/>
  </r>
  <r>
    <x v="26"/>
    <n v="16321913"/>
    <n v="12241435"/>
    <n v="4987251"/>
    <n v="11788048"/>
    <x v="18"/>
    <n v="2.0202007574737113E-2"/>
    <n v="2.0202049665681399E-2"/>
    <n v="2.0202135913869546E-2"/>
    <n v="2.0202047302114057E-2"/>
  </r>
  <r>
    <x v="27"/>
    <n v="7661877"/>
    <n v="5746408"/>
    <n v="2341129"/>
    <n v="5533578"/>
    <x v="11"/>
    <n v="-3.921572561506792E-2"/>
    <n v="-3.9215643655570065E-2"/>
    <n v="-3.9215573617435218E-2"/>
    <n v="-3.9215631802964057E-2"/>
  </r>
  <r>
    <x v="28"/>
    <n v="8052789"/>
    <n v="6039592"/>
    <n v="2460574"/>
    <n v="5815903"/>
    <x v="12"/>
    <n v="-0.40462431164582546"/>
    <n v="1.9768798121875975"/>
    <n v="-0.87590011321220818"/>
    <n v="1.6565878173136039"/>
  </r>
  <r>
    <x v="29"/>
    <n v="8052789"/>
    <n v="6039592"/>
    <n v="2460574"/>
    <n v="5815903"/>
    <x v="12"/>
    <n v="4.0403950356973972E-2"/>
    <n v="4.0403993422962303E-2"/>
    <n v="4.0403920815824668E-2"/>
    <n v="4.0403982581171505E-2"/>
  </r>
  <r>
    <x v="30"/>
    <n v="7505512"/>
    <n v="5629134"/>
    <n v="2293351"/>
    <n v="5420648"/>
    <x v="0"/>
    <n v="1.0526259099838065E-2"/>
    <n v="1.0526349803258173E-2"/>
    <n v="1.0526283321774077E-2"/>
    <n v="1.0526300090806018E-2"/>
  </r>
  <r>
    <x v="31"/>
    <n v="7427330"/>
    <n v="5570497"/>
    <n v="2269462"/>
    <n v="5364183"/>
    <x v="8"/>
    <n v="0"/>
    <n v="0"/>
    <n v="0"/>
    <n v="0"/>
  </r>
  <r>
    <x v="32"/>
    <n v="15675500"/>
    <n v="11756625"/>
    <n v="4789736"/>
    <n v="11321195"/>
    <x v="4"/>
    <n v="-7.6190490222222906E-2"/>
    <n v="-7.6190508369948007E-2"/>
    <n v="-7.6190516601906455E-2"/>
    <n v="-7.6190415573328618E-2"/>
  </r>
  <r>
    <x v="33"/>
    <n v="16160310"/>
    <n v="12120232"/>
    <n v="4937872"/>
    <n v="11671335"/>
    <x v="19"/>
    <n v="-9.9009840329378207E-3"/>
    <n v="-9.9010450980624443E-3"/>
    <n v="-9.9010456862909102E-3"/>
    <n v="-9.9009607018906154E-3"/>
  </r>
  <r>
    <x v="34"/>
    <n v="7661877"/>
    <n v="5746408"/>
    <n v="2341129"/>
    <n v="5533578"/>
    <x v="11"/>
    <n v="0"/>
    <n v="0"/>
    <n v="0"/>
    <n v="0"/>
  </r>
  <r>
    <x v="35"/>
    <n v="8052789"/>
    <n v="6039592"/>
    <n v="2460574"/>
    <n v="5815903"/>
    <x v="12"/>
    <n v="0"/>
    <n v="0"/>
    <n v="0"/>
    <n v="0"/>
  </r>
  <r>
    <x v="36"/>
    <n v="7427330"/>
    <n v="5570497"/>
    <n v="2269462"/>
    <n v="5364183"/>
    <x v="8"/>
    <n v="-7.7669860715337213E-2"/>
    <n v="-7.7669981680881794E-2"/>
    <n v="-7.7669681952259872E-2"/>
    <n v="-7.7669796074659403E-2"/>
  </r>
  <r>
    <x v="37"/>
    <n v="7974607"/>
    <n v="5980955"/>
    <n v="2436685"/>
    <n v="5759438"/>
    <x v="13"/>
    <n v="6.2500066617707128E-2"/>
    <n v="6.250002220590245E-2"/>
    <n v="6.249980923112064E-2"/>
    <n v="6.2499907760105389E-2"/>
  </r>
  <r>
    <x v="38"/>
    <n v="7896424"/>
    <n v="5922318"/>
    <n v="2412796"/>
    <n v="5702973"/>
    <x v="1"/>
    <n v="6.3157823874797625E-2"/>
    <n v="6.3157919302353038E-2"/>
    <n v="6.3157699930644462E-2"/>
    <n v="6.3157800544836107E-2"/>
  </r>
  <r>
    <x v="39"/>
    <n v="15837104"/>
    <n v="11877828"/>
    <n v="4839115"/>
    <n v="11437908"/>
    <x v="20"/>
    <n v="1.030933622531971E-2"/>
    <n v="1.030933622531971E-2"/>
    <n v="1.0309336464473295E-2"/>
    <n v="1.0309247389520326E-2"/>
  </r>
  <r>
    <x v="40"/>
    <n v="16645119"/>
    <n v="12483839"/>
    <n v="5086008"/>
    <n v="12021475"/>
    <x v="9"/>
    <n v="2.999998143599969E-2"/>
    <n v="3.0000003300266753E-2"/>
    <n v="2.9999967597377886E-2"/>
    <n v="2.9999995715999983E-2"/>
  </r>
  <r>
    <x v="41"/>
    <n v="8052789"/>
    <n v="6039592"/>
    <n v="2460574"/>
    <n v="5815903"/>
    <x v="12"/>
    <n v="5.1020396177072547E-2"/>
    <n v="5.1020393957407872E-2"/>
    <n v="5.1020255611715637E-2"/>
    <n v="5.1020334402081202E-2"/>
  </r>
  <r>
    <x v="42"/>
    <n v="8209154"/>
    <n v="6156866"/>
    <n v="2508352"/>
    <n v="5928833"/>
    <x v="5"/>
    <n v="1.9417496223979036E-2"/>
    <n v="1.9417536813745029E-2"/>
    <n v="1.9417420488065051E-2"/>
    <n v="1.9417449018664934E-2"/>
  </r>
  <r>
    <x v="43"/>
    <n v="7818242"/>
    <n v="5863681"/>
    <n v="2388907"/>
    <n v="5646508"/>
    <x v="2"/>
    <n v="5.2631564774959561E-2"/>
    <n v="5.2631569499094866E-2"/>
    <n v="5.2631416608870385E-2"/>
    <n v="5.2631500454030089E-2"/>
  </r>
  <r>
    <x v="44"/>
    <n v="7740060"/>
    <n v="5805045"/>
    <n v="2365018"/>
    <n v="5590043"/>
    <x v="16"/>
    <n v="-2.9411731512286488E-2"/>
    <n v="-2.9411690942332758E-2"/>
    <n v="-2.9411680213076385E-2"/>
    <n v="-2.9411723852223126E-2"/>
  </r>
  <r>
    <x v="45"/>
    <n v="7740060"/>
    <n v="5805045"/>
    <n v="2365018"/>
    <n v="5590043"/>
    <x v="16"/>
    <n v="-1.9801874873993541E-2"/>
    <n v="-1.9801874873993541E-2"/>
    <n v="-1.9801922748545642E-2"/>
    <n v="-1.9801952420255176E-2"/>
  </r>
  <r>
    <x v="46"/>
    <n v="16483516"/>
    <n v="12362637"/>
    <n v="5036630"/>
    <n v="11904761"/>
    <x v="21"/>
    <n v="4.0816300758017343E-2"/>
    <n v="4.0816300758017343E-2"/>
    <n v="4.0816347617281368E-2"/>
    <n v="4.0816292629736184E-2"/>
  </r>
  <r>
    <x v="47"/>
    <n v="16321913"/>
    <n v="12241435"/>
    <n v="4987251"/>
    <n v="11788048"/>
    <x v="18"/>
    <n v="-1.941746406258793E-2"/>
    <n v="-1.9417424399657879E-2"/>
    <n v="-1.9417389827149356E-2"/>
    <n v="-1.9417500764257301E-2"/>
  </r>
  <r>
    <x v="48"/>
    <n v="7818242"/>
    <n v="5863681"/>
    <n v="2388907"/>
    <n v="5646508"/>
    <x v="2"/>
    <n v="-2.9126182245679089E-2"/>
    <n v="-2.9126305220617543E-2"/>
    <n v="-2.9126130732097466E-2"/>
    <n v="-2.912617352799729E-2"/>
  </r>
  <r>
    <x v="49"/>
    <n v="7896424"/>
    <n v="5922318"/>
    <n v="2412796"/>
    <n v="5702973"/>
    <x v="1"/>
    <n v="-3.8095277540170391E-2"/>
    <n v="-3.8095355656595387E-2"/>
    <n v="-3.8095131783736913E-2"/>
    <n v="-3.8095186691883498E-2"/>
  </r>
  <r>
    <x v="50"/>
    <n v="7974607"/>
    <n v="5980955"/>
    <n v="2436685"/>
    <n v="5759438"/>
    <x v="13"/>
    <n v="2.0000020464958856E-2"/>
    <n v="2.0000064805708151E-2"/>
    <n v="1.9999941395793197E-2"/>
    <n v="1.9999971663902771E-2"/>
  </r>
  <r>
    <x v="51"/>
    <n v="7505512"/>
    <n v="5629134"/>
    <n v="2293351"/>
    <n v="5420648"/>
    <x v="0"/>
    <n v="-3.0303124265186554E-2"/>
    <n v="-3.0303124265186554E-2"/>
    <n v="-3.0302940611868445E-2"/>
    <n v="-3.0302986935878629E-2"/>
  </r>
  <r>
    <x v="52"/>
    <n v="7974607"/>
    <n v="5980955"/>
    <n v="2436685"/>
    <n v="5759438"/>
    <x v="13"/>
    <n v="3.0302995067221783E-2"/>
    <n v="3.0302952001233452E-2"/>
    <n v="3.0302940611868445E-2"/>
    <n v="3.0302986935878629E-2"/>
  </r>
  <r>
    <x v="53"/>
    <n v="15513897"/>
    <n v="11635423"/>
    <n v="4740357"/>
    <n v="11204481"/>
    <x v="22"/>
    <n v="-5.8823554392157584E-2"/>
    <n v="-5.8823534169934799E-2"/>
    <n v="-5.8823657882353886E-2"/>
    <n v="-5.8823524470587807E-2"/>
  </r>
  <r>
    <x v="54"/>
    <n v="15998707"/>
    <n v="11999030"/>
    <n v="4888493"/>
    <n v="11554621"/>
    <x v="14"/>
    <n v="-1.9801968065875641E-2"/>
    <n v="-1.9802008506355717E-2"/>
    <n v="-1.980209137258182E-2"/>
    <n v="-1.980200623546835E-2"/>
  </r>
  <r>
    <x v="55"/>
    <n v="7583695"/>
    <n v="5687771"/>
    <n v="2317240"/>
    <n v="5477113"/>
    <x v="10"/>
    <n v="-2.9999966744442053E-2"/>
    <n v="-2.9999926667224952E-2"/>
    <n v="-2.9999912093689685E-2"/>
    <n v="-2.9999957495854046E-2"/>
  </r>
  <r>
    <x v="56"/>
    <n v="8052789"/>
    <n v="6039592"/>
    <n v="2460574"/>
    <n v="5815903"/>
    <x v="12"/>
    <n v="1.9802001513596457E-2"/>
    <n v="1.9802043726797613E-2"/>
    <n v="1.9801922748545753E-2"/>
    <n v="1.9801952420255287E-2"/>
  </r>
  <r>
    <x v="57"/>
    <n v="7740060"/>
    <n v="5805045"/>
    <n v="2365018"/>
    <n v="5590043"/>
    <x v="16"/>
    <n v="-2.9411731512286488E-2"/>
    <n v="-2.9411690942332758E-2"/>
    <n v="-2.9411680213076385E-2"/>
    <n v="-2.9411723852223126E-2"/>
  </r>
  <r>
    <x v="58"/>
    <n v="8130972"/>
    <n v="6098229"/>
    <n v="2484463"/>
    <n v="5872368"/>
    <x v="6"/>
    <n v="8.3333422156942838E-2"/>
    <n v="8.3333422156942838E-2"/>
    <n v="8.3333078974827668E-2"/>
    <n v="8.3333210346807185E-2"/>
  </r>
  <r>
    <x v="59"/>
    <n v="8052789"/>
    <n v="6039592"/>
    <n v="2460574"/>
    <n v="5815903"/>
    <x v="12"/>
    <n v="9.803868704752583E-3"/>
    <n v="9.8039527132371962E-3"/>
    <n v="9.8038934043587211E-3"/>
    <n v="9.803907950741042E-3"/>
  </r>
  <r>
    <x v="60"/>
    <n v="16806722"/>
    <n v="12605042"/>
    <n v="5135387"/>
    <n v="12138188"/>
    <x v="23"/>
    <n v="8.3333349447917593E-2"/>
    <n v="8.3333369143519853E-2"/>
    <n v="8.3333386071977378E-2"/>
    <n v="8.3333355645834883E-2"/>
  </r>
  <r>
    <x v="61"/>
    <n v="15837104"/>
    <n v="11877828"/>
    <n v="4839115"/>
    <n v="11437908"/>
    <x v="20"/>
    <n v="-1.0101003787368557E-2"/>
    <n v="-1.010098316280561E-2"/>
    <n v="-1.0100863394915338E-2"/>
    <n v="-1.0100980378326518E-2"/>
  </r>
  <r>
    <x v="62"/>
    <n v="7818242"/>
    <n v="5863681"/>
    <n v="2388907"/>
    <n v="5646508"/>
    <x v="2"/>
    <n v="3.0927799707134884E-2"/>
    <n v="3.0927757112584109E-2"/>
    <n v="3.0927741623655747E-2"/>
    <n v="3.0927789877623457E-2"/>
  </r>
  <r>
    <x v="63"/>
    <n v="7818242"/>
    <n v="5863681"/>
    <n v="2388907"/>
    <n v="5646508"/>
    <x v="2"/>
    <n v="-2.9126182245679089E-2"/>
    <n v="-2.9126305220617543E-2"/>
    <n v="-2.9126130732097466E-2"/>
    <n v="-2.912617352799729E-2"/>
  </r>
  <r>
    <x v="64"/>
    <n v="7583695"/>
    <n v="5687771"/>
    <n v="2317240"/>
    <n v="5477113"/>
    <x v="10"/>
    <n v="-2.0202039777469372E-2"/>
    <n v="-2.0202082843457703E-2"/>
    <n v="-2.0201960407912334E-2"/>
    <n v="-2.0201991290585752E-2"/>
  </r>
  <r>
    <x v="65"/>
    <n v="7818242"/>
    <n v="5863681"/>
    <n v="2388907"/>
    <n v="5646508"/>
    <x v="2"/>
    <n v="-3.8461576303546519E-2"/>
    <n v="-3.8461658294563827E-2"/>
    <n v="-3.8461430095759086E-2"/>
    <n v="-3.8461486064905959E-2"/>
  </r>
  <r>
    <x v="66"/>
    <n v="7818242"/>
    <n v="5863681"/>
    <n v="2388907"/>
    <n v="5646508"/>
    <x v="2"/>
    <n v="-2.9126182245679089E-2"/>
    <n v="-2.9126305220617543E-2"/>
    <n v="-2.9126130732097466E-2"/>
    <n v="-2.912617352799729E-2"/>
  </r>
  <r>
    <x v="67"/>
    <n v="16806722"/>
    <n v="12605042"/>
    <n v="5135387"/>
    <n v="12138188"/>
    <x v="23"/>
    <n v="0"/>
    <n v="0"/>
    <n v="0"/>
    <n v="0"/>
  </r>
  <r>
    <x v="68"/>
    <n v="16645119"/>
    <n v="12483839"/>
    <n v="5086008"/>
    <n v="12021475"/>
    <x v="9"/>
    <n v="5.1020375947521623E-2"/>
    <n v="5.1020354899902642E-2"/>
    <n v="5.1020279534584212E-2"/>
    <n v="5.102043135860157E-2"/>
  </r>
  <r>
    <x v="69"/>
    <n v="7661877"/>
    <n v="5746408"/>
    <n v="2341129"/>
    <n v="5533578"/>
    <x v="11"/>
    <n v="-2.0000020464958745E-2"/>
    <n v="-1.9999894264370766E-2"/>
    <n v="-1.9999941395793086E-2"/>
    <n v="-1.9999971663902771E-2"/>
  </r>
  <r>
    <x v="70"/>
    <n v="7740060"/>
    <n v="5805045"/>
    <n v="2365018"/>
    <n v="5590043"/>
    <x v="16"/>
    <n v="-9.9999462794833072E-3"/>
    <n v="-9.9998618615166901E-3"/>
    <n v="-9.9999706978965985E-3"/>
    <n v="-9.9999858319513857E-3"/>
  </r>
  <r>
    <x v="71"/>
    <n v="7818242"/>
    <n v="5863681"/>
    <n v="2388907"/>
    <n v="5646508"/>
    <x v="2"/>
    <n v="3.0927799707134884E-2"/>
    <n v="3.0927757112584109E-2"/>
    <n v="3.0927741623655747E-2"/>
    <n v="3.0927789877623457E-2"/>
  </r>
  <r>
    <x v="72"/>
    <n v="8209154"/>
    <n v="6156866"/>
    <n v="2508352"/>
    <n v="5928833"/>
    <x v="5"/>
    <n v="4.9999987209400798E-2"/>
    <n v="5.0000162014270488E-2"/>
    <n v="4.9999853489482771E-2"/>
    <n v="4.9999929159756817E-2"/>
  </r>
  <r>
    <x v="73"/>
    <n v="7740060"/>
    <n v="5805045"/>
    <n v="2365018"/>
    <n v="5590043"/>
    <x v="16"/>
    <n v="-9.9999462794833072E-3"/>
    <n v="-9.9998618615166901E-3"/>
    <n v="-9.9999706978965985E-3"/>
    <n v="-9.9999858319513857E-3"/>
  </r>
  <r>
    <x v="74"/>
    <n v="15352294"/>
    <n v="11514221"/>
    <n v="4690978"/>
    <n v="11087768"/>
    <x v="3"/>
    <n v="-8.6538469548077201E-2"/>
    <n v="-8.6538466115384627E-2"/>
    <n v="-8.6538560774484963E-2"/>
    <n v="-8.6538452032543955E-2"/>
  </r>
  <r>
    <x v="75"/>
    <n v="15352294"/>
    <n v="11514221"/>
    <n v="4690978"/>
    <n v="11087768"/>
    <x v="3"/>
    <n v="-7.7669916328023891E-2"/>
    <n v="-7.7669857805759857E-2"/>
    <n v="-7.7669952544313747E-2"/>
    <n v="-7.7669919872561444E-2"/>
  </r>
  <r>
    <x v="76"/>
    <n v="8052789"/>
    <n v="6039592"/>
    <n v="2460574"/>
    <n v="5815903"/>
    <x v="12"/>
    <n v="5.1020396177072547E-2"/>
    <n v="5.1020393957407872E-2"/>
    <n v="5.1020255611715637E-2"/>
    <n v="5.1020334402081202E-2"/>
  </r>
  <r>
    <x v="77"/>
    <n v="7896424"/>
    <n v="5922318"/>
    <n v="2412796"/>
    <n v="5702973"/>
    <x v="1"/>
    <n v="2.0201910579504601E-2"/>
    <n v="2.0201910579504601E-2"/>
    <n v="2.0201960407912223E-2"/>
    <n v="2.0201991290585752E-2"/>
  </r>
  <r>
    <x v="78"/>
    <n v="7661877"/>
    <n v="5746408"/>
    <n v="2341129"/>
    <n v="5533578"/>
    <x v="11"/>
    <n v="-2.0000020464958745E-2"/>
    <n v="-1.9999894264370766E-2"/>
    <n v="-1.9999941395793086E-2"/>
    <n v="-1.9999971663902771E-2"/>
  </r>
  <r>
    <x v="79"/>
    <n v="7818242"/>
    <n v="5863681"/>
    <n v="2388907"/>
    <n v="5646508"/>
    <x v="2"/>
    <n v="-4.7619036017596983E-2"/>
    <n v="-4.7619194570744261E-2"/>
    <n v="-4.7618914729671169E-2"/>
    <n v="-4.7618983364854484E-2"/>
  </r>
  <r>
    <x v="80"/>
    <n v="7583695"/>
    <n v="5687771"/>
    <n v="2317240"/>
    <n v="5477113"/>
    <x v="10"/>
    <n v="-2.0202039777469372E-2"/>
    <n v="-2.0202082843457703E-2"/>
    <n v="-2.0201960407912334E-2"/>
    <n v="-2.0201991290585752E-2"/>
  </r>
  <r>
    <x v="81"/>
    <n v="15998707"/>
    <n v="11999030"/>
    <n v="4888493"/>
    <n v="11554621"/>
    <x v="14"/>
    <n v="4.2105303611303935E-2"/>
    <n v="4.2105236646057032E-2"/>
    <n v="4.210529232923288E-2"/>
    <n v="4.2105228031466657E-2"/>
  </r>
  <r>
    <x v="82"/>
    <n v="16321913"/>
    <n v="12241435"/>
    <n v="4987251"/>
    <n v="11788048"/>
    <x v="18"/>
    <n v="6.3157922848533277E-2"/>
    <n v="6.3157898393647383E-2"/>
    <n v="6.3158045081430858E-2"/>
    <n v="6.3157887141938707E-2"/>
  </r>
  <r>
    <x v="83"/>
    <n v="8052789"/>
    <n v="6039592"/>
    <n v="2460574"/>
    <n v="5815903"/>
    <x v="12"/>
    <n v="0"/>
    <n v="0"/>
    <n v="0"/>
    <n v="0"/>
  </r>
  <r>
    <x v="84"/>
    <n v="7505512"/>
    <n v="5629134"/>
    <n v="2293351"/>
    <n v="5420648"/>
    <x v="0"/>
    <n v="-4.9504940464189851E-2"/>
    <n v="-4.9504940464189851E-2"/>
    <n v="-4.950480687136416E-2"/>
    <n v="-4.9504881050637994E-2"/>
  </r>
  <r>
    <x v="85"/>
    <n v="7505512"/>
    <n v="5629134"/>
    <n v="2293351"/>
    <n v="5420648"/>
    <x v="0"/>
    <n v="-2.0408184574093213E-2"/>
    <n v="-2.0408227191664796E-2"/>
    <n v="-2.0408102244686255E-2"/>
    <n v="-2.0408133760832503E-2"/>
  </r>
  <r>
    <x v="86"/>
    <n v="7740060"/>
    <n v="5805045"/>
    <n v="2365018"/>
    <n v="5590043"/>
    <x v="16"/>
    <n v="-9.9999462794833072E-3"/>
    <n v="-9.9998618615166901E-3"/>
    <n v="-9.9999706978965985E-3"/>
    <n v="-9.9999858319513857E-3"/>
  </r>
  <r>
    <x v="87"/>
    <n v="8209154"/>
    <n v="6156866"/>
    <n v="2508352"/>
    <n v="5928833"/>
    <x v="5"/>
    <n v="8.2474176506307284E-2"/>
    <n v="8.247431199322186E-2"/>
    <n v="8.2473977663081843E-2"/>
    <n v="8.2474106340329367E-2"/>
  </r>
  <r>
    <x v="88"/>
    <n v="16160310"/>
    <n v="12120232"/>
    <n v="4937872"/>
    <n v="11671335"/>
    <x v="19"/>
    <n v="1.0101003787368557E-2"/>
    <n v="1.010098316280561E-2"/>
    <n v="1.0101067956934884E-2"/>
    <n v="1.0101066923787538E-2"/>
  </r>
  <r>
    <x v="89"/>
    <n v="15352294"/>
    <n v="11514221"/>
    <n v="4690978"/>
    <n v="11087768"/>
    <x v="3"/>
    <n v="-5.9405965464955024E-2"/>
    <n v="-5.9405943829297758E-2"/>
    <n v="-5.9406073606481757E-2"/>
    <n v="-5.940593387471782E-2"/>
  </r>
  <r>
    <x v="90"/>
    <n v="7583695"/>
    <n v="5687771"/>
    <n v="2317240"/>
    <n v="5477113"/>
    <x v="10"/>
    <n v="-5.8252364491358177E-2"/>
    <n v="-5.8252444867136766E-2"/>
    <n v="-5.8252261464194932E-2"/>
    <n v="-5.825234705599458E-2"/>
  </r>
  <r>
    <x v="91"/>
    <n v="8209154"/>
    <n v="6156866"/>
    <n v="2508352"/>
    <n v="5928833"/>
    <x v="5"/>
    <n v="9.3750033308853453E-2"/>
    <n v="9.3750122132463032E-2"/>
    <n v="9.3749713846681182E-2"/>
    <n v="9.3749861640158194E-2"/>
  </r>
  <r>
    <x v="92"/>
    <n v="8052789"/>
    <n v="6039592"/>
    <n v="2460574"/>
    <n v="5815903"/>
    <x v="12"/>
    <n v="7.2916677769617744E-2"/>
    <n v="7.2916722181422644E-2"/>
    <n v="7.2916444102974154E-2"/>
    <n v="7.2916559053456398E-2"/>
  </r>
  <r>
    <x v="93"/>
    <n v="7974607"/>
    <n v="5980955"/>
    <n v="2436685"/>
    <n v="5759438"/>
    <x v="13"/>
    <n v="3.0302995067221783E-2"/>
    <n v="3.0302952001233452E-2"/>
    <n v="3.0302940611868445E-2"/>
    <n v="3.0302986935878629E-2"/>
  </r>
  <r>
    <x v="94"/>
    <n v="8130972"/>
    <n v="6098229"/>
    <n v="2484463"/>
    <n v="5872368"/>
    <x v="6"/>
    <n v="-9.5237584774265915E-3"/>
    <n v="-9.5238389141488744E-3"/>
    <n v="-9.523782945934256E-3"/>
    <n v="-9.5237966729708745E-3"/>
  </r>
  <r>
    <x v="95"/>
    <n v="16806722"/>
    <n v="12605042"/>
    <n v="5135387"/>
    <n v="12138188"/>
    <x v="23"/>
    <n v="3.9999975247999586E-2"/>
    <n v="4.0000059404803556E-2"/>
    <n v="4.0000024301966475E-2"/>
    <n v="3.9999965727999465E-2"/>
  </r>
  <r>
    <x v="96"/>
    <n v="15513897"/>
    <n v="11635423"/>
    <n v="4740357"/>
    <n v="11204481"/>
    <x v="22"/>
    <n v="1.052630961861456E-2"/>
    <n v="1.052628744923334E-2"/>
    <n v="1.0526376376098989E-2"/>
    <n v="1.0526284460497415E-2"/>
  </r>
  <r>
    <x v="97"/>
    <n v="7740060"/>
    <n v="5805045"/>
    <n v="2365018"/>
    <n v="5590043"/>
    <x v="16"/>
    <n v="2.0618577092037516E-2"/>
    <n v="2.0618621952255056E-2"/>
    <n v="2.0618494415770572E-2"/>
    <n v="2.0618526585082231E-2"/>
  </r>
  <r>
    <x v="98"/>
    <n v="7818242"/>
    <n v="5863681"/>
    <n v="2388907"/>
    <n v="5646508"/>
    <x v="2"/>
    <n v="-4.7619036017596983E-2"/>
    <n v="-4.7619194570744261E-2"/>
    <n v="-4.7618914729671169E-2"/>
    <n v="-4.7618983364854484E-2"/>
  </r>
  <r>
    <x v="99"/>
    <n v="7740060"/>
    <n v="5805045"/>
    <n v="2365018"/>
    <n v="5590043"/>
    <x v="16"/>
    <n v="-3.8834868267379141E-2"/>
    <n v="-3.8834908053391737E-2"/>
    <n v="-3.8834840976129992E-2"/>
    <n v="-3.8834898037329757E-2"/>
  </r>
  <r>
    <x v="100"/>
    <n v="7427330"/>
    <n v="5570497"/>
    <n v="2269462"/>
    <n v="5364183"/>
    <x v="8"/>
    <n v="-6.8627457127354408E-2"/>
    <n v="-6.8627501795281876E-2"/>
    <n v="-6.8627253830511492E-2"/>
    <n v="-6.8627355655187183E-2"/>
  </r>
  <r>
    <x v="101"/>
    <n v="7427330"/>
    <n v="5570497"/>
    <n v="2269462"/>
    <n v="5364183"/>
    <x v="8"/>
    <n v="-8.6538485189716519E-2"/>
    <n v="-8.6538567180733938E-2"/>
    <n v="-8.6538217715457999E-2"/>
    <n v="-8.6538343646038518E-2"/>
  </r>
  <r>
    <x v="102"/>
    <n v="15513897"/>
    <n v="11635423"/>
    <n v="4740357"/>
    <n v="11204481"/>
    <x v="22"/>
    <n v="-7.6923090653846726E-2"/>
    <n v="-7.6923107435897475E-2"/>
    <n v="-7.6923121860144161E-2"/>
    <n v="-7.69230959349122E-2"/>
  </r>
  <r>
    <x v="103"/>
    <n v="16806722"/>
    <n v="12605042"/>
    <n v="5135387"/>
    <n v="12138188"/>
    <x v="23"/>
    <n v="8.3333349447917593E-2"/>
    <n v="8.3333369143519853E-2"/>
    <n v="8.3333386071977378E-2"/>
    <n v="8.3333355645834883E-2"/>
  </r>
  <r>
    <x v="104"/>
    <n v="7583695"/>
    <n v="5687771"/>
    <n v="2317240"/>
    <n v="5477113"/>
    <x v="10"/>
    <n v="-2.0202039777469372E-2"/>
    <n v="-2.0202082843457703E-2"/>
    <n v="-2.0201960407912334E-2"/>
    <n v="-2.0201991290585752E-2"/>
  </r>
  <r>
    <x v="105"/>
    <n v="8130972"/>
    <n v="6098229"/>
    <n v="2484463"/>
    <n v="5872368"/>
    <x v="6"/>
    <n v="4.0000040929917491E-2"/>
    <n v="4.0000129611416524E-2"/>
    <n v="3.9999882791586172E-2"/>
    <n v="3.9999943327805543E-2"/>
  </r>
  <r>
    <x v="106"/>
    <n v="7896424"/>
    <n v="5922318"/>
    <n v="2412796"/>
    <n v="5702973"/>
    <x v="1"/>
    <n v="2.0201910579504601E-2"/>
    <n v="2.0201910579504601E-2"/>
    <n v="2.0201960407912223E-2"/>
    <n v="2.0201991290585752E-2"/>
  </r>
  <r>
    <x v="107"/>
    <n v="8209154"/>
    <n v="6156866"/>
    <n v="2508352"/>
    <n v="5928833"/>
    <x v="5"/>
    <n v="0.10526312954991912"/>
    <n v="0.10526331851538551"/>
    <n v="0.10526283321774055"/>
    <n v="0.10526300090805996"/>
  </r>
  <r>
    <x v="108"/>
    <n v="7974607"/>
    <n v="5980955"/>
    <n v="2436685"/>
    <n v="5759438"/>
    <x v="13"/>
    <n v="7.3684217612520309E-2"/>
    <n v="7.3684269105611211E-2"/>
    <n v="7.3683983252418317E-2"/>
    <n v="7.3684100635641903E-2"/>
  </r>
  <r>
    <x v="109"/>
    <n v="15998707"/>
    <n v="11999030"/>
    <n v="4888493"/>
    <n v="11554621"/>
    <x v="14"/>
    <n v="3.1250046329429626E-2"/>
    <n v="3.1250002685764056E-2"/>
    <n v="3.1249967038347481E-2"/>
    <n v="3.1249997210937241E-2"/>
  </r>
  <r>
    <x v="110"/>
    <n v="16806722"/>
    <n v="12605042"/>
    <n v="5135387"/>
    <n v="12138188"/>
    <x v="23"/>
    <n v="0"/>
    <n v="0"/>
    <n v="0"/>
    <n v="0"/>
  </r>
  <r>
    <x v="111"/>
    <n v="7505512"/>
    <n v="5629134"/>
    <n v="2293351"/>
    <n v="5420648"/>
    <x v="0"/>
    <n v="-1.0309354476940369E-2"/>
    <n v="-1.0309310976127528E-2"/>
    <n v="-1.0309247207885286E-2"/>
    <n v="-1.0309263292541115E-2"/>
  </r>
  <r>
    <x v="112"/>
    <n v="7427330"/>
    <n v="5570497"/>
    <n v="2269462"/>
    <n v="5364183"/>
    <x v="8"/>
    <n v="-8.6538485189716519E-2"/>
    <n v="-8.6538567180733938E-2"/>
    <n v="-8.6538217715457999E-2"/>
    <n v="-8.6538343646038518E-2"/>
  </r>
  <r>
    <x v="113"/>
    <n v="7818242"/>
    <n v="5863681"/>
    <n v="2388907"/>
    <n v="5646508"/>
    <x v="2"/>
    <n v="-9.9009374369968262E-3"/>
    <n v="-9.9010218633988067E-3"/>
    <n v="-9.9009613742728764E-3"/>
    <n v="-9.9009762101276433E-3"/>
  </r>
  <r>
    <x v="114"/>
    <n v="8209154"/>
    <n v="6156866"/>
    <n v="2508352"/>
    <n v="5928833"/>
    <x v="5"/>
    <n v="0"/>
    <n v="0"/>
    <n v="0"/>
    <n v="0"/>
  </r>
  <r>
    <x v="115"/>
    <n v="7974607"/>
    <n v="5980955"/>
    <n v="2436685"/>
    <n v="5759438"/>
    <x v="13"/>
    <n v="0"/>
    <n v="0"/>
    <n v="0"/>
    <n v="0"/>
  </r>
  <r>
    <x v="116"/>
    <n v="16968325"/>
    <n v="12726244"/>
    <n v="5184766"/>
    <n v="12254901"/>
    <x v="17"/>
    <n v="6.0606022724211339E-2"/>
    <n v="6.0606065656974017E-2"/>
    <n v="6.0606203179589313E-2"/>
    <n v="6.060605536088115E-2"/>
  </r>
  <r>
    <x v="117"/>
    <n v="16645119"/>
    <n v="12483839"/>
    <n v="5086008"/>
    <n v="12021475"/>
    <x v="9"/>
    <n v="-9.6153788942305862E-3"/>
    <n v="-9.6154380128206096E-3"/>
    <n v="-9.6154389143408014E-3"/>
    <n v="-9.6153560976317554E-3"/>
  </r>
  <r>
    <x v="118"/>
    <n v="7427330"/>
    <n v="5570497"/>
    <n v="2269462"/>
    <n v="5364183"/>
    <x v="8"/>
    <n v="-1.0416611151910726E-2"/>
    <n v="-1.0416699975520194E-2"/>
    <n v="-1.0416634871853403E-2"/>
    <n v="-1.0416651293350898E-2"/>
  </r>
  <r>
    <x v="119"/>
    <n v="7583695"/>
    <n v="5687771"/>
    <n v="2317240"/>
    <n v="5477113"/>
    <x v="10"/>
    <n v="2.1052652837560748E-2"/>
    <n v="2.1052699606516345E-2"/>
    <n v="2.1052566643548154E-2"/>
    <n v="2.1052600181612036E-2"/>
  </r>
  <r>
    <x v="120"/>
    <n v="8209154"/>
    <n v="6156866"/>
    <n v="2508352"/>
    <n v="5928833"/>
    <x v="5"/>
    <n v="4.9999987209400798E-2"/>
    <n v="5.0000162014270488E-2"/>
    <n v="4.9999853489482771E-2"/>
    <n v="4.9999929159756817E-2"/>
  </r>
  <r>
    <x v="121"/>
    <n v="7661877"/>
    <n v="5746408"/>
    <n v="2341129"/>
    <n v="5533578"/>
    <x v="11"/>
    <n v="-6.6666674787682179E-2"/>
    <n v="-6.6666709978745686E-2"/>
    <n v="-6.666648062153957E-2"/>
    <n v="-6.6666576710796233E-2"/>
  </r>
  <r>
    <x v="122"/>
    <n v="7505512"/>
    <n v="5629134"/>
    <n v="2293351"/>
    <n v="5420648"/>
    <x v="0"/>
    <n v="-5.8823588422601936E-2"/>
    <n v="-5.8823549082044568E-2"/>
    <n v="-5.8823360426152771E-2"/>
    <n v="-5.8823447704446141E-2"/>
  </r>
  <r>
    <x v="123"/>
    <n v="15513897"/>
    <n v="11635423"/>
    <n v="4740357"/>
    <n v="11204481"/>
    <x v="22"/>
    <n v="-8.5714294133333757E-2"/>
    <n v="-8.5714292449523999E-2"/>
    <n v="-8.5714379395328555E-2"/>
    <n v="-8.5714278719999482E-2"/>
  </r>
  <r>
    <x v="124"/>
    <n v="15837104"/>
    <n v="11877828"/>
    <n v="4839115"/>
    <n v="11437908"/>
    <x v="20"/>
    <n v="-4.8543660156469937E-2"/>
    <n v="-4.8543641102708923E-2"/>
    <n v="-4.8543572876802443E-2"/>
    <n v="-4.8543710318409317E-2"/>
  </r>
  <r>
    <x v="125"/>
    <n v="7818242"/>
    <n v="5863681"/>
    <n v="2388907"/>
    <n v="5646508"/>
    <x v="2"/>
    <n v="5.2631564774959561E-2"/>
    <n v="5.2631569499094866E-2"/>
    <n v="5.2631416608870385E-2"/>
    <n v="5.2631500454030089E-2"/>
  </r>
  <r>
    <x v="126"/>
    <n v="7974607"/>
    <n v="5980955"/>
    <n v="2436685"/>
    <n v="5759438"/>
    <x v="13"/>
    <n v="5.15463767991724E-2"/>
    <n v="5.1546379064839387E-2"/>
    <n v="5.1546236039426319E-2"/>
    <n v="5.154631646270591E-2"/>
  </r>
  <r>
    <x v="127"/>
    <n v="8209154"/>
    <n v="6156866"/>
    <n v="2508352"/>
    <n v="5928833"/>
    <x v="5"/>
    <n v="0"/>
    <n v="0"/>
    <n v="0"/>
    <n v="0"/>
  </r>
  <r>
    <x v="128"/>
    <n v="7583695"/>
    <n v="5687771"/>
    <n v="2317240"/>
    <n v="5477113"/>
    <x v="10"/>
    <n v="-1.0204027028886009E-2"/>
    <n v="-1.0204113595832398E-2"/>
    <n v="-1.0204051122343127E-2"/>
    <n v="-1.0204066880416196E-2"/>
  </r>
  <r>
    <x v="129"/>
    <n v="7583695"/>
    <n v="5687771"/>
    <n v="2317240"/>
    <n v="5477113"/>
    <x v="10"/>
    <n v="1.0416744387324872E-2"/>
    <n v="1.0416699975520194E-2"/>
    <n v="1.0416634871853514E-2"/>
    <n v="1.0416651293351009E-2"/>
  </r>
  <r>
    <x v="130"/>
    <n v="16483516"/>
    <n v="12362637"/>
    <n v="5036630"/>
    <n v="11904761"/>
    <x v="21"/>
    <n v="6.2500028200522362E-2"/>
    <n v="6.2500005371527889E-2"/>
    <n v="6.2500145031270771E-2"/>
    <n v="6.2499994421874705E-2"/>
  </r>
  <r>
    <x v="131"/>
    <n v="15352294"/>
    <n v="11514221"/>
    <n v="4690978"/>
    <n v="11087768"/>
    <x v="3"/>
    <n v="-3.061228871137045E-2"/>
    <n v="-3.0612246616132155E-2"/>
    <n v="-3.061241569997819E-2"/>
    <n v="-3.0612241329445955E-2"/>
  </r>
  <r>
    <x v="132"/>
    <n v="7505512"/>
    <n v="5629134"/>
    <n v="2293351"/>
    <n v="5420648"/>
    <x v="0"/>
    <n v="-4.0000040929917491E-2"/>
    <n v="-3.9999959070079028E-2"/>
    <n v="-3.9999882791586283E-2"/>
    <n v="-3.9999943327805432E-2"/>
  </r>
  <r>
    <x v="133"/>
    <n v="8209154"/>
    <n v="6156866"/>
    <n v="2508352"/>
    <n v="5928833"/>
    <x v="5"/>
    <n v="2.9411731512286376E-2"/>
    <n v="2.9411858139711811E-2"/>
    <n v="2.9411680213076385E-2"/>
    <n v="2.9411723852223126E-2"/>
  </r>
  <r>
    <x v="134"/>
    <n v="7896424"/>
    <n v="5922318"/>
    <n v="2412796"/>
    <n v="5702973"/>
    <x v="1"/>
    <n v="-3.8095277540170391E-2"/>
    <n v="-3.8095355656595387E-2"/>
    <n v="-3.8095131783736913E-2"/>
    <n v="-3.8095186691883498E-2"/>
  </r>
  <r>
    <x v="135"/>
    <n v="7583695"/>
    <n v="5687771"/>
    <n v="2317240"/>
    <n v="5477113"/>
    <x v="10"/>
    <n v="0"/>
    <n v="0"/>
    <n v="0"/>
    <n v="0"/>
  </r>
  <r>
    <x v="136"/>
    <n v="7427330"/>
    <n v="5570497"/>
    <n v="2269462"/>
    <n v="5364183"/>
    <x v="8"/>
    <n v="-2.0618577092037627E-2"/>
    <n v="-2.0618621952255056E-2"/>
    <n v="-2.0618494415770461E-2"/>
    <n v="-2.0618526585082342E-2"/>
  </r>
  <r>
    <x v="137"/>
    <n v="16160310"/>
    <n v="12120232"/>
    <n v="4937872"/>
    <n v="11671335"/>
    <x v="19"/>
    <n v="-1.9607831241829743E-2"/>
    <n v="-1.9607871686275313E-2"/>
    <n v="-1.9607952142603247E-2"/>
    <n v="-1.9607785490191709E-2"/>
  </r>
  <r>
    <x v="138"/>
    <n v="16968325"/>
    <n v="12726244"/>
    <n v="5184766"/>
    <n v="12254901"/>
    <x v="17"/>
    <n v="0.10526316132299196"/>
    <n v="0.10526313503970441"/>
    <n v="0.10526333741066352"/>
    <n v="0.10526311517340559"/>
  </r>
  <r>
    <x v="139"/>
    <n v="8052789"/>
    <n v="6039592"/>
    <n v="2460574"/>
    <n v="5815903"/>
    <x v="12"/>
    <n v="7.2916677769617744E-2"/>
    <n v="7.2916722181422644E-2"/>
    <n v="7.2916444102974154E-2"/>
    <n v="7.2916559053456398E-2"/>
  </r>
  <r>
    <x v="140"/>
    <n v="8052789"/>
    <n v="6039592"/>
    <n v="2460574"/>
    <n v="5815903"/>
    <x v="12"/>
    <n v="-1.9047638770085196E-2"/>
    <n v="-1.9047677828297749E-2"/>
    <n v="-1.9047565891868401E-2"/>
    <n v="-1.9047593345941749E-2"/>
  </r>
  <r>
    <x v="141"/>
    <n v="7896424"/>
    <n v="5922318"/>
    <n v="2412796"/>
    <n v="5702973"/>
    <x v="1"/>
    <n v="0"/>
    <n v="0"/>
    <n v="0"/>
    <n v="0"/>
  </r>
  <r>
    <x v="142"/>
    <n v="7583695"/>
    <n v="5687771"/>
    <n v="2317240"/>
    <n v="5477113"/>
    <x v="10"/>
    <n v="0"/>
    <n v="0"/>
    <n v="0"/>
    <n v="0"/>
  </r>
  <r>
    <x v="143"/>
    <n v="8052789"/>
    <n v="6039592"/>
    <n v="2460574"/>
    <n v="5815903"/>
    <x v="12"/>
    <n v="8.4210476712358373E-2"/>
    <n v="8.4210618908869384E-2"/>
    <n v="8.4210266574192394E-2"/>
    <n v="8.421040072644792E-2"/>
  </r>
  <r>
    <x v="144"/>
    <n v="16968325"/>
    <n v="12726244"/>
    <n v="5184766"/>
    <n v="12254901"/>
    <x v="17"/>
    <n v="4.9999969059999483E-2"/>
    <n v="5.0000033002668642E-2"/>
    <n v="5.0000081006555064E-2"/>
    <n v="4.9999935739998946E-2"/>
  </r>
  <r>
    <x v="145"/>
    <n v="16968325"/>
    <n v="12726244"/>
    <n v="5184766"/>
    <n v="12254901"/>
    <x v="17"/>
    <n v="0"/>
    <n v="0"/>
    <n v="0"/>
    <n v="0"/>
  </r>
  <r>
    <x v="146"/>
    <n v="7583695"/>
    <n v="5687771"/>
    <n v="2317240"/>
    <n v="5477113"/>
    <x v="10"/>
    <n v="-5.8252364491358177E-2"/>
    <n v="-5.8252444867136766E-2"/>
    <n v="-5.8252261464194932E-2"/>
    <n v="-5.825234705599458E-2"/>
  </r>
  <r>
    <x v="147"/>
    <n v="8130972"/>
    <n v="6098229"/>
    <n v="2484463"/>
    <n v="5872368"/>
    <x v="6"/>
    <n v="9.7088102022790945E-3"/>
    <n v="9.7087684068726254E-3"/>
    <n v="9.7087102440325257E-3"/>
    <n v="9.708724509332356E-3"/>
  </r>
  <r>
    <x v="148"/>
    <n v="7427330"/>
    <n v="5570497"/>
    <n v="2269462"/>
    <n v="5364183"/>
    <x v="8"/>
    <n v="-5.9405877901186677E-2"/>
    <n v="-5.9405962327588657E-2"/>
    <n v="-5.9405768245637036E-2"/>
    <n v="-5.9405857260765527E-2"/>
  </r>
  <r>
    <x v="149"/>
    <n v="7740060"/>
    <n v="5805045"/>
    <n v="2365018"/>
    <n v="5590043"/>
    <x v="16"/>
    <n v="2.0618577092037516E-2"/>
    <n v="2.0618621952255056E-2"/>
    <n v="2.0618494415770572E-2"/>
    <n v="2.0618526585082231E-2"/>
  </r>
  <r>
    <x v="150"/>
    <n v="8052789"/>
    <n v="6039592"/>
    <n v="2460574"/>
    <n v="5815903"/>
    <x v="12"/>
    <n v="0"/>
    <n v="0"/>
    <n v="0"/>
    <n v="0"/>
  </r>
  <r>
    <x v="151"/>
    <n v="16806722"/>
    <n v="12605042"/>
    <n v="5135387"/>
    <n v="12138188"/>
    <x v="23"/>
    <n v="-9.5238039111108508E-3"/>
    <n v="-9.523784079575992E-3"/>
    <n v="-9.5238627934220998E-3"/>
    <n v="-9.5237815466644449E-3"/>
  </r>
  <r>
    <x v="152"/>
    <n v="15675500"/>
    <n v="11756625"/>
    <n v="4789736"/>
    <n v="11321195"/>
    <x v="4"/>
    <n v="-7.6190490222222906E-2"/>
    <n v="-7.6190508369948007E-2"/>
    <n v="-7.6190516601906455E-2"/>
    <n v="-7.6190415573328618E-2"/>
  </r>
  <r>
    <x v="153"/>
    <n v="7740060"/>
    <n v="5805045"/>
    <n v="2365018"/>
    <n v="5590043"/>
    <x v="16"/>
    <n v="2.0618577092037516E-2"/>
    <n v="2.0618621952255056E-2"/>
    <n v="2.0618494415770572E-2"/>
    <n v="2.0618526585082231E-2"/>
  </r>
  <r>
    <x v="154"/>
    <n v="8052789"/>
    <n v="6039592"/>
    <n v="2460574"/>
    <n v="5815903"/>
    <x v="12"/>
    <n v="-9.6154555691496668E-3"/>
    <n v="-9.6154145736410124E-3"/>
    <n v="-9.615357523939827E-3"/>
    <n v="-9.6153715162264897E-3"/>
  </r>
  <r>
    <x v="155"/>
    <n v="8052789"/>
    <n v="6039592"/>
    <n v="2460574"/>
    <n v="5815903"/>
    <x v="12"/>
    <n v="8.4210476712358373E-2"/>
    <n v="8.4210618908869384E-2"/>
    <n v="8.4210266574192394E-2"/>
    <n v="8.421040072644792E-2"/>
  </r>
  <r>
    <x v="156"/>
    <n v="8052789"/>
    <n v="6039592"/>
    <n v="2460574"/>
    <n v="5815903"/>
    <x v="12"/>
    <n v="4.0403950356973972E-2"/>
    <n v="4.0403993422962303E-2"/>
    <n v="4.0403920815824668E-2"/>
    <n v="4.0403982581171505E-2"/>
  </r>
  <r>
    <x v="157"/>
    <n v="7583695"/>
    <n v="5687771"/>
    <n v="2317240"/>
    <n v="5477113"/>
    <x v="10"/>
    <n v="-5.8252364491358177E-2"/>
    <n v="-5.8252444867136766E-2"/>
    <n v="-5.8252261464194932E-2"/>
    <n v="-5.825234705599458E-2"/>
  </r>
  <r>
    <x v="158"/>
    <n v="15352294"/>
    <n v="11514221"/>
    <n v="4690978"/>
    <n v="11087768"/>
    <x v="3"/>
    <n v="-8.6538469548077201E-2"/>
    <n v="-8.6538466115384627E-2"/>
    <n v="-8.6538560774484963E-2"/>
    <n v="-8.6538452032543955E-2"/>
  </r>
  <r>
    <x v="159"/>
    <n v="16160310"/>
    <n v="12120232"/>
    <n v="4937872"/>
    <n v="11671335"/>
    <x v="19"/>
    <n v="3.0927881088322451E-2"/>
    <n v="3.0927838559110299E-2"/>
    <n v="3.0927800613645529E-2"/>
    <n v="3.0927830498458819E-2"/>
  </r>
  <r>
    <x v="160"/>
    <n v="7896424"/>
    <n v="5922318"/>
    <n v="2412796"/>
    <n v="5702973"/>
    <x v="1"/>
    <n v="2.0201910579504601E-2"/>
    <n v="2.0201910579504601E-2"/>
    <n v="2.0201960407912223E-2"/>
    <n v="2.0201991290585752E-2"/>
  </r>
  <r>
    <x v="161"/>
    <n v="8052789"/>
    <n v="6039592"/>
    <n v="2460574"/>
    <n v="5815903"/>
    <x v="12"/>
    <n v="0"/>
    <n v="0"/>
    <n v="0"/>
    <n v="0"/>
  </r>
  <r>
    <x v="162"/>
    <n v="7896424"/>
    <n v="5922318"/>
    <n v="2412796"/>
    <n v="5702973"/>
    <x v="1"/>
    <n v="-1.9417496223979036E-2"/>
    <n v="-1.9417536813745029E-2"/>
    <n v="-1.941742048806494E-2"/>
    <n v="-1.9417449018664823E-2"/>
  </r>
  <r>
    <x v="163"/>
    <n v="7818242"/>
    <n v="5863681"/>
    <n v="2388907"/>
    <n v="5646508"/>
    <x v="2"/>
    <n v="-2.9126182245679089E-2"/>
    <n v="-2.9126305220617543E-2"/>
    <n v="-2.9126130732097466E-2"/>
    <n v="-2.912617352799729E-2"/>
  </r>
  <r>
    <x v="164"/>
    <n v="8052789"/>
    <n v="6039592"/>
    <n v="2460574"/>
    <n v="5815903"/>
    <x v="12"/>
    <n v="6.1855599414269768E-2"/>
    <n v="6.1855690040966804E-2"/>
    <n v="6.1855483247311493E-2"/>
    <n v="6.1855579755246914E-2"/>
  </r>
  <r>
    <x v="165"/>
    <n v="15998707"/>
    <n v="11999030"/>
    <n v="4888493"/>
    <n v="11554621"/>
    <x v="14"/>
    <n v="4.2105303611303935E-2"/>
    <n v="4.2105236646057032E-2"/>
    <n v="4.210529232923288E-2"/>
    <n v="4.2105228031466657E-2"/>
  </r>
  <r>
    <x v="166"/>
    <n v="16483516"/>
    <n v="12362637"/>
    <n v="5036630"/>
    <n v="11904761"/>
    <x v="21"/>
    <n v="1.9999987623999793E-2"/>
    <n v="2.0000029702401667E-2"/>
    <n v="2.0000113409177178E-2"/>
    <n v="1.9999940023998963E-2"/>
  </r>
  <r>
    <x v="167"/>
    <n v="8130972"/>
    <n v="6098229"/>
    <n v="2484463"/>
    <n v="5872368"/>
    <x v="6"/>
    <n v="2.9703065590196198E-2"/>
    <n v="2.9703065590196198E-2"/>
    <n v="2.9702884122818407E-2"/>
    <n v="2.9702928630382708E-2"/>
  </r>
  <r>
    <x v="168"/>
    <n v="7583695"/>
    <n v="5687771"/>
    <n v="2317240"/>
    <n v="5477113"/>
    <x v="10"/>
    <n v="-5.8252364491358177E-2"/>
    <n v="-5.8252444867136766E-2"/>
    <n v="-5.8252261464194932E-2"/>
    <n v="-5.825234705599458E-2"/>
  </r>
  <r>
    <x v="169"/>
    <n v="7974607"/>
    <n v="5980955"/>
    <n v="2436685"/>
    <n v="5759438"/>
    <x v="13"/>
    <n v="9.9010640765997415E-3"/>
    <n v="9.9010218633988067E-3"/>
    <n v="9.9009613742728764E-3"/>
    <n v="9.9009762101276433E-3"/>
  </r>
  <r>
    <x v="170"/>
    <n v="3674574"/>
    <n v="2755930"/>
    <n v="1122786"/>
    <n v="2653859"/>
    <x v="24"/>
    <n v="-0.52999996674444205"/>
    <n v="-0.53000001193789359"/>
    <n v="-0.53000012139442854"/>
    <n v="-0.52999995749585405"/>
  </r>
  <r>
    <x v="171"/>
    <n v="7583695"/>
    <n v="5687771"/>
    <n v="2317240"/>
    <n v="5477113"/>
    <x v="10"/>
    <n v="-5.8252364491358177E-2"/>
    <n v="-5.8252444867136766E-2"/>
    <n v="-5.8252261464194932E-2"/>
    <n v="-5.825234705599458E-2"/>
  </r>
  <r>
    <x v="172"/>
    <n v="16160310"/>
    <n v="12120232"/>
    <n v="4937872"/>
    <n v="11671335"/>
    <x v="19"/>
    <n v="1.0101003787368557E-2"/>
    <n v="1.010098316280561E-2"/>
    <n v="1.0101067956934884E-2"/>
    <n v="1.0101066923787538E-2"/>
  </r>
  <r>
    <x v="173"/>
    <n v="15675500"/>
    <n v="11756625"/>
    <n v="4789736"/>
    <n v="11321195"/>
    <x v="4"/>
    <n v="-4.9019638771242713E-2"/>
    <n v="-4.9019638771242713E-2"/>
    <n v="-4.9019681811052207E-2"/>
    <n v="-4.9019547725485668E-2"/>
  </r>
  <r>
    <x v="174"/>
    <n v="7661877"/>
    <n v="5746408"/>
    <n v="2341129"/>
    <n v="5533578"/>
    <x v="11"/>
    <n v="-5.7692364455319778E-2"/>
    <n v="-5.7692323459811012E-2"/>
    <n v="-5.769214514363874E-2"/>
    <n v="-5.7692229097359049E-2"/>
  </r>
  <r>
    <x v="175"/>
    <n v="8130972"/>
    <n v="6098229"/>
    <n v="2484463"/>
    <n v="5872368"/>
    <x v="6"/>
    <n v="7.2164953891209915E-2"/>
    <n v="7.2165001017094443E-2"/>
    <n v="7.2164730455196668E-2"/>
    <n v="7.2164843047788141E-2"/>
  </r>
  <r>
    <x v="176"/>
    <n v="8052789"/>
    <n v="6039592"/>
    <n v="2460574"/>
    <n v="5815903"/>
    <x v="12"/>
    <n v="9.803868704752583E-3"/>
    <n v="9.8039527132371962E-3"/>
    <n v="9.8038934043587211E-3"/>
    <n v="9.803907950741042E-3"/>
  </r>
  <r>
    <x v="177"/>
    <n v="8052789"/>
    <n v="6039592"/>
    <n v="2460574"/>
    <n v="5815903"/>
    <x v="12"/>
    <n v="1.1914891358835065"/>
    <n v="1.1914896241921964"/>
    <n v="1.1914897406985836"/>
    <n v="1.1914890730818781"/>
  </r>
  <r>
    <x v="178"/>
    <n v="7661877"/>
    <n v="5746408"/>
    <n v="2341129"/>
    <n v="5533578"/>
    <x v="11"/>
    <n v="1.0309222615097369E-2"/>
    <n v="1.0309310976127639E-2"/>
    <n v="1.0309247207885175E-2"/>
    <n v="1.0309263292541226E-2"/>
  </r>
  <r>
    <x v="179"/>
    <n v="16806722"/>
    <n v="12605042"/>
    <n v="5135387"/>
    <n v="12138188"/>
    <x v="23"/>
    <n v="3.9999975247999586E-2"/>
    <n v="4.0000059404803556E-2"/>
    <n v="4.0000024301966475E-2"/>
    <n v="3.9999965727999465E-2"/>
  </r>
  <r>
    <x v="180"/>
    <n v="15837104"/>
    <n v="11877828"/>
    <n v="4839115"/>
    <n v="11437908"/>
    <x v="20"/>
    <n v="1.030933622531971E-2"/>
    <n v="1.030933622531971E-2"/>
    <n v="1.0309336464473295E-2"/>
    <n v="1.0309247389520326E-2"/>
  </r>
  <r>
    <x v="181"/>
    <n v="7740060"/>
    <n v="5805045"/>
    <n v="2365018"/>
    <n v="5590043"/>
    <x v="16"/>
    <n v="1.0204157545207204E-2"/>
    <n v="1.0204113595832398E-2"/>
    <n v="1.0204051122343127E-2"/>
    <n v="1.0204066880416196E-2"/>
  </r>
  <r>
    <x v="182"/>
    <n v="7896424"/>
    <n v="5922318"/>
    <n v="2412796"/>
    <n v="5702973"/>
    <x v="1"/>
    <n v="-2.8846243720922926E-2"/>
    <n v="-2.8846243720922926E-2"/>
    <n v="-2.884607257181937E-2"/>
    <n v="-2.8846114548679469E-2"/>
  </r>
  <r>
    <x v="183"/>
    <n v="7974607"/>
    <n v="5980955"/>
    <n v="2436685"/>
    <n v="5759438"/>
    <x v="13"/>
    <n v="-9.7086860217000526E-3"/>
    <n v="-9.7087684068725144E-3"/>
    <n v="-9.7087102440325257E-3"/>
    <n v="-9.708724509332467E-3"/>
  </r>
  <r>
    <x v="184"/>
    <n v="8052789"/>
    <n v="6039592"/>
    <n v="2460574"/>
    <n v="5815903"/>
    <x v="12"/>
    <n v="0"/>
    <n v="0"/>
    <n v="0"/>
    <n v="0"/>
  </r>
  <r>
    <x v="185"/>
    <n v="7427330"/>
    <n v="5570497"/>
    <n v="2269462"/>
    <n v="5364183"/>
    <x v="8"/>
    <n v="-3.0612211602979222E-2"/>
    <n v="-3.0612340787497194E-2"/>
    <n v="-3.0612153367029271E-2"/>
    <n v="-3.0612200641248699E-2"/>
  </r>
  <r>
    <x v="186"/>
    <n v="16160310"/>
    <n v="12120232"/>
    <n v="4937872"/>
    <n v="11671335"/>
    <x v="19"/>
    <n v="-3.8461515576922123E-2"/>
    <n v="-3.8461593384615411E-2"/>
    <n v="-3.8461560930072025E-2"/>
    <n v="-3.846150677514637E-2"/>
  </r>
  <r>
    <x v="187"/>
    <n v="15675500"/>
    <n v="11756625"/>
    <n v="4789736"/>
    <n v="11321195"/>
    <x v="4"/>
    <n v="-1.0204138332361778E-2"/>
    <n v="-1.0204138332361778E-2"/>
    <n v="-1.020413856665936E-2"/>
    <n v="-1.0204051300290229E-2"/>
  </r>
  <r>
    <x v="188"/>
    <n v="7661877"/>
    <n v="5746408"/>
    <n v="2341129"/>
    <n v="5533578"/>
    <x v="11"/>
    <n v="-1.0101084487717182E-2"/>
    <n v="-1.0101041421728851E-2"/>
    <n v="-1.0100980203956111E-2"/>
    <n v="-1.0100995645292876E-2"/>
  </r>
  <r>
    <x v="189"/>
    <n v="8209154"/>
    <n v="6156866"/>
    <n v="2508352"/>
    <n v="5928833"/>
    <x v="5"/>
    <n v="3.9604003027193135E-2"/>
    <n v="3.9604087453595005E-2"/>
    <n v="3.9603845497091283E-2"/>
    <n v="3.9603904840510351E-2"/>
  </r>
  <r>
    <x v="190"/>
    <n v="8209154"/>
    <n v="6156866"/>
    <n v="2508352"/>
    <n v="5928833"/>
    <x v="5"/>
    <n v="2.9411731512286376E-2"/>
    <n v="2.9411858139711811E-2"/>
    <n v="2.9411680213076385E-2"/>
    <n v="2.9411723852223126E-2"/>
  </r>
  <r>
    <x v="191"/>
    <n v="7740060"/>
    <n v="5805045"/>
    <n v="2365018"/>
    <n v="5590043"/>
    <x v="16"/>
    <n v="-3.8834868267379141E-2"/>
    <n v="-3.8834908053391737E-2"/>
    <n v="-3.8834840976129992E-2"/>
    <n v="-3.8834898037329757E-2"/>
  </r>
  <r>
    <x v="192"/>
    <n v="7505512"/>
    <n v="5629134"/>
    <n v="2293351"/>
    <n v="5420648"/>
    <x v="0"/>
    <n v="1.0526259099838065E-2"/>
    <n v="1.0526349803258173E-2"/>
    <n v="1.0526283321774077E-2"/>
    <n v="1.0526300090806018E-2"/>
  </r>
  <r>
    <x v="193"/>
    <n v="16160310"/>
    <n v="12120232"/>
    <n v="4937872"/>
    <n v="11671335"/>
    <x v="19"/>
    <n v="0"/>
    <n v="0"/>
    <n v="0"/>
    <n v="0"/>
  </r>
  <r>
    <x v="194"/>
    <n v="15513897"/>
    <n v="11635423"/>
    <n v="4740357"/>
    <n v="11204481"/>
    <x v="22"/>
    <n v="-1.0309272431501371E-2"/>
    <n v="-1.0309251166895295E-2"/>
    <n v="-1.0309336464473184E-2"/>
    <n v="-1.0309335719418278E-2"/>
  </r>
  <r>
    <x v="195"/>
    <n v="7740060"/>
    <n v="5805045"/>
    <n v="2365018"/>
    <n v="5590043"/>
    <x v="16"/>
    <n v="1.0204157545207204E-2"/>
    <n v="1.0204113595832398E-2"/>
    <n v="1.0204051122343127E-2"/>
    <n v="1.0204066880416196E-2"/>
  </r>
  <r>
    <x v="196"/>
    <n v="7427330"/>
    <n v="5570497"/>
    <n v="2269462"/>
    <n v="5364183"/>
    <x v="8"/>
    <n v="-9.5238072035193855E-2"/>
    <n v="-9.5238226721192198E-2"/>
    <n v="-9.5237829459342227E-2"/>
    <n v="-9.5237966729708856E-2"/>
  </r>
  <r>
    <x v="197"/>
    <n v="7740060"/>
    <n v="5805045"/>
    <n v="2365018"/>
    <n v="5590043"/>
    <x v="16"/>
    <n v="-5.7142794495023463E-2"/>
    <n v="-5.7142871064596812E-2"/>
    <n v="-5.7142697675605314E-2"/>
    <n v="-5.7142780037825358E-2"/>
  </r>
  <r>
    <x v="198"/>
    <n v="7974607"/>
    <n v="5980955"/>
    <n v="2436685"/>
    <n v="5759438"/>
    <x v="13"/>
    <n v="3.0302995067221783E-2"/>
    <n v="3.0302952001233452E-2"/>
    <n v="3.0302940611868445E-2"/>
    <n v="3.0302986935878629E-2"/>
  </r>
  <r>
    <x v="199"/>
    <n v="8130972"/>
    <n v="6098229"/>
    <n v="2484463"/>
    <n v="5872368"/>
    <x v="6"/>
    <n v="8.3333422156942838E-2"/>
    <n v="8.3333422156942838E-2"/>
    <n v="8.3333078974827668E-2"/>
    <n v="8.3333210346807185E-2"/>
  </r>
  <r>
    <x v="200"/>
    <n v="15998707"/>
    <n v="11999030"/>
    <n v="4888493"/>
    <n v="11554621"/>
    <x v="14"/>
    <n v="-9.9999938119998966E-3"/>
    <n v="-9.9999735978650861E-3"/>
    <n v="-1.0000056704588589E-2"/>
    <n v="-1.0000055692000909E-2"/>
  </r>
  <r>
    <x v="201"/>
    <n v="15352294"/>
    <n v="11514221"/>
    <n v="4690978"/>
    <n v="11087768"/>
    <x v="3"/>
    <n v="-1.0416660623697616E-2"/>
    <n v="-1.0416638913772203E-2"/>
    <n v="-1.0416725997641096E-2"/>
    <n v="-1.0416635986976952E-2"/>
  </r>
  <r>
    <x v="202"/>
    <n v="7740060"/>
    <n v="5805045"/>
    <n v="2365018"/>
    <n v="5590043"/>
    <x v="16"/>
    <n v="0"/>
    <n v="0"/>
    <n v="0"/>
    <n v="0"/>
  </r>
  <r>
    <x v="203"/>
    <n v="7661877"/>
    <n v="5746408"/>
    <n v="2341129"/>
    <n v="5533578"/>
    <x v="11"/>
    <n v="3.1578911937398813E-2"/>
    <n v="3.1579049409774296E-2"/>
    <n v="3.1578849965322231E-2"/>
    <n v="3.1578900272418053E-2"/>
  </r>
  <r>
    <x v="204"/>
    <n v="7896424"/>
    <n v="5922318"/>
    <n v="2412796"/>
    <n v="5702973"/>
    <x v="1"/>
    <n v="2.0201910579504601E-2"/>
    <n v="2.0201910579504601E-2"/>
    <n v="2.0201960407912223E-2"/>
    <n v="2.0201991290585752E-2"/>
  </r>
  <r>
    <x v="205"/>
    <n v="7427330"/>
    <n v="5570497"/>
    <n v="2269462"/>
    <n v="5364183"/>
    <x v="8"/>
    <n v="-6.8627457127354408E-2"/>
    <n v="-6.8627501795281876E-2"/>
    <n v="-6.8627253830511492E-2"/>
    <n v="-6.8627355655187183E-2"/>
  </r>
  <r>
    <x v="206"/>
    <n v="7583695"/>
    <n v="5687771"/>
    <n v="2317240"/>
    <n v="5477113"/>
    <x v="10"/>
    <n v="-6.7307697037943259E-2"/>
    <n v="-6.7307738033452025E-2"/>
    <n v="-6.7307502667578456E-2"/>
    <n v="-6.7307600613585539E-2"/>
  </r>
  <r>
    <x v="207"/>
    <n v="16160310"/>
    <n v="12120232"/>
    <n v="4937872"/>
    <n v="11671335"/>
    <x v="19"/>
    <n v="1.0101003787368557E-2"/>
    <n v="1.010098316280561E-2"/>
    <n v="1.0101067956934884E-2"/>
    <n v="1.0101066923787538E-2"/>
  </r>
  <r>
    <x v="208"/>
    <n v="15675500"/>
    <n v="11756625"/>
    <n v="4789736"/>
    <n v="11321195"/>
    <x v="4"/>
    <n v="2.1052619237229342E-2"/>
    <n v="2.1052574898466903E-2"/>
    <n v="2.1052752752197978E-2"/>
    <n v="2.105265911047205E-2"/>
  </r>
  <r>
    <x v="209"/>
    <n v="7740060"/>
    <n v="5805045"/>
    <n v="2365018"/>
    <n v="5590043"/>
    <x v="16"/>
    <n v="0"/>
    <n v="0"/>
    <n v="0"/>
    <n v="0"/>
  </r>
  <r>
    <x v="210"/>
    <n v="7505512"/>
    <n v="5629134"/>
    <n v="2293351"/>
    <n v="5420648"/>
    <x v="0"/>
    <n v="-2.0408184574093213E-2"/>
    <n v="-2.0408227191664796E-2"/>
    <n v="-2.0408102244686255E-2"/>
    <n v="-2.0408133760832503E-2"/>
  </r>
  <r>
    <x v="211"/>
    <n v="8052789"/>
    <n v="6039592"/>
    <n v="2460574"/>
    <n v="5815903"/>
    <x v="12"/>
    <n v="1.9802001513596457E-2"/>
    <n v="1.9802043726797613E-2"/>
    <n v="1.9801922748545753E-2"/>
    <n v="1.9801952420255287E-2"/>
  </r>
  <r>
    <x v="212"/>
    <n v="7974607"/>
    <n v="5980955"/>
    <n v="2436685"/>
    <n v="5759438"/>
    <x v="13"/>
    <n v="7.3684217612520309E-2"/>
    <n v="7.3684269105611211E-2"/>
    <n v="7.3683983252418317E-2"/>
    <n v="7.3684100635641903E-2"/>
  </r>
  <r>
    <x v="213"/>
    <n v="8209154"/>
    <n v="6156866"/>
    <n v="2508352"/>
    <n v="5928833"/>
    <x v="5"/>
    <n v="8.2474176506307284E-2"/>
    <n v="8.247431199322186E-2"/>
    <n v="8.2473977663081843E-2"/>
    <n v="8.2474106340329367E-2"/>
  </r>
  <r>
    <x v="214"/>
    <n v="16321913"/>
    <n v="12241435"/>
    <n v="4987251"/>
    <n v="11788048"/>
    <x v="18"/>
    <n v="9.9999938119998966E-3"/>
    <n v="1.0000056104536581E-2"/>
    <n v="1.0000056704588589E-2"/>
    <n v="9.9999700119994817E-3"/>
  </r>
  <r>
    <x v="215"/>
    <n v="15837104"/>
    <n v="11877828"/>
    <n v="4839115"/>
    <n v="11437908"/>
    <x v="20"/>
    <n v="1.030933622531971E-2"/>
    <n v="1.030933622531971E-2"/>
    <n v="1.0309336464473295E-2"/>
    <n v="1.0309247389520326E-2"/>
  </r>
  <r>
    <x v="216"/>
    <n v="8052789"/>
    <n v="6039592"/>
    <n v="2460574"/>
    <n v="5815903"/>
    <x v="12"/>
    <n v="4.0403950356973972E-2"/>
    <n v="4.0403993422962303E-2"/>
    <n v="4.0403920815824668E-2"/>
    <n v="4.0403982581171505E-2"/>
  </r>
  <r>
    <x v="217"/>
    <n v="8130972"/>
    <n v="6098229"/>
    <n v="2484463"/>
    <n v="5872368"/>
    <x v="6"/>
    <n v="8.3333422156942838E-2"/>
    <n v="8.3333422156942838E-2"/>
    <n v="8.3333078974827668E-2"/>
    <n v="8.3333210346807185E-2"/>
  </r>
  <r>
    <x v="218"/>
    <n v="8130972"/>
    <n v="6098229"/>
    <n v="2484463"/>
    <n v="5872368"/>
    <x v="6"/>
    <n v="9.7088102022790945E-3"/>
    <n v="9.7087684068726254E-3"/>
    <n v="9.7087102440325257E-3"/>
    <n v="9.708724509332356E-3"/>
  </r>
  <r>
    <x v="219"/>
    <n v="7505512"/>
    <n v="5629134"/>
    <n v="2293351"/>
    <n v="5420648"/>
    <x v="0"/>
    <n v="-5.8823588422601936E-2"/>
    <n v="-5.8823549082044568E-2"/>
    <n v="-5.8823360426152771E-2"/>
    <n v="-5.8823447704446141E-2"/>
  </r>
  <r>
    <x v="220"/>
    <n v="8130972"/>
    <n v="6098229"/>
    <n v="2484463"/>
    <n v="5872368"/>
    <x v="6"/>
    <n v="-9.5237584774265915E-3"/>
    <n v="-9.5238389141488744E-3"/>
    <n v="-9.523782945934256E-3"/>
    <n v="-9.5237966729708745E-3"/>
  </r>
  <r>
    <x v="221"/>
    <n v="16806722"/>
    <n v="12605042"/>
    <n v="5135387"/>
    <n v="12138188"/>
    <x v="23"/>
    <n v="2.9702952098813462E-2"/>
    <n v="2.9702971914648879E-2"/>
    <n v="2.9702936547609138E-2"/>
    <n v="2.9702966937358966E-2"/>
  </r>
  <r>
    <x v="222"/>
    <n v="15837104"/>
    <n v="11877828"/>
    <n v="4839115"/>
    <n v="11437908"/>
    <x v="20"/>
    <n v="0"/>
    <n v="0"/>
    <n v="0"/>
    <n v="0"/>
  </r>
  <r>
    <x v="223"/>
    <n v="7427330"/>
    <n v="5570497"/>
    <n v="2269462"/>
    <n v="5364183"/>
    <x v="8"/>
    <n v="-7.7669860715337213E-2"/>
    <n v="-7.7669981680881794E-2"/>
    <n v="-7.7669681952259872E-2"/>
    <n v="-7.7669796074659403E-2"/>
  </r>
  <r>
    <x v="224"/>
    <n v="7505512"/>
    <n v="5629134"/>
    <n v="2293351"/>
    <n v="5420648"/>
    <x v="0"/>
    <n v="-7.6923152607092926E-2"/>
    <n v="-7.6923152607092926E-2"/>
    <n v="-7.6922860191518283E-2"/>
    <n v="-7.6922972129812028E-2"/>
  </r>
  <r>
    <x v="225"/>
    <n v="8130972"/>
    <n v="6098229"/>
    <n v="2484463"/>
    <n v="5872368"/>
    <x v="6"/>
    <n v="0"/>
    <n v="0"/>
    <n v="0"/>
    <n v="0"/>
  </r>
  <r>
    <x v="226"/>
    <n v="7896424"/>
    <n v="5922318"/>
    <n v="2412796"/>
    <n v="5702973"/>
    <x v="1"/>
    <n v="5.2083322230382256E-2"/>
    <n v="5.2083322230382256E-2"/>
    <n v="5.2083174359267348E-2"/>
    <n v="5.2083256466754602E-2"/>
  </r>
  <r>
    <x v="227"/>
    <n v="7661877"/>
    <n v="5746408"/>
    <n v="2341129"/>
    <n v="5533578"/>
    <x v="11"/>
    <n v="-5.7692364455319778E-2"/>
    <n v="-5.7692323459811012E-2"/>
    <n v="-5.769214514363874E-2"/>
    <n v="-5.7692229097359049E-2"/>
  </r>
  <r>
    <x v="228"/>
    <n v="16806722"/>
    <n v="12605042"/>
    <n v="5135387"/>
    <n v="12138188"/>
    <x v="23"/>
    <n v="0"/>
    <n v="0"/>
    <n v="0"/>
    <n v="0"/>
  </r>
  <r>
    <x v="229"/>
    <n v="16321913"/>
    <n v="12241435"/>
    <n v="4987251"/>
    <n v="11788048"/>
    <x v="18"/>
    <n v="3.0612225568513063E-2"/>
    <n v="3.0612246616132266E-2"/>
    <n v="3.0612209050621786E-2"/>
    <n v="3.0612241329445844E-2"/>
  </r>
  <r>
    <x v="230"/>
    <n v="7583695"/>
    <n v="5687771"/>
    <n v="2317240"/>
    <n v="5477113"/>
    <x v="10"/>
    <n v="2.1052652837560748E-2"/>
    <n v="2.1052699606516345E-2"/>
    <n v="2.1052566643548154E-2"/>
    <n v="2.1052600181612036E-2"/>
  </r>
  <r>
    <x v="231"/>
    <n v="7896424"/>
    <n v="5922318"/>
    <n v="2412796"/>
    <n v="5702973"/>
    <x v="1"/>
    <n v="5.2083322230382256E-2"/>
    <n v="5.2083322230382256E-2"/>
    <n v="5.2083174359267348E-2"/>
    <n v="5.2083256466754602E-2"/>
  </r>
  <r>
    <x v="232"/>
    <n v="8052789"/>
    <n v="6039592"/>
    <n v="2460574"/>
    <n v="5815903"/>
    <x v="12"/>
    <n v="-9.6154555691496668E-3"/>
    <n v="-9.6154145736410124E-3"/>
    <n v="-9.615357523939827E-3"/>
    <n v="-9.6153715162264897E-3"/>
  </r>
  <r>
    <x v="233"/>
    <n v="7896424"/>
    <n v="5922318"/>
    <n v="2412796"/>
    <n v="5702973"/>
    <x v="1"/>
    <n v="0"/>
    <n v="0"/>
    <n v="0"/>
    <n v="0"/>
  </r>
  <r>
    <x v="234"/>
    <n v="7505512"/>
    <n v="5629134"/>
    <n v="2293351"/>
    <n v="5420648"/>
    <x v="0"/>
    <n v="-2.0408184574093213E-2"/>
    <n v="-2.0408227191664796E-2"/>
    <n v="-2.0408102244686255E-2"/>
    <n v="-2.0408133760832503E-2"/>
  </r>
  <r>
    <x v="235"/>
    <n v="15513897"/>
    <n v="11635423"/>
    <n v="4740357"/>
    <n v="11204481"/>
    <x v="22"/>
    <n v="-7.6923090653846726E-2"/>
    <n v="-7.6923107435897475E-2"/>
    <n v="-7.6923121860144161E-2"/>
    <n v="-7.69230959349122E-2"/>
  </r>
  <r>
    <x v="236"/>
    <n v="15998707"/>
    <n v="11999030"/>
    <n v="4888493"/>
    <n v="11554621"/>
    <x v="14"/>
    <n v="-1.9801968065875641E-2"/>
    <n v="-1.9802008506355717E-2"/>
    <n v="-1.980209137258182E-2"/>
    <n v="-1.980200623546835E-2"/>
  </r>
  <r>
    <x v="237"/>
    <n v="8052789"/>
    <n v="6039592"/>
    <n v="2460574"/>
    <n v="5815903"/>
    <x v="12"/>
    <n v="6.1855599414269768E-2"/>
    <n v="6.1855690040966804E-2"/>
    <n v="6.1855483247311493E-2"/>
    <n v="6.1855579755246914E-2"/>
  </r>
  <r>
    <x v="238"/>
    <n v="7505512"/>
    <n v="5629134"/>
    <n v="2293351"/>
    <n v="5420648"/>
    <x v="0"/>
    <n v="-4.9504940464189851E-2"/>
    <n v="-4.9504940464189851E-2"/>
    <n v="-4.950480687136416E-2"/>
    <n v="-4.9504881050637994E-2"/>
  </r>
  <r>
    <x v="239"/>
    <n v="7896424"/>
    <n v="5922318"/>
    <n v="2412796"/>
    <n v="5702973"/>
    <x v="1"/>
    <n v="-1.9417496223979036E-2"/>
    <n v="-1.9417536813745029E-2"/>
    <n v="-1.941742048806494E-2"/>
    <n v="-1.9417449018664823E-2"/>
  </r>
  <r>
    <x v="240"/>
    <n v="7661877"/>
    <n v="5746408"/>
    <n v="2341129"/>
    <n v="5533578"/>
    <x v="11"/>
    <n v="-2.9702938950593283E-2"/>
    <n v="-2.9702896737392348E-2"/>
    <n v="-2.9702884122818518E-2"/>
    <n v="-2.9702928630382819E-2"/>
  </r>
  <r>
    <x v="241"/>
    <n v="7896424"/>
    <n v="5922318"/>
    <n v="2412796"/>
    <n v="5702973"/>
    <x v="1"/>
    <n v="5.2083322230382256E-2"/>
    <n v="5.2083322230382256E-2"/>
    <n v="5.2083174359267348E-2"/>
    <n v="5.2083256466754602E-2"/>
  </r>
  <r>
    <x v="242"/>
    <n v="16321913"/>
    <n v="12241435"/>
    <n v="4987251"/>
    <n v="11788048"/>
    <x v="18"/>
    <n v="5.2083367576824857E-2"/>
    <n v="5.2083366457755798E-2"/>
    <n v="5.2083419033629674E-2"/>
    <n v="5.2083358434897642E-2"/>
  </r>
  <r>
    <x v="243"/>
    <n v="15352294"/>
    <n v="11514221"/>
    <n v="4690978"/>
    <n v="11087768"/>
    <x v="3"/>
    <n v="-4.0404077654525472E-2"/>
    <n v="-4.0404015991292619E-2"/>
    <n v="-4.0404067265719767E-2"/>
    <n v="-4.0404008058767094E-2"/>
  </r>
  <r>
    <x v="244"/>
    <n v="8209154"/>
    <n v="6156866"/>
    <n v="2508352"/>
    <n v="5928833"/>
    <x v="5"/>
    <n v="1.9417496223979036E-2"/>
    <n v="1.9417536813745029E-2"/>
    <n v="1.9417420488065051E-2"/>
    <n v="1.9417449018664934E-2"/>
  </r>
  <r>
    <x v="245"/>
    <n v="8130972"/>
    <n v="6098229"/>
    <n v="2484463"/>
    <n v="5872368"/>
    <x v="6"/>
    <n v="8.3333422156942838E-2"/>
    <n v="8.3333422156942838E-2"/>
    <n v="8.3333078974827668E-2"/>
    <n v="8.3333210346807185E-2"/>
  </r>
  <r>
    <x v="246"/>
    <n v="8052789"/>
    <n v="6039592"/>
    <n v="2460574"/>
    <n v="5815903"/>
    <x v="12"/>
    <n v="1.9802001513596457E-2"/>
    <n v="1.9802043726797613E-2"/>
    <n v="1.9801922748545753E-2"/>
    <n v="1.9801952420255287E-2"/>
  </r>
  <r>
    <x v="247"/>
    <n v="7427330"/>
    <n v="5570497"/>
    <n v="2269462"/>
    <n v="5364183"/>
    <x v="8"/>
    <n v="-3.0612211602979222E-2"/>
    <n v="-3.0612340787497194E-2"/>
    <n v="-3.0612153367029271E-2"/>
    <n v="-3.0612200641248699E-2"/>
  </r>
  <r>
    <x v="248"/>
    <n v="7505512"/>
    <n v="5629134"/>
    <n v="2293351"/>
    <n v="5420648"/>
    <x v="0"/>
    <n v="-4.9504940464189851E-2"/>
    <n v="-4.9504940464189851E-2"/>
    <n v="-4.950480687136416E-2"/>
    <n v="-4.9504881050637994E-2"/>
  </r>
  <r>
    <x v="249"/>
    <n v="16806722"/>
    <n v="12605042"/>
    <n v="5135387"/>
    <n v="12138188"/>
    <x v="23"/>
    <n v="2.9702952098813462E-2"/>
    <n v="2.9702971914648879E-2"/>
    <n v="2.9702936547609138E-2"/>
    <n v="2.9702966937358966E-2"/>
  </r>
  <r>
    <x v="250"/>
    <n v="15513897"/>
    <n v="11635423"/>
    <n v="4740357"/>
    <n v="11204481"/>
    <x v="22"/>
    <n v="1.052630961861456E-2"/>
    <n v="1.052628744923334E-2"/>
    <n v="1.0526376376098989E-2"/>
    <n v="1.0526284460497415E-2"/>
  </r>
  <r>
    <x v="251"/>
    <n v="7818242"/>
    <n v="5863681"/>
    <n v="2388907"/>
    <n v="5646508"/>
    <x v="2"/>
    <n v="-4.7619036017596983E-2"/>
    <n v="-4.7619194570744261E-2"/>
    <n v="-4.7618914729671169E-2"/>
    <n v="-4.7618983364854484E-2"/>
  </r>
  <r>
    <x v="252"/>
    <n v="8052789"/>
    <n v="6039592"/>
    <n v="2460574"/>
    <n v="5815903"/>
    <x v="12"/>
    <n v="-9.6154555691496668E-3"/>
    <n v="-9.6154145736410124E-3"/>
    <n v="-9.615357523939827E-3"/>
    <n v="-9.6153715162264897E-3"/>
  </r>
  <r>
    <x v="253"/>
    <n v="7583695"/>
    <n v="5687771"/>
    <n v="2317240"/>
    <n v="5477113"/>
    <x v="10"/>
    <n v="-5.8252364491358177E-2"/>
    <n v="-5.8252444867136766E-2"/>
    <n v="-5.8252261464194932E-2"/>
    <n v="-5.825234705599458E-2"/>
  </r>
  <r>
    <x v="254"/>
    <n v="7505512"/>
    <n v="5629134"/>
    <n v="2293351"/>
    <n v="5420648"/>
    <x v="0"/>
    <n v="1.0526259099838065E-2"/>
    <n v="1.0526349803258173E-2"/>
    <n v="1.0526283321774077E-2"/>
    <n v="1.0526300090806018E-2"/>
  </r>
  <r>
    <x v="255"/>
    <n v="8209154"/>
    <n v="6156866"/>
    <n v="2508352"/>
    <n v="5928833"/>
    <x v="5"/>
    <n v="9.3750033308853453E-2"/>
    <n v="9.3750122132463032E-2"/>
    <n v="9.3749713846681182E-2"/>
    <n v="9.3749861640158194E-2"/>
  </r>
  <r>
    <x v="256"/>
    <n v="15998707"/>
    <n v="11999030"/>
    <n v="4888493"/>
    <n v="11554621"/>
    <x v="14"/>
    <n v="-4.8076894471152709E-2"/>
    <n v="-4.8076952064102563E-2"/>
    <n v="-4.8076999844412938E-2"/>
    <n v="-4.8076945257397585E-2"/>
  </r>
  <r>
    <x v="257"/>
    <n v="16645119"/>
    <n v="12483839"/>
    <n v="5086008"/>
    <n v="12021475"/>
    <x v="9"/>
    <n v="7.2916688824220088E-2"/>
    <n v="7.2916644285300203E-2"/>
    <n v="7.2916660074336281E-2"/>
    <n v="7.291671965885782E-2"/>
  </r>
  <r>
    <x v="258"/>
    <n v="7427330"/>
    <n v="5570497"/>
    <n v="2269462"/>
    <n v="5364183"/>
    <x v="8"/>
    <n v="-4.9999987209400798E-2"/>
    <n v="-4.9999991472933103E-2"/>
    <n v="-4.9999853489482882E-2"/>
    <n v="-4.9999929159756817E-2"/>
  </r>
  <r>
    <x v="259"/>
    <n v="8052789"/>
    <n v="6039592"/>
    <n v="2460574"/>
    <n v="5815903"/>
    <x v="12"/>
    <n v="0"/>
    <n v="0"/>
    <n v="0"/>
    <n v="0"/>
  </r>
  <r>
    <x v="260"/>
    <n v="7740060"/>
    <n v="5805045"/>
    <n v="2365018"/>
    <n v="5590043"/>
    <x v="16"/>
    <n v="2.0618577092037516E-2"/>
    <n v="2.0618621952255056E-2"/>
    <n v="2.0618494415770572E-2"/>
    <n v="2.0618526585082231E-2"/>
  </r>
  <r>
    <x v="261"/>
    <n v="7661877"/>
    <n v="5746408"/>
    <n v="2341129"/>
    <n v="5533578"/>
    <x v="11"/>
    <n v="2.0833355539235709E-2"/>
    <n v="2.0833399951040388E-2"/>
    <n v="2.0833269743706806E-2"/>
    <n v="2.0833302586701796E-2"/>
  </r>
  <r>
    <x v="262"/>
    <n v="7661877"/>
    <n v="5746408"/>
    <n v="2341129"/>
    <n v="5533578"/>
    <x v="11"/>
    <n v="-6.6666674787682179E-2"/>
    <n v="-6.6666709978745686E-2"/>
    <n v="-6.666648062153957E-2"/>
    <n v="-6.6666576710796233E-2"/>
  </r>
  <r>
    <x v="263"/>
    <n v="15837104"/>
    <n v="11877828"/>
    <n v="4839115"/>
    <n v="11437908"/>
    <x v="20"/>
    <n v="-1.0101003787368557E-2"/>
    <n v="-1.010098316280561E-2"/>
    <n v="-1.0100863394915338E-2"/>
    <n v="-1.0100980378326518E-2"/>
  </r>
  <r>
    <x v="264"/>
    <n v="16483516"/>
    <n v="12362637"/>
    <n v="5036630"/>
    <n v="11904761"/>
    <x v="21"/>
    <n v="-9.7087320312939651E-3"/>
    <n v="-9.7087121998289394E-3"/>
    <n v="-9.7085966046455141E-3"/>
    <n v="-9.708791974362585E-3"/>
  </r>
  <r>
    <x v="265"/>
    <n v="7505512"/>
    <n v="5629134"/>
    <n v="2293351"/>
    <n v="5420648"/>
    <x v="0"/>
    <n v="1.0526259099838065E-2"/>
    <n v="1.0526349803258173E-2"/>
    <n v="1.0526283321774077E-2"/>
    <n v="1.0526300090806018E-2"/>
  </r>
  <r>
    <x v="266"/>
    <n v="7896424"/>
    <n v="5922318"/>
    <n v="2412796"/>
    <n v="5702973"/>
    <x v="1"/>
    <n v="-1.9417496223979036E-2"/>
    <n v="-1.9417536813745029E-2"/>
    <n v="-1.941742048806494E-2"/>
    <n v="-1.9417449018664823E-2"/>
  </r>
  <r>
    <x v="267"/>
    <n v="7661877"/>
    <n v="5746408"/>
    <n v="2341129"/>
    <n v="5533578"/>
    <x v="11"/>
    <n v="-1.0101084487717182E-2"/>
    <n v="-1.0101041421728851E-2"/>
    <n v="-1.0100980203956111E-2"/>
    <n v="-1.0100995645292876E-2"/>
  </r>
  <r>
    <x v="268"/>
    <n v="8052789"/>
    <n v="6039592"/>
    <n v="2460574"/>
    <n v="5815903"/>
    <x v="12"/>
    <n v="5.1020396177072547E-2"/>
    <n v="5.1020393957407872E-2"/>
    <n v="5.1020255611715637E-2"/>
    <n v="5.1020334402081202E-2"/>
  </r>
  <r>
    <x v="269"/>
    <n v="7505512"/>
    <n v="5629134"/>
    <n v="2293351"/>
    <n v="5420648"/>
    <x v="0"/>
    <n v="-2.0408184574093213E-2"/>
    <n v="-2.0408227191664796E-2"/>
    <n v="-2.0408102244686255E-2"/>
    <n v="-2.0408133760832503E-2"/>
  </r>
  <r>
    <x v="270"/>
    <n v="15837104"/>
    <n v="11877828"/>
    <n v="4839115"/>
    <n v="11437908"/>
    <x v="20"/>
    <n v="0"/>
    <n v="0"/>
    <n v="0"/>
    <n v="0"/>
  </r>
  <r>
    <x v="271"/>
    <n v="15352294"/>
    <n v="11514221"/>
    <n v="4690978"/>
    <n v="11087768"/>
    <x v="3"/>
    <n v="-6.8627470013072456E-2"/>
    <n v="-6.8627429568626774E-2"/>
    <n v="-6.8627633953655565E-2"/>
    <n v="-6.8627417215683661E-2"/>
  </r>
  <r>
    <x v="272"/>
    <n v="7818242"/>
    <n v="5863681"/>
    <n v="2388907"/>
    <n v="5646508"/>
    <x v="2"/>
    <n v="4.1666711078471419E-2"/>
    <n v="4.166662225486184E-2"/>
    <n v="4.1666539487413834E-2"/>
    <n v="4.1666605173403592E-2"/>
  </r>
  <r>
    <x v="273"/>
    <n v="7896424"/>
    <n v="5922318"/>
    <n v="2412796"/>
    <n v="5702973"/>
    <x v="1"/>
    <n v="0"/>
    <n v="0"/>
    <n v="0"/>
    <n v="0"/>
  </r>
  <r>
    <x v="274"/>
    <n v="7740060"/>
    <n v="5805045"/>
    <n v="2365018"/>
    <n v="5590043"/>
    <x v="16"/>
    <n v="1.0204157545207204E-2"/>
    <n v="1.0204113595832398E-2"/>
    <n v="1.0204051122343127E-2"/>
    <n v="1.0204066880416196E-2"/>
  </r>
  <r>
    <x v="275"/>
    <n v="7661877"/>
    <n v="5746408"/>
    <n v="2341129"/>
    <n v="5533578"/>
    <x v="11"/>
    <n v="-4.8543678469658125E-2"/>
    <n v="-4.8543676460264251E-2"/>
    <n v="-4.8543551220162406E-2"/>
    <n v="-4.8543622546662113E-2"/>
  </r>
  <r>
    <x v="276"/>
    <n v="7583695"/>
    <n v="5687771"/>
    <n v="2317240"/>
    <n v="5477113"/>
    <x v="10"/>
    <n v="1.0416744387324872E-2"/>
    <n v="1.0416699975520194E-2"/>
    <n v="1.0416634871853514E-2"/>
    <n v="1.0416651293351009E-2"/>
  </r>
  <r>
    <x v="277"/>
    <n v="16645119"/>
    <n v="12483839"/>
    <n v="5086008"/>
    <n v="12021475"/>
    <x v="9"/>
    <n v="5.1020375947521623E-2"/>
    <n v="5.1020354899902642E-2"/>
    <n v="5.1020279534584212E-2"/>
    <n v="5.102043135860157E-2"/>
  </r>
  <r>
    <x v="278"/>
    <n v="15675500"/>
    <n v="11756625"/>
    <n v="4789736"/>
    <n v="11321195"/>
    <x v="4"/>
    <n v="2.1052619237229342E-2"/>
    <n v="2.1052574898466903E-2"/>
    <n v="2.1052752752197978E-2"/>
    <n v="2.105265911047205E-2"/>
  </r>
  <r>
    <x v="279"/>
    <n v="7740060"/>
    <n v="5805045"/>
    <n v="2365018"/>
    <n v="5590043"/>
    <x v="16"/>
    <n v="-9.9999462794833072E-3"/>
    <n v="-9.9998618615166901E-3"/>
    <n v="-9.9999706978965985E-3"/>
    <n v="-9.9999858319513857E-3"/>
  </r>
  <r>
    <x v="280"/>
    <n v="8052789"/>
    <n v="6039592"/>
    <n v="2460574"/>
    <n v="5815903"/>
    <x v="12"/>
    <n v="1.9802001513596457E-2"/>
    <n v="1.9802043726797613E-2"/>
    <n v="1.9801922748545753E-2"/>
    <n v="1.9801952420255287E-2"/>
  </r>
  <r>
    <x v="281"/>
    <n v="7427330"/>
    <n v="5570497"/>
    <n v="2269462"/>
    <n v="5364183"/>
    <x v="8"/>
    <n v="-4.0404079554938854E-2"/>
    <n v="-4.0404165686915405E-2"/>
    <n v="-4.0403920815824668E-2"/>
    <n v="-4.0403982581171505E-2"/>
  </r>
  <r>
    <x v="282"/>
    <n v="7661877"/>
    <n v="5746408"/>
    <n v="2341129"/>
    <n v="5533578"/>
    <x v="11"/>
    <n v="0"/>
    <n v="0"/>
    <n v="0"/>
    <n v="0"/>
  </r>
  <r>
    <x v="283"/>
    <n v="7661877"/>
    <n v="5746408"/>
    <n v="2341129"/>
    <n v="5533578"/>
    <x v="11"/>
    <n v="1.0309222615097369E-2"/>
    <n v="1.0309310976127639E-2"/>
    <n v="1.0309247207885175E-2"/>
    <n v="1.0309263292541226E-2"/>
  </r>
  <r>
    <x v="284"/>
    <n v="16321913"/>
    <n v="12241435"/>
    <n v="4987251"/>
    <n v="11788048"/>
    <x v="18"/>
    <n v="-1.941746406258793E-2"/>
    <n v="-1.9417424399657879E-2"/>
    <n v="-1.9417389827149356E-2"/>
    <n v="-1.9417500764257301E-2"/>
  </r>
  <r>
    <x v="285"/>
    <n v="15675500"/>
    <n v="11756625"/>
    <n v="4789736"/>
    <n v="11321195"/>
    <x v="4"/>
    <n v="0"/>
    <n v="0"/>
    <n v="0"/>
    <n v="0"/>
  </r>
  <r>
    <x v="286"/>
    <n v="7505512"/>
    <n v="5629134"/>
    <n v="2293351"/>
    <n v="5420648"/>
    <x v="0"/>
    <n v="-3.0303124265186554E-2"/>
    <n v="-3.0303124265186554E-2"/>
    <n v="-3.0302940611868445E-2"/>
    <n v="-3.0302986935878629E-2"/>
  </r>
  <r>
    <x v="287"/>
    <n v="7896424"/>
    <n v="5922318"/>
    <n v="2412796"/>
    <n v="5702973"/>
    <x v="1"/>
    <n v="-1.9417496223979036E-2"/>
    <n v="-1.9417536813745029E-2"/>
    <n v="-1.941742048806494E-2"/>
    <n v="-1.9417449018664823E-2"/>
  </r>
  <r>
    <x v="288"/>
    <n v="7427330"/>
    <n v="5570497"/>
    <n v="2269462"/>
    <n v="5364183"/>
    <x v="8"/>
    <n v="0"/>
    <n v="0"/>
    <n v="0"/>
    <n v="0"/>
  </r>
  <r>
    <x v="289"/>
    <n v="7974607"/>
    <n v="5980955"/>
    <n v="2436685"/>
    <n v="5759438"/>
    <x v="13"/>
    <n v="4.0816369148186427E-2"/>
    <n v="4.0816280361575474E-2"/>
    <n v="4.081620448937251E-2"/>
    <n v="4.0816267521665006E-2"/>
  </r>
  <r>
    <x v="290"/>
    <n v="7505512"/>
    <n v="5629134"/>
    <n v="2293351"/>
    <n v="5420648"/>
    <x v="0"/>
    <n v="-2.0408184574093213E-2"/>
    <n v="-2.0408227191664796E-2"/>
    <n v="-2.0408102244686255E-2"/>
    <n v="-2.0408133760832503E-2"/>
  </r>
  <r>
    <x v="291"/>
    <n v="16645119"/>
    <n v="12483839"/>
    <n v="5086008"/>
    <n v="12021475"/>
    <x v="9"/>
    <n v="1.9801968065875641E-2"/>
    <n v="1.9801926816586546E-2"/>
    <n v="1.9801890861318228E-2"/>
    <n v="1.9802006235468239E-2"/>
  </r>
  <r>
    <x v="292"/>
    <n v="15513897"/>
    <n v="11635423"/>
    <n v="4740357"/>
    <n v="11204481"/>
    <x v="22"/>
    <n v="-1.0309272431501371E-2"/>
    <n v="-1.0309251166895295E-2"/>
    <n v="-1.0309336464473184E-2"/>
    <n v="-1.0309335719418278E-2"/>
  </r>
  <r>
    <x v="293"/>
    <n v="8209154"/>
    <n v="6156866"/>
    <n v="2508352"/>
    <n v="5928833"/>
    <x v="5"/>
    <n v="9.3750033308853453E-2"/>
    <n v="9.3750122132463032E-2"/>
    <n v="9.3749713846681182E-2"/>
    <n v="9.3749861640158194E-2"/>
  </r>
  <r>
    <x v="294"/>
    <n v="7818242"/>
    <n v="5863681"/>
    <n v="2388907"/>
    <n v="5646508"/>
    <x v="2"/>
    <n v="-9.9009374369968262E-3"/>
    <n v="-9.9010218633988067E-3"/>
    <n v="-9.9009613742728764E-3"/>
    <n v="-9.9009762101276433E-3"/>
  </r>
  <r>
    <x v="295"/>
    <n v="7818242"/>
    <n v="5863681"/>
    <n v="2388907"/>
    <n v="5646508"/>
    <x v="2"/>
    <n v="5.2631564774959561E-2"/>
    <n v="5.2631569499094866E-2"/>
    <n v="5.2631416608870385E-2"/>
    <n v="5.2631500454030089E-2"/>
  </r>
  <r>
    <x v="296"/>
    <n v="7583695"/>
    <n v="5687771"/>
    <n v="2317240"/>
    <n v="5477113"/>
    <x v="10"/>
    <n v="-4.9019594319820392E-2"/>
    <n v="-4.9019596368807372E-2"/>
    <n v="-4.9019467021793939E-2"/>
    <n v="-4.9019539753705099E-2"/>
  </r>
  <r>
    <x v="297"/>
    <n v="7740060"/>
    <n v="5805045"/>
    <n v="2365018"/>
    <n v="5590043"/>
    <x v="16"/>
    <n v="3.1250099926560582E-2"/>
    <n v="3.1250099926560582E-2"/>
    <n v="3.124990461556032E-2"/>
    <n v="3.1249953880052805E-2"/>
  </r>
  <r>
    <x v="298"/>
    <n v="15837104"/>
    <n v="11877828"/>
    <n v="4839115"/>
    <n v="11437908"/>
    <x v="20"/>
    <n v="-4.8543660156469937E-2"/>
    <n v="-4.8543641102708923E-2"/>
    <n v="-4.8543572876802443E-2"/>
    <n v="-4.8543710318409317E-2"/>
  </r>
  <r>
    <x v="299"/>
    <n v="15513897"/>
    <n v="11635423"/>
    <n v="4740357"/>
    <n v="11204481"/>
    <x v="22"/>
    <n v="0"/>
    <n v="0"/>
    <n v="0"/>
    <n v="0"/>
  </r>
  <r>
    <x v="300"/>
    <n v="7583695"/>
    <n v="5687771"/>
    <n v="2317240"/>
    <n v="5477113"/>
    <x v="10"/>
    <n v="-7.6190433265108659E-2"/>
    <n v="-7.6190548892894561E-2"/>
    <n v="-7.6190263567473826E-2"/>
    <n v="-7.6190373383767107E-2"/>
  </r>
  <r>
    <x v="301"/>
    <n v="7974607"/>
    <n v="5980955"/>
    <n v="2436685"/>
    <n v="5759438"/>
    <x v="13"/>
    <n v="2.0000020464958856E-2"/>
    <n v="2.0000064805708151E-2"/>
    <n v="1.9999941395793197E-2"/>
    <n v="1.9999971663902771E-2"/>
  </r>
  <r>
    <x v="302"/>
    <n v="7740060"/>
    <n v="5805045"/>
    <n v="2365018"/>
    <n v="5590043"/>
    <x v="16"/>
    <n v="-9.9999462794833072E-3"/>
    <n v="-9.9998618615166901E-3"/>
    <n v="-9.9999706978965985E-3"/>
    <n v="-9.9999858319513857E-3"/>
  </r>
  <r>
    <x v="303"/>
    <n v="7427330"/>
    <n v="5570497"/>
    <n v="2269462"/>
    <n v="5364183"/>
    <x v="8"/>
    <n v="-2.0618577092037627E-2"/>
    <n v="-2.0618621952255056E-2"/>
    <n v="-2.0618494415770461E-2"/>
    <n v="-2.0618526585082342E-2"/>
  </r>
  <r>
    <x v="304"/>
    <n v="7583695"/>
    <n v="5687771"/>
    <n v="2317240"/>
    <n v="5477113"/>
    <x v="10"/>
    <n v="-2.0202039777469372E-2"/>
    <n v="-2.0202082843457703E-2"/>
    <n v="-2.0201960407912334E-2"/>
    <n v="-2.0201991290585752E-2"/>
  </r>
  <r>
    <x v="305"/>
    <n v="15352294"/>
    <n v="11514221"/>
    <n v="4690978"/>
    <n v="11087768"/>
    <x v="3"/>
    <n v="-3.061228871137045E-2"/>
    <n v="-3.0612246616132155E-2"/>
    <n v="-3.061241569997819E-2"/>
    <n v="-3.0612241329445955E-2"/>
  </r>
  <r>
    <x v="306"/>
    <n v="16483516"/>
    <n v="12362637"/>
    <n v="5036630"/>
    <n v="11904761"/>
    <x v="21"/>
    <n v="6.2500028200522362E-2"/>
    <n v="6.2500005371527889E-2"/>
    <n v="6.2500145031270771E-2"/>
    <n v="6.2499994421874705E-2"/>
  </r>
  <r>
    <x v="307"/>
    <n v="7661877"/>
    <n v="5746408"/>
    <n v="2341129"/>
    <n v="5533578"/>
    <x v="11"/>
    <n v="1.0309222615097369E-2"/>
    <n v="1.0309310976127639E-2"/>
    <n v="1.0309247207885175E-2"/>
    <n v="1.0309263292541226E-2"/>
  </r>
  <r>
    <x v="308"/>
    <n v="7505512"/>
    <n v="5629134"/>
    <n v="2293351"/>
    <n v="5420648"/>
    <x v="0"/>
    <n v="-5.8823588422601936E-2"/>
    <n v="-5.8823549082044568E-2"/>
    <n v="-5.8823360426152771E-2"/>
    <n v="-5.8823447704446141E-2"/>
  </r>
  <r>
    <x v="309"/>
    <n v="7740060"/>
    <n v="5805045"/>
    <n v="2365018"/>
    <n v="5590043"/>
    <x v="16"/>
    <n v="0"/>
    <n v="0"/>
    <n v="0"/>
    <n v="0"/>
  </r>
  <r>
    <x v="310"/>
    <n v="7505512"/>
    <n v="5629134"/>
    <n v="2293351"/>
    <n v="5420648"/>
    <x v="0"/>
    <n v="1.0526259099838065E-2"/>
    <n v="1.0526349803258173E-2"/>
    <n v="1.0526283321774077E-2"/>
    <n v="1.0526300090806018E-2"/>
  </r>
  <r>
    <x v="311"/>
    <n v="7583695"/>
    <n v="5687771"/>
    <n v="2317240"/>
    <n v="5477113"/>
    <x v="10"/>
    <n v="0"/>
    <n v="0"/>
    <n v="0"/>
    <n v="0"/>
  </r>
  <r>
    <x v="312"/>
    <n v="16483516"/>
    <n v="12362637"/>
    <n v="5036630"/>
    <n v="11904761"/>
    <x v="21"/>
    <n v="7.3684232467147837E-2"/>
    <n v="7.3684185842880723E-2"/>
    <n v="7.3684421457529847E-2"/>
    <n v="7.3684171602436122E-2"/>
  </r>
  <r>
    <x v="313"/>
    <n v="16968325"/>
    <n v="12726244"/>
    <n v="5184766"/>
    <n v="12254901"/>
    <x v="17"/>
    <n v="2.9411746862744614E-2"/>
    <n v="2.94117670849674E-2"/>
    <n v="2.9411729668448849E-2"/>
    <n v="2.9411762235293848E-2"/>
  </r>
  <r>
    <x v="314"/>
    <n v="7740060"/>
    <n v="5805045"/>
    <n v="2365018"/>
    <n v="5590043"/>
    <x v="16"/>
    <n v="1.0204157545207204E-2"/>
    <n v="1.0204113595832398E-2"/>
    <n v="1.0204051122343127E-2"/>
    <n v="1.0204066880416196E-2"/>
  </r>
  <r>
    <x v="315"/>
    <n v="7427330"/>
    <n v="5570497"/>
    <n v="2269462"/>
    <n v="5364183"/>
    <x v="8"/>
    <n v="-1.0416611151910726E-2"/>
    <n v="-1.0416699975520194E-2"/>
    <n v="-1.0416634871853403E-2"/>
    <n v="-1.0416651293350898E-2"/>
  </r>
  <r>
    <x v="316"/>
    <n v="7740060"/>
    <n v="5805045"/>
    <n v="2365018"/>
    <n v="5590043"/>
    <x v="16"/>
    <n v="0"/>
    <n v="0"/>
    <n v="0"/>
    <n v="0"/>
  </r>
  <r>
    <x v="317"/>
    <n v="7505512"/>
    <n v="5629134"/>
    <n v="2293351"/>
    <n v="5420648"/>
    <x v="0"/>
    <n v="0"/>
    <n v="0"/>
    <n v="0"/>
    <n v="0"/>
  </r>
  <r>
    <x v="318"/>
    <n v="7818242"/>
    <n v="5863681"/>
    <n v="2388907"/>
    <n v="5646508"/>
    <x v="2"/>
    <n v="3.0927799707134884E-2"/>
    <n v="3.0927757112584109E-2"/>
    <n v="3.0927741623655747E-2"/>
    <n v="3.0927789877623457E-2"/>
  </r>
  <r>
    <x v="319"/>
    <n v="16968325"/>
    <n v="12726244"/>
    <n v="5184766"/>
    <n v="12254901"/>
    <x v="17"/>
    <n v="2.9411746862744614E-2"/>
    <n v="2.94117670849674E-2"/>
    <n v="2.9411729668448849E-2"/>
    <n v="2.9411762235293848E-2"/>
  </r>
  <r>
    <x v="320"/>
    <n v="15837104"/>
    <n v="11877828"/>
    <n v="4839115"/>
    <n v="11437908"/>
    <x v="20"/>
    <n v="-6.6666627377775955E-2"/>
    <n v="-6.6666645712592065E-2"/>
    <n v="-6.6666653808484355E-2"/>
    <n v="-6.6666634026664062E-2"/>
  </r>
  <r>
    <x v="321"/>
    <n v="8209154"/>
    <n v="6156866"/>
    <n v="2508352"/>
    <n v="5928833"/>
    <x v="5"/>
    <n v="6.0605990134443344E-2"/>
    <n v="6.0606076266420006E-2"/>
    <n v="6.060588122373689E-2"/>
    <n v="6.0605973871757257E-2"/>
  </r>
  <r>
    <x v="322"/>
    <n v="7661877"/>
    <n v="5746408"/>
    <n v="2341129"/>
    <n v="5533578"/>
    <x v="11"/>
    <n v="3.1578911937398813E-2"/>
    <n v="3.1579049409774296E-2"/>
    <n v="3.1578849965322231E-2"/>
    <n v="3.1578900272418053E-2"/>
  </r>
  <r>
    <x v="323"/>
    <n v="8052789"/>
    <n v="6039592"/>
    <n v="2460574"/>
    <n v="5815903"/>
    <x v="12"/>
    <n v="4.0403950356973972E-2"/>
    <n v="4.0403993422962303E-2"/>
    <n v="4.0403920815824668E-2"/>
    <n v="4.0403982581171505E-2"/>
  </r>
  <r>
    <x v="324"/>
    <n v="7661877"/>
    <n v="5746408"/>
    <n v="2341129"/>
    <n v="5533578"/>
    <x v="11"/>
    <n v="2.0833355539235709E-2"/>
    <n v="2.0833399951040388E-2"/>
    <n v="2.0833269743706806E-2"/>
    <n v="2.0833302586701796E-2"/>
  </r>
  <r>
    <x v="325"/>
    <n v="8209154"/>
    <n v="6156866"/>
    <n v="2508352"/>
    <n v="5928833"/>
    <x v="5"/>
    <n v="4.9999987209400798E-2"/>
    <n v="5.0000162014270488E-2"/>
    <n v="4.9999853489482771E-2"/>
    <n v="4.9999929159756817E-2"/>
  </r>
  <r>
    <x v="326"/>
    <n v="16483516"/>
    <n v="12362637"/>
    <n v="5036630"/>
    <n v="11904761"/>
    <x v="21"/>
    <n v="-2.8571411733332552E-2"/>
    <n v="-2.8571430816508037E-2"/>
    <n v="-2.8571395507531072E-2"/>
    <n v="-2.8571426239999864E-2"/>
  </r>
  <r>
    <x v="327"/>
    <n v="16645119"/>
    <n v="12483839"/>
    <n v="5086008"/>
    <n v="12021475"/>
    <x v="9"/>
    <n v="5.1020375947521623E-2"/>
    <n v="5.1020354899902642E-2"/>
    <n v="5.1020279534584212E-2"/>
    <n v="5.102043135860157E-2"/>
  </r>
  <r>
    <x v="328"/>
    <n v="7974607"/>
    <n v="5980955"/>
    <n v="2436685"/>
    <n v="5759438"/>
    <x v="13"/>
    <n v="-2.8571397247511787E-2"/>
    <n v="-2.8571516742446512E-2"/>
    <n v="-2.8571348837802657E-2"/>
    <n v="-2.8571390018912624E-2"/>
  </r>
  <r>
    <x v="329"/>
    <n v="7583695"/>
    <n v="5687771"/>
    <n v="2317240"/>
    <n v="5477113"/>
    <x v="10"/>
    <n v="-1.0204027028886009E-2"/>
    <n v="-1.0204113595832398E-2"/>
    <n v="-1.0204051122343127E-2"/>
    <n v="-1.0204066880416196E-2"/>
  </r>
  <r>
    <x v="330"/>
    <n v="8209154"/>
    <n v="6156866"/>
    <n v="2508352"/>
    <n v="5928833"/>
    <x v="5"/>
    <n v="1.9417496223979036E-2"/>
    <n v="1.9417536813745029E-2"/>
    <n v="1.9417420488065051E-2"/>
    <n v="1.9417449018664934E-2"/>
  </r>
  <r>
    <x v="331"/>
    <n v="8209154"/>
    <n v="6156866"/>
    <n v="2508352"/>
    <n v="5928833"/>
    <x v="5"/>
    <n v="7.1428580751165871E-2"/>
    <n v="7.1428621149072669E-2"/>
    <n v="7.142835785640167E-2"/>
    <n v="7.1428468162913816E-2"/>
  </r>
  <r>
    <x v="332"/>
    <n v="7818242"/>
    <n v="5863681"/>
    <n v="2388907"/>
    <n v="5646508"/>
    <x v="2"/>
    <n v="-4.7619036017596983E-2"/>
    <n v="-4.7619194570744261E-2"/>
    <n v="-4.7618914729671169E-2"/>
    <n v="-4.7618983364854484E-2"/>
  </r>
  <r>
    <x v="333"/>
    <n v="16968325"/>
    <n v="12726244"/>
    <n v="5184766"/>
    <n v="12254901"/>
    <x v="17"/>
    <n v="2.9411746862744614E-2"/>
    <n v="2.94117670849674E-2"/>
    <n v="2.9411729668448849E-2"/>
    <n v="2.9411762235293848E-2"/>
  </r>
  <r>
    <x v="334"/>
    <n v="16806722"/>
    <n v="12605042"/>
    <n v="5135387"/>
    <n v="12138188"/>
    <x v="23"/>
    <n v="9.7087320312940761E-3"/>
    <n v="9.7087923033931656E-3"/>
    <n v="9.708793222503731E-3"/>
    <n v="9.7087087898948266E-3"/>
  </r>
  <r>
    <x v="335"/>
    <n v="7740060"/>
    <n v="5805045"/>
    <n v="2365018"/>
    <n v="5590043"/>
    <x v="16"/>
    <n v="-2.9411731512286488E-2"/>
    <n v="-2.9411690942332758E-2"/>
    <n v="-2.9411680213076385E-2"/>
    <n v="-2.9411723852223126E-2"/>
  </r>
  <r>
    <x v="336"/>
    <n v="7505512"/>
    <n v="5629134"/>
    <n v="2293351"/>
    <n v="5420648"/>
    <x v="0"/>
    <n v="-1.0309354476940369E-2"/>
    <n v="-1.0309310976127528E-2"/>
    <n v="-1.0309247207885286E-2"/>
    <n v="-1.0309263292541115E-2"/>
  </r>
  <r>
    <x v="337"/>
    <n v="8052789"/>
    <n v="6039592"/>
    <n v="2460574"/>
    <n v="5815903"/>
    <x v="12"/>
    <n v="-1.9047638770085196E-2"/>
    <n v="-1.9047677828297749E-2"/>
    <n v="-1.9047565891868401E-2"/>
    <n v="-1.9047593345941749E-2"/>
  </r>
  <r>
    <x v="338"/>
    <n v="8130972"/>
    <n v="6098229"/>
    <n v="2484463"/>
    <n v="5872368"/>
    <x v="6"/>
    <n v="-9.5237584774265915E-3"/>
    <n v="-9.5238389141488744E-3"/>
    <n v="-9.523782945934256E-3"/>
    <n v="-9.5237966729708745E-3"/>
  </r>
  <r>
    <x v="339"/>
    <n v="7583695"/>
    <n v="5687771"/>
    <n v="2317240"/>
    <n v="5477113"/>
    <x v="10"/>
    <n v="-2.9999966744442053E-2"/>
    <n v="-2.9999926667224952E-2"/>
    <n v="-2.9999912093689685E-2"/>
    <n v="-2.9999957495854046E-2"/>
  </r>
  <r>
    <x v="340"/>
    <n v="15837104"/>
    <n v="11877828"/>
    <n v="4839115"/>
    <n v="11437908"/>
    <x v="20"/>
    <n v="-6.6666627377775955E-2"/>
    <n v="-6.6666645712592065E-2"/>
    <n v="-6.6666653808484355E-2"/>
    <n v="-6.6666634026664062E-2"/>
  </r>
  <r>
    <x v="341"/>
    <n v="15837104"/>
    <n v="11877828"/>
    <n v="4839115"/>
    <n v="11437908"/>
    <x v="20"/>
    <n v="-5.7692273365383184E-2"/>
    <n v="-5.7692310743589714E-2"/>
    <n v="-5.7692244031462447E-2"/>
    <n v="-5.769230135502923E-2"/>
  </r>
  <r>
    <x v="342"/>
    <n v="8130972"/>
    <n v="6098229"/>
    <n v="2484463"/>
    <n v="5872368"/>
    <x v="6"/>
    <n v="5.0505034844691155E-2"/>
    <n v="5.0505034844691155E-2"/>
    <n v="5.050490101978089E-2"/>
    <n v="5.0504978226464381E-2"/>
  </r>
  <r>
    <x v="343"/>
    <n v="7740060"/>
    <n v="5805045"/>
    <n v="2365018"/>
    <n v="5590043"/>
    <x v="16"/>
    <n v="3.1250099926560582E-2"/>
    <n v="3.1250099926560582E-2"/>
    <n v="3.124990461556032E-2"/>
    <n v="3.1249953880052805E-2"/>
  </r>
  <r>
    <x v="344"/>
    <n v="8130972"/>
    <n v="6098229"/>
    <n v="2484463"/>
    <n v="5872368"/>
    <x v="6"/>
    <n v="9.7088102022790945E-3"/>
    <n v="9.7087684068726254E-3"/>
    <n v="9.7087102440325257E-3"/>
    <n v="9.708724509332356E-3"/>
  </r>
  <r>
    <x v="345"/>
    <n v="7896424"/>
    <n v="5922318"/>
    <n v="2412796"/>
    <n v="5702973"/>
    <x v="1"/>
    <n v="-2.8846243720922926E-2"/>
    <n v="-2.8846243720922926E-2"/>
    <n v="-2.884607257181937E-2"/>
    <n v="-2.8846114548679469E-2"/>
  </r>
  <r>
    <x v="346"/>
    <n v="8209154"/>
    <n v="6156866"/>
    <n v="2508352"/>
    <n v="5928833"/>
    <x v="5"/>
    <n v="8.2474176506307284E-2"/>
    <n v="8.247431199322186E-2"/>
    <n v="8.2473977663081843E-2"/>
    <n v="8.2474106340329367E-2"/>
  </r>
  <r>
    <x v="347"/>
    <n v="16483516"/>
    <n v="12362637"/>
    <n v="5036630"/>
    <n v="11904761"/>
    <x v="21"/>
    <n v="4.0816300758017343E-2"/>
    <n v="4.0816300758017343E-2"/>
    <n v="4.0816347617281368E-2"/>
    <n v="4.0816292629736184E-2"/>
  </r>
  <r>
    <x v="348"/>
    <n v="15513897"/>
    <n v="11635423"/>
    <n v="4740357"/>
    <n v="11204481"/>
    <x v="22"/>
    <n v="-2.040821352186617E-2"/>
    <n v="-2.0408192474246967E-2"/>
    <n v="-2.0408277133318831E-2"/>
    <n v="-2.0408190029155726E-2"/>
  </r>
  <r>
    <x v="349"/>
    <n v="7661877"/>
    <n v="5746408"/>
    <n v="2341129"/>
    <n v="5533578"/>
    <x v="11"/>
    <n v="-5.7692364455319778E-2"/>
    <n v="-5.7692323459811012E-2"/>
    <n v="-5.769214514363874E-2"/>
    <n v="-5.7692229097359049E-2"/>
  </r>
  <r>
    <x v="350"/>
    <n v="7583695"/>
    <n v="5687771"/>
    <n v="2317240"/>
    <n v="5477113"/>
    <x v="10"/>
    <n v="-2.0202039777469372E-2"/>
    <n v="-2.0202082843457703E-2"/>
    <n v="-2.0201960407912334E-2"/>
    <n v="-2.0201991290585752E-2"/>
  </r>
  <r>
    <x v="351"/>
    <n v="8052789"/>
    <n v="6039592"/>
    <n v="2460574"/>
    <n v="5815903"/>
    <x v="12"/>
    <n v="-9.6154555691496668E-3"/>
    <n v="-9.6154145736410124E-3"/>
    <n v="-9.615357523939827E-3"/>
    <n v="-9.6153715162264897E-3"/>
  </r>
  <r>
    <x v="352"/>
    <n v="7583695"/>
    <n v="5687771"/>
    <n v="2317240"/>
    <n v="5477113"/>
    <x v="10"/>
    <n v="-3.9603876387590109E-2"/>
    <n v="-3.9603918600791155E-2"/>
    <n v="-3.9603845497091394E-2"/>
    <n v="-3.9603904840510351E-2"/>
  </r>
  <r>
    <x v="353"/>
    <n v="7974607"/>
    <n v="5980955"/>
    <n v="2436685"/>
    <n v="5759438"/>
    <x v="13"/>
    <n v="-2.8571397247511787E-2"/>
    <n v="-2.8571516742446512E-2"/>
    <n v="-2.8571348837802657E-2"/>
    <n v="-2.8571390018912624E-2"/>
  </r>
  <r>
    <x v="354"/>
    <n v="16645119"/>
    <n v="12483839"/>
    <n v="5086008"/>
    <n v="12021475"/>
    <x v="9"/>
    <n v="9.8039156209148715E-3"/>
    <n v="9.8038953986920863E-3"/>
    <n v="9.8037775258457138E-3"/>
    <n v="9.8039767451021387E-3"/>
  </r>
  <r>
    <x v="355"/>
    <n v="15513897"/>
    <n v="11635423"/>
    <n v="4740357"/>
    <n v="11204481"/>
    <x v="22"/>
    <n v="0"/>
    <n v="0"/>
    <n v="0"/>
    <n v="0"/>
  </r>
  <r>
    <x v="356"/>
    <n v="7740060"/>
    <n v="5805045"/>
    <n v="2365018"/>
    <n v="5590043"/>
    <x v="16"/>
    <n v="1.0204157545207204E-2"/>
    <n v="1.0204113595832398E-2"/>
    <n v="1.0204051122343127E-2"/>
    <n v="1.0204066880416196E-2"/>
  </r>
  <r>
    <x v="357"/>
    <n v="7661877"/>
    <n v="5746408"/>
    <n v="2341129"/>
    <n v="5533578"/>
    <x v="11"/>
    <n v="1.0309222615097369E-2"/>
    <n v="1.0309310976127639E-2"/>
    <n v="1.0309247207885175E-2"/>
    <n v="1.0309263292541226E-2"/>
  </r>
  <r>
    <x v="358"/>
    <n v="7427330"/>
    <n v="5570497"/>
    <n v="2269462"/>
    <n v="5364183"/>
    <x v="8"/>
    <n v="-7.7669860715337213E-2"/>
    <n v="-7.7669981680881794E-2"/>
    <n v="-7.7669681952259872E-2"/>
    <n v="-7.7669796074659403E-2"/>
  </r>
  <r>
    <x v="359"/>
    <n v="7427330"/>
    <n v="5570497"/>
    <n v="2269462"/>
    <n v="5364183"/>
    <x v="8"/>
    <n v="-2.0618577092037627E-2"/>
    <n v="-2.0618621952255056E-2"/>
    <n v="-2.0618494415770461E-2"/>
    <n v="-2.0618526585082342E-2"/>
  </r>
  <r>
    <x v="360"/>
    <n v="8052789"/>
    <n v="6039592"/>
    <n v="2460574"/>
    <n v="5815903"/>
    <x v="12"/>
    <n v="9.803868704752583E-3"/>
    <n v="9.8039527132371962E-3"/>
    <n v="9.8038934043587211E-3"/>
    <n v="9.803907950741042E-3"/>
  </r>
  <r>
    <x v="361"/>
    <n v="16321913"/>
    <n v="12241435"/>
    <n v="4987251"/>
    <n v="11788048"/>
    <x v="18"/>
    <n v="-1.941746406258793E-2"/>
    <n v="-1.9417424399657879E-2"/>
    <n v="-1.9417389827149356E-2"/>
    <n v="-1.9417500764257301E-2"/>
  </r>
  <r>
    <x v="362"/>
    <n v="15675500"/>
    <n v="11756625"/>
    <n v="4789736"/>
    <n v="11321195"/>
    <x v="4"/>
    <n v="1.0416660623697505E-2"/>
    <n v="1.0416638913772092E-2"/>
    <n v="1.0416725997641096E-2"/>
    <n v="1.0416725236983337E-2"/>
  </r>
  <r>
    <x v="363"/>
    <n v="7974607"/>
    <n v="5980955"/>
    <n v="2436685"/>
    <n v="5759438"/>
    <x v="13"/>
    <n v="3.0302995067221783E-2"/>
    <n v="3.0302952001233452E-2"/>
    <n v="3.0302940611868445E-2"/>
    <n v="3.0302986935878629E-2"/>
  </r>
  <r>
    <x v="364"/>
    <n v="7896424"/>
    <n v="5922318"/>
    <n v="2412796"/>
    <n v="5702973"/>
    <x v="1"/>
    <n v="3.0612211602979222E-2"/>
    <n v="3.0612166765743076E-2"/>
    <n v="3.0612153367029382E-2"/>
    <n v="3.061220064124881E-2"/>
  </r>
  <r>
    <x v="365"/>
    <n v="7818242"/>
    <n v="5863681"/>
    <n v="2388907"/>
    <n v="5646508"/>
    <x v="2"/>
    <n v="5.2631564774959561E-2"/>
    <n v="5.2631569499094866E-2"/>
    <n v="5.2631416608870385E-2"/>
    <n v="5.263150045403008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9B63B-5A2E-47F1-8ACF-FD5D8767FB9A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F4:J17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1" baseField="0" baseItem="4"/>
    <dataField name="Youtube Traffic" fld="2" baseField="0" baseItem="0"/>
    <dataField name="Twitter Traffic" fld="3" baseField="0" baseItem="0"/>
    <dataField name="Others Sources Traffic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Facebook Traffic"/>
    <pivotHierarchy dragToData="1" caption="Youtube Traffic"/>
    <pivotHierarchy dragToData="1" caption="Twitter Traffic"/>
    <pivotHierarchy dragToData="1" caption="Others Sources Traffic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annel wise traffic!$B$2:$K$36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85825-9495-41E3-832D-BBF7BDC166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7" firstHeaderRow="1" firstDataRow="1" firstDataCol="1"/>
  <pivotFields count="21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9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Order Change with respect to same day last week" fld="7" subtotal="average" baseField="18" baseItem="1" numFmtId="10"/>
  </dataFields>
  <formats count="2">
    <format dxfId="3">
      <pivotArea field="18" type="button" dataOnly="0" labelOnly="1" outline="0" axis="axisRow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E3619-7D33-4273-91DA-CE4E6241B79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4:N17" firstHeaderRow="1" firstDataRow="1" firstDataCol="1"/>
  <pivotFields count="13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Traffic_Perda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S368"/>
  <sheetViews>
    <sheetView topLeftCell="A349" workbookViewId="0">
      <selection activeCell="B358" sqref="B358"/>
    </sheetView>
  </sheetViews>
  <sheetFormatPr defaultColWidth="10.85546875" defaultRowHeight="15.9" x14ac:dyDescent="0.45"/>
  <cols>
    <col min="1" max="7" width="10.85546875" style="9"/>
    <col min="8" max="8" width="16.640625" style="9" bestFit="1" customWidth="1"/>
    <col min="9" max="9" width="49.78515625" style="9" customWidth="1"/>
    <col min="10" max="10" width="43.140625" style="9" bestFit="1" customWidth="1"/>
    <col min="11" max="11" width="47.5" style="9" bestFit="1" customWidth="1"/>
    <col min="12" max="12" width="11.28515625" style="9" customWidth="1"/>
    <col min="13" max="13" width="11.2109375" style="9" customWidth="1"/>
    <col min="14" max="14" width="16.92578125" style="9" customWidth="1"/>
    <col min="15" max="15" width="16.78515625" style="9" customWidth="1"/>
    <col min="16" max="16" width="30.28515625" style="9" customWidth="1"/>
    <col min="17" max="17" width="20.28515625" style="9" customWidth="1"/>
    <col min="18" max="18" width="22.7109375" style="9" customWidth="1"/>
    <col min="19" max="19" width="16.5" style="9" customWidth="1"/>
    <col min="20" max="16384" width="10.85546875" style="9"/>
  </cols>
  <sheetData>
    <row r="1" spans="1:19" x14ac:dyDescent="0.45">
      <c r="A1" s="8"/>
      <c r="B1" s="8"/>
      <c r="C1" s="8"/>
      <c r="D1" s="8"/>
      <c r="E1" s="8"/>
      <c r="F1" s="8"/>
      <c r="G1" s="8"/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/>
      <c r="Q1" s="8"/>
      <c r="R1" s="8"/>
      <c r="S1" s="8"/>
    </row>
    <row r="2" spans="1:19" x14ac:dyDescent="0.45">
      <c r="A2" s="1" t="s">
        <v>73</v>
      </c>
      <c r="B2" s="1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18</v>
      </c>
      <c r="I2" s="10" t="s">
        <v>23</v>
      </c>
      <c r="J2" s="10" t="s">
        <v>24</v>
      </c>
      <c r="K2" s="10" t="s">
        <v>25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35</v>
      </c>
      <c r="Q2" s="10" t="s">
        <v>36</v>
      </c>
      <c r="R2" s="10" t="s">
        <v>37</v>
      </c>
      <c r="S2" s="10" t="s">
        <v>38</v>
      </c>
    </row>
    <row r="3" spans="1:19" x14ac:dyDescent="0.45">
      <c r="A3" s="8" t="str">
        <f>TEXT(B3,"MMMM")</f>
        <v>January</v>
      </c>
      <c r="B3" s="11">
        <v>43466</v>
      </c>
      <c r="C3" s="8">
        <v>20848646</v>
      </c>
      <c r="D3" s="8">
        <v>5107918</v>
      </c>
      <c r="E3" s="8">
        <v>2104462</v>
      </c>
      <c r="F3" s="8">
        <v>1505532</v>
      </c>
      <c r="G3" s="12">
        <v>1271572.67328</v>
      </c>
      <c r="H3" s="13">
        <f>G3/C3</f>
        <v>6.0990659694639161E-2</v>
      </c>
      <c r="I3" s="13" t="str">
        <f>IFERROR((VLOOKUP(B3,$B$2:$G$368,6,TRUE)/(VLOOKUP(B3-7,$B$2:$G$368,6,TRUE))-1),"NA")</f>
        <v>NA</v>
      </c>
      <c r="J3" s="13" t="str">
        <f>IFERROR((VLOOKUP(B3,'Channel wise traffic'!$B$2:$G$368,6,TRUE)/(VLOOKUP(B3-7,'Channel wise traffic'!$B$2:$G$368,6,TRUE))-1),"NA")</f>
        <v>NA</v>
      </c>
      <c r="K3" s="13" t="str">
        <f t="shared" ref="K3:K66" si="0">IFERROR((VLOOKUP(B3,$B$2:$H$368,7,FALSE)/(VLOOKUP(B3-7,$B$2:$H$368,7,FALSE))-1),"NA")</f>
        <v>NA</v>
      </c>
      <c r="L3" s="13">
        <f>D3/C3</f>
        <v>0.2449999870495187</v>
      </c>
      <c r="M3" s="13">
        <f>E3/D3</f>
        <v>0.41199995771271192</v>
      </c>
      <c r="N3" s="13">
        <f>F3/E3</f>
        <v>0.71539994544924068</v>
      </c>
      <c r="O3" s="13">
        <f>G3/F3</f>
        <v>0.84460022987223116</v>
      </c>
      <c r="P3" s="13" t="str">
        <f t="shared" ref="P3:P66" si="1">IFERROR((VLOOKUP(B3,$B$2:$O$368,11,FALSE)/VLOOKUP(B3-7,$B$2:$O$368,11,FALSE))-1,"NA")</f>
        <v>NA</v>
      </c>
      <c r="Q3" s="13" t="str">
        <f t="shared" ref="Q3:Q66" si="2">IFERROR((VLOOKUP(B3,$B$2:$O$368,12,FALSE)/VLOOKUP(B3-7,$B$2:$O$368,12,FALSE))-1,"NA")</f>
        <v>NA</v>
      </c>
      <c r="R3" s="13" t="str">
        <f t="shared" ref="R3:R66" si="3">IFERROR((VLOOKUP(B3,$B$2:$O$368,13,FALSE)/VLOOKUP(B3-7,$B$2:$O$368,13,FALSE))-1,"NA")</f>
        <v>NA</v>
      </c>
      <c r="S3" s="13" t="str">
        <f t="shared" ref="S3:S66" si="4">IFERROR((VLOOKUP(B3,$B$2:$O$368,14,FALSE)/VLOOKUP(B3-7,$B$2:$O$368,14,FALSE))-1,"NA")</f>
        <v>NA</v>
      </c>
    </row>
    <row r="4" spans="1:19" x14ac:dyDescent="0.45">
      <c r="A4" s="8" t="str">
        <f t="shared" ref="A4:A67" si="5">TEXT(B4,"MMMM")</f>
        <v>January</v>
      </c>
      <c r="B4" s="11">
        <v>43467</v>
      </c>
      <c r="C4" s="8">
        <v>21934513</v>
      </c>
      <c r="D4" s="8">
        <v>5428792</v>
      </c>
      <c r="E4" s="8">
        <v>2171516</v>
      </c>
      <c r="F4" s="8">
        <v>1569355</v>
      </c>
      <c r="G4" s="8">
        <v>1261133</v>
      </c>
      <c r="H4" s="13">
        <f t="shared" ref="H4:H67" si="6">G4/C4</f>
        <v>5.749537270328272E-2</v>
      </c>
      <c r="I4" s="13" t="str">
        <f t="shared" ref="I4:I66" si="7">IFERROR((VLOOKUP(B4,$B$2:$G$368,6,TRUE)/(VLOOKUP(B4-7,$B$2:$G$368,6,TRUE))-1),"NA")</f>
        <v>NA</v>
      </c>
      <c r="J4" s="13" t="str">
        <f>IFERROR((VLOOKUP(B4,'Channel wise traffic'!$B$2:$G$368,6,TRUE)/(VLOOKUP(B4-7,'Channel wise traffic'!$B$2:$G$368,6,TRUE))-1),"NA")</f>
        <v>NA</v>
      </c>
      <c r="K4" s="13" t="str">
        <f t="shared" si="0"/>
        <v>NA</v>
      </c>
      <c r="L4" s="13">
        <f t="shared" ref="L4:L67" si="8">D4/C4</f>
        <v>0.24750000148168322</v>
      </c>
      <c r="M4" s="13">
        <f t="shared" ref="M4:M67" si="9">E4/D4</f>
        <v>0.39999985263756649</v>
      </c>
      <c r="N4" s="13">
        <f t="shared" ref="N4:N67" si="10">F4/E4</f>
        <v>0.72270017812440712</v>
      </c>
      <c r="O4" s="13">
        <f t="shared" ref="O4:O67" si="11">G4/F4</f>
        <v>0.80359956797537846</v>
      </c>
      <c r="P4" s="13" t="str">
        <f t="shared" si="1"/>
        <v>NA</v>
      </c>
      <c r="Q4" s="13" t="str">
        <f t="shared" si="2"/>
        <v>NA</v>
      </c>
      <c r="R4" s="13" t="str">
        <f t="shared" si="3"/>
        <v>NA</v>
      </c>
      <c r="S4" s="13" t="str">
        <f t="shared" si="4"/>
        <v>NA</v>
      </c>
    </row>
    <row r="5" spans="1:19" x14ac:dyDescent="0.45">
      <c r="A5" s="8" t="str">
        <f t="shared" si="5"/>
        <v>January</v>
      </c>
      <c r="B5" s="11">
        <v>43468</v>
      </c>
      <c r="C5" s="8">
        <v>20848646</v>
      </c>
      <c r="D5" s="8">
        <v>5212161</v>
      </c>
      <c r="E5" s="8">
        <v>2001470</v>
      </c>
      <c r="F5" s="8">
        <v>1402630</v>
      </c>
      <c r="G5" s="8">
        <v>1138655</v>
      </c>
      <c r="H5" s="13">
        <f t="shared" si="6"/>
        <v>5.4615297319547756E-2</v>
      </c>
      <c r="I5" s="13" t="str">
        <f t="shared" si="7"/>
        <v>NA</v>
      </c>
      <c r="J5" s="13" t="str">
        <f>IFERROR((VLOOKUP(B5,'Channel wise traffic'!$B$2:$G$368,6,TRUE)/(VLOOKUP(B5-7,'Channel wise traffic'!$B$2:$G$368,6,TRUE))-1),"NA")</f>
        <v>NA</v>
      </c>
      <c r="K5" s="13" t="str">
        <f t="shared" si="0"/>
        <v>NA</v>
      </c>
      <c r="L5" s="13">
        <f t="shared" si="8"/>
        <v>0.24999997601762725</v>
      </c>
      <c r="M5" s="13">
        <f t="shared" si="9"/>
        <v>0.38400003376718411</v>
      </c>
      <c r="N5" s="13">
        <f t="shared" si="10"/>
        <v>0.70079991206463255</v>
      </c>
      <c r="O5" s="13">
        <f t="shared" si="11"/>
        <v>0.81179997575982266</v>
      </c>
      <c r="P5" s="13" t="str">
        <f t="shared" si="1"/>
        <v>NA</v>
      </c>
      <c r="Q5" s="13" t="str">
        <f t="shared" si="2"/>
        <v>NA</v>
      </c>
      <c r="R5" s="13" t="str">
        <f t="shared" si="3"/>
        <v>NA</v>
      </c>
      <c r="S5" s="13" t="str">
        <f t="shared" si="4"/>
        <v>NA</v>
      </c>
    </row>
    <row r="6" spans="1:19" x14ac:dyDescent="0.45">
      <c r="A6" s="8" t="str">
        <f t="shared" si="5"/>
        <v>January</v>
      </c>
      <c r="B6" s="11">
        <v>43469</v>
      </c>
      <c r="C6" s="8">
        <v>21717340</v>
      </c>
      <c r="D6" s="8">
        <v>5700801</v>
      </c>
      <c r="E6" s="8">
        <v>2303123</v>
      </c>
      <c r="F6" s="8">
        <v>1597216</v>
      </c>
      <c r="G6" s="8">
        <v>1296620</v>
      </c>
      <c r="H6" s="13">
        <f t="shared" si="6"/>
        <v>5.9704365267569601E-2</v>
      </c>
      <c r="I6" s="13" t="str">
        <f t="shared" si="7"/>
        <v>NA</v>
      </c>
      <c r="J6" s="13" t="str">
        <f>IFERROR((VLOOKUP(B6,'Channel wise traffic'!$B$2:$G$368,6,TRUE)/(VLOOKUP(B6-7,'Channel wise traffic'!$B$2:$G$368,6,TRUE))-1),"NA")</f>
        <v>NA</v>
      </c>
      <c r="K6" s="13" t="str">
        <f t="shared" si="0"/>
        <v>NA</v>
      </c>
      <c r="L6" s="13">
        <f t="shared" si="8"/>
        <v>0.2624999654653839</v>
      </c>
      <c r="M6" s="13">
        <f t="shared" si="9"/>
        <v>0.40399989404997649</v>
      </c>
      <c r="N6" s="13">
        <f t="shared" si="10"/>
        <v>0.69350008662151352</v>
      </c>
      <c r="O6" s="13">
        <f t="shared" si="11"/>
        <v>0.811800032055777</v>
      </c>
      <c r="P6" s="13" t="str">
        <f t="shared" si="1"/>
        <v>NA</v>
      </c>
      <c r="Q6" s="13" t="str">
        <f t="shared" si="2"/>
        <v>NA</v>
      </c>
      <c r="R6" s="13" t="str">
        <f t="shared" si="3"/>
        <v>NA</v>
      </c>
      <c r="S6" s="13" t="str">
        <f t="shared" si="4"/>
        <v>NA</v>
      </c>
    </row>
    <row r="7" spans="1:19" x14ac:dyDescent="0.45">
      <c r="A7" s="8" t="str">
        <f t="shared" si="5"/>
        <v>January</v>
      </c>
      <c r="B7" s="11">
        <v>43470</v>
      </c>
      <c r="C7" s="8">
        <v>42645263</v>
      </c>
      <c r="D7" s="8">
        <v>8776395</v>
      </c>
      <c r="E7" s="8">
        <v>2924294</v>
      </c>
      <c r="F7" s="8">
        <v>2087946</v>
      </c>
      <c r="G7" s="8">
        <v>1596026</v>
      </c>
      <c r="H7" s="13">
        <f t="shared" si="6"/>
        <v>3.7425633885761242E-2</v>
      </c>
      <c r="I7" s="13" t="str">
        <f t="shared" si="7"/>
        <v>NA</v>
      </c>
      <c r="J7" s="13" t="str">
        <f>IFERROR((VLOOKUP(B7,'Channel wise traffic'!$B$2:$G$368,6,TRUE)/(VLOOKUP(B7-7,'Channel wise traffic'!$B$2:$G$368,6,TRUE))-1),"NA")</f>
        <v>NA</v>
      </c>
      <c r="K7" s="13" t="str">
        <f t="shared" si="0"/>
        <v>NA</v>
      </c>
      <c r="L7" s="13">
        <f t="shared" si="8"/>
        <v>0.20579999705946239</v>
      </c>
      <c r="M7" s="13">
        <f t="shared" si="9"/>
        <v>0.3331999072512119</v>
      </c>
      <c r="N7" s="13">
        <f t="shared" si="10"/>
        <v>0.714000028724882</v>
      </c>
      <c r="O7" s="13">
        <f t="shared" si="11"/>
        <v>0.76440003716571214</v>
      </c>
      <c r="P7" s="13" t="str">
        <f t="shared" si="1"/>
        <v>NA</v>
      </c>
      <c r="Q7" s="13" t="str">
        <f t="shared" si="2"/>
        <v>NA</v>
      </c>
      <c r="R7" s="13" t="str">
        <f t="shared" si="3"/>
        <v>NA</v>
      </c>
      <c r="S7" s="13" t="str">
        <f t="shared" si="4"/>
        <v>NA</v>
      </c>
    </row>
    <row r="8" spans="1:19" x14ac:dyDescent="0.45">
      <c r="A8" s="8" t="str">
        <f t="shared" si="5"/>
        <v>January</v>
      </c>
      <c r="B8" s="11">
        <v>43471</v>
      </c>
      <c r="C8" s="8">
        <v>43543058</v>
      </c>
      <c r="D8" s="8">
        <v>8778280</v>
      </c>
      <c r="E8" s="8">
        <v>3014461</v>
      </c>
      <c r="F8" s="8">
        <v>2049833</v>
      </c>
      <c r="G8" s="8">
        <v>1582881</v>
      </c>
      <c r="H8" s="13">
        <f t="shared" si="6"/>
        <v>3.6352086249890857E-2</v>
      </c>
      <c r="I8" s="13" t="str">
        <f t="shared" si="7"/>
        <v>NA</v>
      </c>
      <c r="J8" s="13" t="str">
        <f>IFERROR((VLOOKUP(B8,'Channel wise traffic'!$B$2:$G$368,6,TRUE)/(VLOOKUP(B8-7,'Channel wise traffic'!$B$2:$G$368,6,TRUE))-1),"NA")</f>
        <v>NA</v>
      </c>
      <c r="K8" s="13" t="str">
        <f t="shared" si="0"/>
        <v>NA</v>
      </c>
      <c r="L8" s="13">
        <f t="shared" si="8"/>
        <v>0.2015999886824669</v>
      </c>
      <c r="M8" s="13">
        <f t="shared" si="9"/>
        <v>0.34339995990102845</v>
      </c>
      <c r="N8" s="13">
        <f t="shared" si="10"/>
        <v>0.67999984076755349</v>
      </c>
      <c r="O8" s="13">
        <f t="shared" si="11"/>
        <v>0.77219997921781924</v>
      </c>
      <c r="P8" s="13" t="str">
        <f t="shared" si="1"/>
        <v>NA</v>
      </c>
      <c r="Q8" s="13" t="str">
        <f t="shared" si="2"/>
        <v>NA</v>
      </c>
      <c r="R8" s="13" t="str">
        <f t="shared" si="3"/>
        <v>NA</v>
      </c>
      <c r="S8" s="13" t="str">
        <f t="shared" si="4"/>
        <v>NA</v>
      </c>
    </row>
    <row r="9" spans="1:19" x14ac:dyDescent="0.45">
      <c r="A9" s="8" t="str">
        <f t="shared" si="5"/>
        <v>January</v>
      </c>
      <c r="B9" s="11">
        <v>43472</v>
      </c>
      <c r="C9" s="8">
        <v>22803207</v>
      </c>
      <c r="D9" s="8">
        <v>5415761</v>
      </c>
      <c r="E9" s="8">
        <v>2079652</v>
      </c>
      <c r="F9" s="8">
        <v>1442239</v>
      </c>
      <c r="G9" s="8">
        <v>1123504</v>
      </c>
      <c r="H9" s="13">
        <f t="shared" si="6"/>
        <v>4.9269561075334707E-2</v>
      </c>
      <c r="I9" s="13" t="str">
        <f t="shared" si="7"/>
        <v>NA</v>
      </c>
      <c r="J9" s="13" t="str">
        <f>IFERROR((VLOOKUP(B9,'Channel wise traffic'!$B$2:$G$368,6,TRUE)/(VLOOKUP(B9-7,'Channel wise traffic'!$B$2:$G$368,6,TRUE))-1),"NA")</f>
        <v>NA</v>
      </c>
      <c r="K9" s="13" t="str">
        <f t="shared" si="0"/>
        <v>NA</v>
      </c>
      <c r="L9" s="13">
        <f t="shared" si="8"/>
        <v>0.23749997094706898</v>
      </c>
      <c r="M9" s="13">
        <f t="shared" si="9"/>
        <v>0.3839999586392383</v>
      </c>
      <c r="N9" s="13">
        <f t="shared" si="10"/>
        <v>0.69350016252719204</v>
      </c>
      <c r="O9" s="13">
        <f t="shared" si="11"/>
        <v>0.77899987450068953</v>
      </c>
      <c r="P9" s="13" t="str">
        <f t="shared" si="1"/>
        <v>NA</v>
      </c>
      <c r="Q9" s="13" t="str">
        <f t="shared" si="2"/>
        <v>NA</v>
      </c>
      <c r="R9" s="13" t="str">
        <f t="shared" si="3"/>
        <v>NA</v>
      </c>
      <c r="S9" s="13" t="str">
        <f t="shared" si="4"/>
        <v>NA</v>
      </c>
    </row>
    <row r="10" spans="1:19" x14ac:dyDescent="0.45">
      <c r="A10" s="8" t="str">
        <f t="shared" si="5"/>
        <v>January</v>
      </c>
      <c r="B10" s="11">
        <v>43473</v>
      </c>
      <c r="C10" s="8">
        <v>21717340</v>
      </c>
      <c r="D10" s="8">
        <v>5320748</v>
      </c>
      <c r="E10" s="8">
        <v>2085733</v>
      </c>
      <c r="F10" s="8">
        <v>1583488</v>
      </c>
      <c r="G10" s="8">
        <v>1311445</v>
      </c>
      <c r="H10" s="13">
        <f t="shared" si="6"/>
        <v>6.0386999512831684E-2</v>
      </c>
      <c r="I10" s="13">
        <f t="shared" si="7"/>
        <v>3.1356703048005974E-2</v>
      </c>
      <c r="J10" s="13">
        <f>IFERROR((VLOOKUP(B10,'Channel wise traffic'!$B$2:$G$368,6,TRUE)/(VLOOKUP(B10-7,'Channel wise traffic'!$B$2:$G$368,6,TRUE))-1),"NA")</f>
        <v>4.1666640685761536E-2</v>
      </c>
      <c r="K10" s="13">
        <f t="shared" si="0"/>
        <v>-9.8975840699184747E-3</v>
      </c>
      <c r="L10" s="13">
        <f t="shared" si="8"/>
        <v>0.24499998618615354</v>
      </c>
      <c r="M10" s="13">
        <f t="shared" si="9"/>
        <v>0.39199995940420407</v>
      </c>
      <c r="N10" s="13">
        <f t="shared" si="10"/>
        <v>0.75919976334458916</v>
      </c>
      <c r="O10" s="13">
        <f t="shared" si="11"/>
        <v>0.82820015055371432</v>
      </c>
      <c r="P10" s="13">
        <f t="shared" si="1"/>
        <v>-3.5239395845820809E-9</v>
      </c>
      <c r="Q10" s="13">
        <f t="shared" si="2"/>
        <v>-4.8543690197303091E-2</v>
      </c>
      <c r="R10" s="13">
        <f t="shared" si="3"/>
        <v>6.1224239914980716E-2</v>
      </c>
      <c r="S10" s="13">
        <f t="shared" si="4"/>
        <v>-1.9417564355858397E-2</v>
      </c>
    </row>
    <row r="11" spans="1:19" x14ac:dyDescent="0.45">
      <c r="A11" s="8" t="str">
        <f t="shared" si="5"/>
        <v>January</v>
      </c>
      <c r="B11" s="11">
        <v>43474</v>
      </c>
      <c r="C11" s="8">
        <v>22586034</v>
      </c>
      <c r="D11" s="8">
        <v>5872368</v>
      </c>
      <c r="E11" s="8">
        <v>2372437</v>
      </c>
      <c r="F11" s="8">
        <v>1766516</v>
      </c>
      <c r="G11" s="8">
        <v>1506485</v>
      </c>
      <c r="H11" s="13">
        <f t="shared" si="6"/>
        <v>6.6699846462641474E-2</v>
      </c>
      <c r="I11" s="13">
        <f t="shared" si="7"/>
        <v>0.1945488699447242</v>
      </c>
      <c r="J11" s="13">
        <f>IFERROR((VLOOKUP(B11,'Channel wise traffic'!$B$2:$G$368,6,TRUE)/(VLOOKUP(B11-7,'Channel wise traffic'!$B$2:$G$368,6,TRUE))-1),"NA")</f>
        <v>2.9703010019234144E-2</v>
      </c>
      <c r="K11" s="13">
        <f t="shared" si="0"/>
        <v>0.16009068776474278</v>
      </c>
      <c r="L11" s="13">
        <f t="shared" si="8"/>
        <v>0.25999996280887561</v>
      </c>
      <c r="M11" s="13">
        <f t="shared" si="9"/>
        <v>0.40400005585481019</v>
      </c>
      <c r="N11" s="13">
        <f t="shared" si="10"/>
        <v>0.74459975122627076</v>
      </c>
      <c r="O11" s="13">
        <f t="shared" si="11"/>
        <v>0.85280008785654926</v>
      </c>
      <c r="P11" s="13">
        <f t="shared" si="1"/>
        <v>5.0504893948929874E-2</v>
      </c>
      <c r="Q11" s="13">
        <f t="shared" si="2"/>
        <v>1.0000511727358719E-2</v>
      </c>
      <c r="R11" s="13">
        <f t="shared" si="3"/>
        <v>3.0302432135410173E-2</v>
      </c>
      <c r="S11" s="13">
        <f t="shared" si="4"/>
        <v>6.1225169651507594E-2</v>
      </c>
    </row>
    <row r="12" spans="1:19" x14ac:dyDescent="0.45">
      <c r="A12" s="8" t="str">
        <f t="shared" si="5"/>
        <v>January</v>
      </c>
      <c r="B12" s="11">
        <v>43475</v>
      </c>
      <c r="C12" s="8">
        <v>10641496</v>
      </c>
      <c r="D12" s="8">
        <v>2740185</v>
      </c>
      <c r="E12" s="8">
        <v>1063191</v>
      </c>
      <c r="F12" s="8">
        <v>760607</v>
      </c>
      <c r="G12" s="8">
        <v>623698</v>
      </c>
      <c r="H12" s="13">
        <f t="shared" si="6"/>
        <v>5.8609992429635833E-2</v>
      </c>
      <c r="I12" s="13">
        <f t="shared" si="7"/>
        <v>-0.4522502426107996</v>
      </c>
      <c r="J12" s="13">
        <f>IFERROR((VLOOKUP(B12,'Channel wise traffic'!$B$2:$G$368,6,TRUE)/(VLOOKUP(B12-7,'Channel wise traffic'!$B$2:$G$368,6,TRUE))-1),"NA")</f>
        <v>-0.48958332783737268</v>
      </c>
      <c r="K12" s="13">
        <f t="shared" si="0"/>
        <v>7.3142421741578811E-2</v>
      </c>
      <c r="L12" s="13">
        <f t="shared" si="8"/>
        <v>0.25749997932621504</v>
      </c>
      <c r="M12" s="13">
        <f t="shared" si="9"/>
        <v>0.3879997153476864</v>
      </c>
      <c r="N12" s="13">
        <f t="shared" si="10"/>
        <v>0.71540014917357275</v>
      </c>
      <c r="O12" s="13">
        <f t="shared" si="11"/>
        <v>0.82000034183224713</v>
      </c>
      <c r="P12" s="13">
        <f t="shared" si="1"/>
        <v>3.0000016112237571E-2</v>
      </c>
      <c r="Q12" s="13">
        <f t="shared" si="2"/>
        <v>1.0415836533304246E-2</v>
      </c>
      <c r="R12" s="13">
        <f t="shared" si="3"/>
        <v>2.0833674287895176E-2</v>
      </c>
      <c r="S12" s="13">
        <f t="shared" si="4"/>
        <v>1.0101461341815332E-2</v>
      </c>
    </row>
    <row r="13" spans="1:19" x14ac:dyDescent="0.45">
      <c r="A13" s="8" t="str">
        <f t="shared" si="5"/>
        <v>January</v>
      </c>
      <c r="B13" s="11">
        <v>43476</v>
      </c>
      <c r="C13" s="8">
        <v>20631473</v>
      </c>
      <c r="D13" s="8">
        <v>4951553</v>
      </c>
      <c r="E13" s="8">
        <v>2000427</v>
      </c>
      <c r="F13" s="8">
        <v>1431105</v>
      </c>
      <c r="G13" s="8">
        <v>1126566</v>
      </c>
      <c r="H13" s="13">
        <f t="shared" si="6"/>
        <v>5.4604244689654489E-2</v>
      </c>
      <c r="I13" s="13">
        <f t="shared" si="7"/>
        <v>-0.13115176381669258</v>
      </c>
      <c r="J13" s="13">
        <f>IFERROR((VLOOKUP(B13,'Channel wise traffic'!$B$2:$G$368,6,TRUE)/(VLOOKUP(B13-7,'Channel wise traffic'!$B$2:$G$368,6,TRUE))-1),"NA")</f>
        <v>-4.9999958558456847E-2</v>
      </c>
      <c r="K13" s="13">
        <f t="shared" si="0"/>
        <v>-8.5422909280729042E-2</v>
      </c>
      <c r="L13" s="13">
        <f t="shared" si="8"/>
        <v>0.23999997479578894</v>
      </c>
      <c r="M13" s="13">
        <f t="shared" si="9"/>
        <v>0.40399991679378167</v>
      </c>
      <c r="N13" s="13">
        <f t="shared" si="10"/>
        <v>0.71539976215078083</v>
      </c>
      <c r="O13" s="13">
        <f t="shared" si="11"/>
        <v>0.78720010062154766</v>
      </c>
      <c r="P13" s="13">
        <f t="shared" si="1"/>
        <v>-8.5714261446491746E-2</v>
      </c>
      <c r="Q13" s="13">
        <f t="shared" si="2"/>
        <v>5.6296562300772734E-8</v>
      </c>
      <c r="R13" s="13">
        <f t="shared" si="3"/>
        <v>3.1578475549952412E-2</v>
      </c>
      <c r="S13" s="13">
        <f t="shared" si="4"/>
        <v>-3.0302944645041796E-2</v>
      </c>
    </row>
    <row r="14" spans="1:19" x14ac:dyDescent="0.45">
      <c r="A14" s="8" t="str">
        <f t="shared" si="5"/>
        <v>January</v>
      </c>
      <c r="B14" s="11">
        <v>43477</v>
      </c>
      <c r="C14" s="8">
        <v>42645263</v>
      </c>
      <c r="D14" s="8">
        <v>9045060</v>
      </c>
      <c r="E14" s="8">
        <v>3075320</v>
      </c>
      <c r="F14" s="8">
        <v>2133042</v>
      </c>
      <c r="G14" s="8">
        <v>1680410</v>
      </c>
      <c r="H14" s="13">
        <f t="shared" si="6"/>
        <v>3.9404376518911377E-2</v>
      </c>
      <c r="I14" s="13">
        <f t="shared" si="7"/>
        <v>5.2871319138911188E-2</v>
      </c>
      <c r="J14" s="13">
        <f>IFERROR((VLOOKUP(B14,'Channel wise traffic'!$B$2:$G$368,6,TRUE)/(VLOOKUP(B14-7,'Channel wise traffic'!$B$2:$G$368,6,TRUE))-1),"NA")</f>
        <v>0</v>
      </c>
      <c r="K14" s="13">
        <f t="shared" si="0"/>
        <v>5.2871319138911188E-2</v>
      </c>
      <c r="L14" s="13">
        <f t="shared" si="8"/>
        <v>0.21209999338027297</v>
      </c>
      <c r="M14" s="13">
        <f t="shared" si="9"/>
        <v>0.33999995577696557</v>
      </c>
      <c r="N14" s="13">
        <f t="shared" si="10"/>
        <v>0.69360001560813178</v>
      </c>
      <c r="O14" s="13">
        <f t="shared" si="11"/>
        <v>0.78779977140628266</v>
      </c>
      <c r="P14" s="13">
        <f t="shared" si="1"/>
        <v>3.0612227457857077E-2</v>
      </c>
      <c r="Q14" s="13">
        <f t="shared" si="2"/>
        <v>2.0408314581632947E-2</v>
      </c>
      <c r="R14" s="13">
        <f t="shared" si="3"/>
        <v>-2.8571445792771488E-2</v>
      </c>
      <c r="S14" s="13">
        <f t="shared" si="4"/>
        <v>3.0611895738955619E-2</v>
      </c>
    </row>
    <row r="15" spans="1:19" x14ac:dyDescent="0.45">
      <c r="A15" s="8" t="str">
        <f t="shared" si="5"/>
        <v>January</v>
      </c>
      <c r="B15" s="11">
        <v>43478</v>
      </c>
      <c r="C15" s="8">
        <v>46236443</v>
      </c>
      <c r="D15" s="8">
        <v>9806749</v>
      </c>
      <c r="E15" s="8">
        <v>3300951</v>
      </c>
      <c r="F15" s="8">
        <v>2199754</v>
      </c>
      <c r="G15" s="8">
        <v>1630017</v>
      </c>
      <c r="H15" s="13">
        <f t="shared" si="6"/>
        <v>3.5253944599501305E-2</v>
      </c>
      <c r="I15" s="13">
        <f t="shared" si="7"/>
        <v>2.9778612542572747E-2</v>
      </c>
      <c r="J15" s="13">
        <f>IFERROR((VLOOKUP(B15,'Channel wise traffic'!$B$2:$G$368,6,TRUE)/(VLOOKUP(B15-7,'Channel wise traffic'!$B$2:$G$368,6,TRUE))-1),"NA")</f>
        <v>6.1855672233937842E-2</v>
      </c>
      <c r="K15" s="13">
        <f t="shared" si="0"/>
        <v>-3.0208490451984704E-2</v>
      </c>
      <c r="L15" s="13">
        <f t="shared" si="8"/>
        <v>0.21209998788185327</v>
      </c>
      <c r="M15" s="13">
        <f t="shared" si="9"/>
        <v>0.33659992725417975</v>
      </c>
      <c r="N15" s="13">
        <f t="shared" si="10"/>
        <v>0.66640007682634494</v>
      </c>
      <c r="O15" s="13">
        <f t="shared" si="11"/>
        <v>0.74099967541825129</v>
      </c>
      <c r="P15" s="13">
        <f t="shared" si="1"/>
        <v>5.208333228591866E-2</v>
      </c>
      <c r="Q15" s="13">
        <f t="shared" si="2"/>
        <v>-1.9802077579766042E-2</v>
      </c>
      <c r="R15" s="13">
        <f t="shared" si="3"/>
        <v>-1.9999657537945525E-2</v>
      </c>
      <c r="S15" s="13">
        <f t="shared" si="4"/>
        <v>-4.0404434912276854E-2</v>
      </c>
    </row>
    <row r="16" spans="1:19" x14ac:dyDescent="0.45">
      <c r="A16" s="8" t="str">
        <f t="shared" si="5"/>
        <v>January</v>
      </c>
      <c r="B16" s="11">
        <v>43479</v>
      </c>
      <c r="C16" s="8">
        <v>21065820</v>
      </c>
      <c r="D16" s="8">
        <v>5371784</v>
      </c>
      <c r="E16" s="8">
        <v>2084252</v>
      </c>
      <c r="F16" s="8">
        <v>1445428</v>
      </c>
      <c r="G16" s="8">
        <v>1197104</v>
      </c>
      <c r="H16" s="13">
        <f t="shared" si="6"/>
        <v>5.6826840825564828E-2</v>
      </c>
      <c r="I16" s="13">
        <f t="shared" si="7"/>
        <v>6.550933508024892E-2</v>
      </c>
      <c r="J16" s="13">
        <f>IFERROR((VLOOKUP(B16,'Channel wise traffic'!$B$2:$G$368,6,TRUE)/(VLOOKUP(B16-7,'Channel wise traffic'!$B$2:$G$368,6,TRUE))-1),"NA")</f>
        <v>-7.6190430248730401E-2</v>
      </c>
      <c r="K16" s="13">
        <f t="shared" si="0"/>
        <v>0.15338638269325777</v>
      </c>
      <c r="L16" s="13">
        <f t="shared" si="8"/>
        <v>0.25499999525297379</v>
      </c>
      <c r="M16" s="13">
        <f t="shared" si="9"/>
        <v>0.38799996425768424</v>
      </c>
      <c r="N16" s="13">
        <f t="shared" si="10"/>
        <v>0.69349963440121443</v>
      </c>
      <c r="O16" s="13">
        <f t="shared" si="11"/>
        <v>0.82820036695013521</v>
      </c>
      <c r="P16" s="13">
        <f t="shared" si="1"/>
        <v>7.3684321880632897E-2</v>
      </c>
      <c r="Q16" s="13">
        <f t="shared" si="2"/>
        <v>1.0416682420020473E-2</v>
      </c>
      <c r="R16" s="13">
        <f t="shared" si="3"/>
        <v>-7.6153691974667481E-7</v>
      </c>
      <c r="S16" s="13">
        <f t="shared" si="4"/>
        <v>6.3158537067777409E-2</v>
      </c>
    </row>
    <row r="17" spans="1:19" x14ac:dyDescent="0.45">
      <c r="A17" s="8" t="str">
        <f t="shared" si="5"/>
        <v>January</v>
      </c>
      <c r="B17" s="11">
        <v>43480</v>
      </c>
      <c r="C17" s="8">
        <v>21282993</v>
      </c>
      <c r="D17" s="8">
        <v>5054710</v>
      </c>
      <c r="E17" s="8">
        <v>2042103</v>
      </c>
      <c r="F17" s="8">
        <v>1475828</v>
      </c>
      <c r="G17" s="8">
        <v>1198077</v>
      </c>
      <c r="H17" s="13">
        <f t="shared" si="6"/>
        <v>5.6292693419576843E-2</v>
      </c>
      <c r="I17" s="13">
        <f t="shared" si="7"/>
        <v>-8.6445104445859289E-2</v>
      </c>
      <c r="J17" s="13">
        <f>IFERROR((VLOOKUP(B17,'Channel wise traffic'!$B$2:$G$368,6,TRUE)/(VLOOKUP(B17-7,'Channel wise traffic'!$B$2:$G$368,6,TRUE))-1),"NA")</f>
        <v>-1.9999965004919074E-2</v>
      </c>
      <c r="K17" s="13">
        <f t="shared" si="0"/>
        <v>-6.7801118225535251E-2</v>
      </c>
      <c r="L17" s="13">
        <f t="shared" si="8"/>
        <v>0.2374999606493316</v>
      </c>
      <c r="M17" s="13">
        <f t="shared" si="9"/>
        <v>0.40400003165364579</v>
      </c>
      <c r="N17" s="13">
        <f t="shared" si="10"/>
        <v>0.72270007928101565</v>
      </c>
      <c r="O17" s="13">
        <f t="shared" si="11"/>
        <v>0.81179988453939078</v>
      </c>
      <c r="P17" s="13">
        <f t="shared" si="1"/>
        <v>-3.0612350855903081E-2</v>
      </c>
      <c r="Q17" s="13">
        <f t="shared" si="2"/>
        <v>3.0612432378004595E-2</v>
      </c>
      <c r="R17" s="13">
        <f t="shared" si="3"/>
        <v>-4.807652191931322E-2</v>
      </c>
      <c r="S17" s="13">
        <f t="shared" si="4"/>
        <v>-1.980229779402809E-2</v>
      </c>
    </row>
    <row r="18" spans="1:19" x14ac:dyDescent="0.45">
      <c r="A18" s="8" t="str">
        <f t="shared" si="5"/>
        <v>January</v>
      </c>
      <c r="B18" s="11">
        <v>43481</v>
      </c>
      <c r="C18" s="8">
        <v>21065820</v>
      </c>
      <c r="D18" s="8">
        <v>5529777</v>
      </c>
      <c r="E18" s="8">
        <v>2278268</v>
      </c>
      <c r="F18" s="8">
        <v>1663135</v>
      </c>
      <c r="G18" s="8">
        <v>1391046</v>
      </c>
      <c r="H18" s="13">
        <f t="shared" si="6"/>
        <v>6.6033318427670989E-2</v>
      </c>
      <c r="I18" s="13">
        <f t="shared" si="7"/>
        <v>-7.6628044753183744E-2</v>
      </c>
      <c r="J18" s="13">
        <f>IFERROR((VLOOKUP(B18,'Channel wise traffic'!$B$2:$G$368,6,TRUE)/(VLOOKUP(B18-7,'Channel wise traffic'!$B$2:$G$368,6,TRUE))-1),"NA")</f>
        <v>-6.7307661655664042E-2</v>
      </c>
      <c r="K18" s="13">
        <f t="shared" si="0"/>
        <v>-9.992947065385005E-3</v>
      </c>
      <c r="L18" s="13">
        <f t="shared" si="8"/>
        <v>0.26249996439730333</v>
      </c>
      <c r="M18" s="13">
        <f t="shared" si="9"/>
        <v>0.41199997757594925</v>
      </c>
      <c r="N18" s="13">
        <f t="shared" si="10"/>
        <v>0.72999971908484862</v>
      </c>
      <c r="O18" s="13">
        <f t="shared" si="11"/>
        <v>0.83639993145475267</v>
      </c>
      <c r="P18" s="13">
        <f t="shared" si="1"/>
        <v>9.6153921001345122E-3</v>
      </c>
      <c r="Q18" s="13">
        <f t="shared" si="2"/>
        <v>1.9801783700777786E-2</v>
      </c>
      <c r="R18" s="13">
        <f t="shared" si="3"/>
        <v>-1.9607892854352382E-2</v>
      </c>
      <c r="S18" s="13">
        <f t="shared" si="4"/>
        <v>-1.9230950647551204E-2</v>
      </c>
    </row>
    <row r="19" spans="1:19" x14ac:dyDescent="0.45">
      <c r="A19" s="8" t="str">
        <f t="shared" si="5"/>
        <v>January</v>
      </c>
      <c r="B19" s="11">
        <v>43482</v>
      </c>
      <c r="C19" s="8">
        <v>22368860</v>
      </c>
      <c r="D19" s="8">
        <v>5648137</v>
      </c>
      <c r="E19" s="8">
        <v>2168884</v>
      </c>
      <c r="F19" s="8">
        <v>1535787</v>
      </c>
      <c r="G19" s="8">
        <v>1284532</v>
      </c>
      <c r="H19" s="13">
        <f t="shared" si="6"/>
        <v>5.7425009589223593E-2</v>
      </c>
      <c r="I19" s="13">
        <f t="shared" si="7"/>
        <v>1.0595416371384867</v>
      </c>
      <c r="J19" s="13">
        <f>IFERROR((VLOOKUP(B19,'Channel wise traffic'!$B$2:$G$368,6,TRUE)/(VLOOKUP(B19-7,'Channel wise traffic'!$B$2:$G$368,6,TRUE))-1),"NA")</f>
        <v>1.102040728108153</v>
      </c>
      <c r="K19" s="13">
        <f t="shared" si="0"/>
        <v>-2.0218102601444077E-2</v>
      </c>
      <c r="L19" s="13">
        <f t="shared" si="8"/>
        <v>0.25249999329424921</v>
      </c>
      <c r="M19" s="13">
        <f t="shared" si="9"/>
        <v>0.38399989235388587</v>
      </c>
      <c r="N19" s="13">
        <f t="shared" si="10"/>
        <v>0.70810011047156052</v>
      </c>
      <c r="O19" s="13">
        <f t="shared" si="11"/>
        <v>0.83639983930063222</v>
      </c>
      <c r="P19" s="13">
        <f t="shared" si="1"/>
        <v>-1.9417423042320192E-2</v>
      </c>
      <c r="Q19" s="13">
        <f t="shared" si="2"/>
        <v>-1.0308829711940137E-2</v>
      </c>
      <c r="R19" s="13">
        <f t="shared" si="3"/>
        <v>-1.0204133603334054E-2</v>
      </c>
      <c r="S19" s="13">
        <f t="shared" si="4"/>
        <v>1.999937881945435E-2</v>
      </c>
    </row>
    <row r="20" spans="1:19" x14ac:dyDescent="0.45">
      <c r="A20" s="8" t="str">
        <f t="shared" si="5"/>
        <v>January</v>
      </c>
      <c r="B20" s="11">
        <v>43483</v>
      </c>
      <c r="C20" s="8">
        <v>22151687</v>
      </c>
      <c r="D20" s="8">
        <v>5759438</v>
      </c>
      <c r="E20" s="8">
        <v>2395926</v>
      </c>
      <c r="F20" s="8">
        <v>1661575</v>
      </c>
      <c r="G20" s="8">
        <v>1307991</v>
      </c>
      <c r="H20" s="13">
        <f t="shared" si="6"/>
        <v>5.9047015245385151E-2</v>
      </c>
      <c r="I20" s="13">
        <f t="shared" si="7"/>
        <v>0.16104249551291261</v>
      </c>
      <c r="J20" s="13">
        <f>IFERROR((VLOOKUP(B20,'Channel wise traffic'!$B$2:$G$368,6,TRUE)/(VLOOKUP(B20-7,'Channel wise traffic'!$B$2:$G$368,6,TRUE))-1),"NA")</f>
        <v>7.3684175322051626E-2</v>
      </c>
      <c r="K20" s="13">
        <f t="shared" si="0"/>
        <v>8.136309880269077E-2</v>
      </c>
      <c r="L20" s="13">
        <f t="shared" si="8"/>
        <v>0.25999997201116104</v>
      </c>
      <c r="M20" s="13">
        <f t="shared" si="9"/>
        <v>0.4159999638853652</v>
      </c>
      <c r="N20" s="13">
        <f t="shared" si="10"/>
        <v>0.69350013314267633</v>
      </c>
      <c r="O20" s="13">
        <f t="shared" si="11"/>
        <v>0.7871994944555617</v>
      </c>
      <c r="P20" s="13">
        <f t="shared" si="1"/>
        <v>8.3333330482179058E-2</v>
      </c>
      <c r="Q20" s="13">
        <f t="shared" si="2"/>
        <v>2.9703092977884982E-2</v>
      </c>
      <c r="R20" s="13">
        <f t="shared" si="3"/>
        <v>-3.0611736495781527E-2</v>
      </c>
      <c r="S20" s="13">
        <f t="shared" si="4"/>
        <v>-7.7002783094304306E-7</v>
      </c>
    </row>
    <row r="21" spans="1:19" x14ac:dyDescent="0.45">
      <c r="A21" s="8" t="str">
        <f t="shared" si="5"/>
        <v>January</v>
      </c>
      <c r="B21" s="11">
        <v>43484</v>
      </c>
      <c r="C21" s="8">
        <v>42645263</v>
      </c>
      <c r="D21" s="8">
        <v>8686840</v>
      </c>
      <c r="E21" s="8">
        <v>2894455</v>
      </c>
      <c r="F21" s="8">
        <v>2046958</v>
      </c>
      <c r="G21" s="8">
        <v>1612594</v>
      </c>
      <c r="H21" s="13">
        <f t="shared" si="6"/>
        <v>3.7814141279888462E-2</v>
      </c>
      <c r="I21" s="13">
        <f t="shared" si="7"/>
        <v>-4.0356817681399204E-2</v>
      </c>
      <c r="J21" s="13">
        <f>IFERROR((VLOOKUP(B21,'Channel wise traffic'!$B$2:$G$368,6,TRUE)/(VLOOKUP(B21-7,'Channel wise traffic'!$B$2:$G$368,6,TRUE))-1),"NA")</f>
        <v>0</v>
      </c>
      <c r="K21" s="13">
        <f t="shared" si="0"/>
        <v>-4.0356817681399204E-2</v>
      </c>
      <c r="L21" s="13">
        <f t="shared" si="8"/>
        <v>0.20369999828585886</v>
      </c>
      <c r="M21" s="13">
        <f t="shared" si="9"/>
        <v>0.33319998986973398</v>
      </c>
      <c r="N21" s="13">
        <f t="shared" si="10"/>
        <v>0.7071998009988063</v>
      </c>
      <c r="O21" s="13">
        <f t="shared" si="11"/>
        <v>0.78780023820713474</v>
      </c>
      <c r="P21" s="13">
        <f t="shared" si="1"/>
        <v>-3.9603938503448233E-2</v>
      </c>
      <c r="Q21" s="13">
        <f t="shared" si="2"/>
        <v>-1.9999902328494024E-2</v>
      </c>
      <c r="R21" s="13">
        <f t="shared" si="3"/>
        <v>1.9607533282349321E-2</v>
      </c>
      <c r="S21" s="13">
        <f t="shared" si="4"/>
        <v>5.9253743023290895E-7</v>
      </c>
    </row>
    <row r="22" spans="1:19" x14ac:dyDescent="0.45">
      <c r="A22" s="8" t="str">
        <f t="shared" si="5"/>
        <v>January</v>
      </c>
      <c r="B22" s="11">
        <v>43485</v>
      </c>
      <c r="C22" s="8">
        <v>44440853</v>
      </c>
      <c r="D22" s="8">
        <v>9239253</v>
      </c>
      <c r="E22" s="8">
        <v>3267000</v>
      </c>
      <c r="F22" s="8">
        <v>2310422</v>
      </c>
      <c r="G22" s="8">
        <v>1820150</v>
      </c>
      <c r="H22" s="13">
        <f t="shared" si="6"/>
        <v>4.0956684607291405E-2</v>
      </c>
      <c r="I22" s="13">
        <f t="shared" si="7"/>
        <v>0.11664479572912434</v>
      </c>
      <c r="J22" s="13">
        <f>IFERROR((VLOOKUP(B22,'Channel wise traffic'!$B$2:$G$368,6,TRUE)/(VLOOKUP(B22-7,'Channel wise traffic'!$B$2:$G$368,6,TRUE))-1),"NA")</f>
        <v>-3.8834952716191973E-2</v>
      </c>
      <c r="K22" s="13">
        <f t="shared" si="0"/>
        <v>0.16176175666511861</v>
      </c>
      <c r="L22" s="13">
        <f t="shared" si="8"/>
        <v>0.20789999237863413</v>
      </c>
      <c r="M22" s="13">
        <f t="shared" si="9"/>
        <v>0.35360001506615307</v>
      </c>
      <c r="N22" s="13">
        <f t="shared" si="10"/>
        <v>0.70719987756351388</v>
      </c>
      <c r="O22" s="13">
        <f t="shared" si="11"/>
        <v>0.78779980453787235</v>
      </c>
      <c r="P22" s="13">
        <f t="shared" si="1"/>
        <v>-1.9801960128157492E-2</v>
      </c>
      <c r="Q22" s="13">
        <f t="shared" si="2"/>
        <v>5.0505322299537747E-2</v>
      </c>
      <c r="R22" s="13">
        <f t="shared" si="3"/>
        <v>6.1224183723797454E-2</v>
      </c>
      <c r="S22" s="13">
        <f t="shared" si="4"/>
        <v>6.3158096652613294E-2</v>
      </c>
    </row>
    <row r="23" spans="1:19" x14ac:dyDescent="0.45">
      <c r="A23" s="8" t="str">
        <f t="shared" si="5"/>
        <v>January</v>
      </c>
      <c r="B23" s="11">
        <v>43486</v>
      </c>
      <c r="C23" s="8">
        <v>22151687</v>
      </c>
      <c r="D23" s="8">
        <v>5759438</v>
      </c>
      <c r="E23" s="8">
        <v>2395926</v>
      </c>
      <c r="F23" s="8">
        <v>1818987</v>
      </c>
      <c r="G23" s="8">
        <v>1476653</v>
      </c>
      <c r="H23" s="13">
        <f t="shared" si="6"/>
        <v>6.6660972593193465E-2</v>
      </c>
      <c r="I23" s="13">
        <f t="shared" si="7"/>
        <v>0.23352106416819263</v>
      </c>
      <c r="J23" s="13">
        <f>IFERROR((VLOOKUP(B23,'Channel wise traffic'!$B$2:$G$368,6,TRUE)/(VLOOKUP(B23-7,'Channel wise traffic'!$B$2:$G$368,6,TRUE))-1),"NA")</f>
        <v>5.154634623984955E-2</v>
      </c>
      <c r="K23" s="13">
        <f t="shared" si="0"/>
        <v>0.17305434588235169</v>
      </c>
      <c r="L23" s="13">
        <f t="shared" si="8"/>
        <v>0.25999997201116104</v>
      </c>
      <c r="M23" s="13">
        <f t="shared" si="9"/>
        <v>0.4159999638853652</v>
      </c>
      <c r="N23" s="13">
        <f t="shared" si="10"/>
        <v>0.75919999198639687</v>
      </c>
      <c r="O23" s="13">
        <f t="shared" si="11"/>
        <v>0.81179964452742104</v>
      </c>
      <c r="P23" s="13">
        <f t="shared" si="1"/>
        <v>1.9607752357905017E-2</v>
      </c>
      <c r="Q23" s="13">
        <f t="shared" si="2"/>
        <v>7.2164954141813231E-2</v>
      </c>
      <c r="R23" s="13">
        <f t="shared" si="3"/>
        <v>9.4737407672766505E-2</v>
      </c>
      <c r="S23" s="13">
        <f t="shared" si="4"/>
        <v>-1.9802843704489259E-2</v>
      </c>
    </row>
    <row r="24" spans="1:19" x14ac:dyDescent="0.45">
      <c r="A24" s="8" t="str">
        <f t="shared" si="5"/>
        <v>January</v>
      </c>
      <c r="B24" s="11">
        <v>43487</v>
      </c>
      <c r="C24" s="8">
        <v>37570998</v>
      </c>
      <c r="D24" s="8">
        <v>9768459</v>
      </c>
      <c r="E24" s="8">
        <v>3751088</v>
      </c>
      <c r="F24" s="8">
        <v>2656145</v>
      </c>
      <c r="G24" s="8">
        <v>2221600</v>
      </c>
      <c r="H24" s="13">
        <f t="shared" si="6"/>
        <v>5.9130715665311848E-2</v>
      </c>
      <c r="I24" s="13">
        <f t="shared" si="7"/>
        <v>0.85430485686646174</v>
      </c>
      <c r="J24" s="13">
        <f>IFERROR((VLOOKUP(B24,'Channel wise traffic'!$B$2:$G$368,6,TRUE)/(VLOOKUP(B24-7,'Channel wise traffic'!$B$2:$G$368,6,TRUE))-1),"NA")</f>
        <v>0.76530616559927278</v>
      </c>
      <c r="K24" s="13">
        <f t="shared" si="0"/>
        <v>5.041546377221362E-2</v>
      </c>
      <c r="L24" s="13">
        <f t="shared" si="8"/>
        <v>0.25999998722418821</v>
      </c>
      <c r="M24" s="13">
        <f t="shared" si="9"/>
        <v>0.38399997379320527</v>
      </c>
      <c r="N24" s="13">
        <f t="shared" si="10"/>
        <v>0.70809988995192863</v>
      </c>
      <c r="O24" s="13">
        <f t="shared" si="11"/>
        <v>0.83640012122832152</v>
      </c>
      <c r="P24" s="13">
        <f t="shared" si="1"/>
        <v>9.4736969696082918E-2</v>
      </c>
      <c r="Q24" s="13">
        <f t="shared" si="2"/>
        <v>-4.9505089835207738E-2</v>
      </c>
      <c r="R24" s="13">
        <f t="shared" si="3"/>
        <v>-2.0202279960467306E-2</v>
      </c>
      <c r="S24" s="13">
        <f t="shared" si="4"/>
        <v>3.0303326173652723E-2</v>
      </c>
    </row>
    <row r="25" spans="1:19" x14ac:dyDescent="0.45">
      <c r="A25" s="8" t="str">
        <f t="shared" si="5"/>
        <v>January</v>
      </c>
      <c r="B25" s="11">
        <v>43488</v>
      </c>
      <c r="C25" s="8">
        <v>21500167</v>
      </c>
      <c r="D25" s="8">
        <v>5428792</v>
      </c>
      <c r="E25" s="8">
        <v>2258377</v>
      </c>
      <c r="F25" s="8">
        <v>1648615</v>
      </c>
      <c r="G25" s="8">
        <v>1392420</v>
      </c>
      <c r="H25" s="13">
        <f t="shared" si="6"/>
        <v>6.4763217885702939E-2</v>
      </c>
      <c r="I25" s="13">
        <f t="shared" si="7"/>
        <v>9.8774591206907125E-4</v>
      </c>
      <c r="J25" s="13">
        <f>IFERROR((VLOOKUP(B25,'Channel wise traffic'!$B$2:$G$368,6,TRUE)/(VLOOKUP(B25-7,'Channel wise traffic'!$B$2:$G$368,6,TRUE))-1),"NA")</f>
        <v>2.0618566978098496E-2</v>
      </c>
      <c r="K25" s="13">
        <f t="shared" si="0"/>
        <v>-1.9234237688042999E-2</v>
      </c>
      <c r="L25" s="13">
        <f t="shared" si="8"/>
        <v>0.25249999220936281</v>
      </c>
      <c r="M25" s="13">
        <f t="shared" si="9"/>
        <v>0.41599991305616424</v>
      </c>
      <c r="N25" s="13">
        <f t="shared" si="10"/>
        <v>0.7299999070128681</v>
      </c>
      <c r="O25" s="13">
        <f t="shared" si="11"/>
        <v>0.84459986109552565</v>
      </c>
      <c r="P25" s="13">
        <f t="shared" si="1"/>
        <v>-3.8095137311352945E-2</v>
      </c>
      <c r="Q25" s="13">
        <f t="shared" si="2"/>
        <v>9.7085817910698147E-3</v>
      </c>
      <c r="R25" s="13">
        <f t="shared" si="3"/>
        <v>2.574357422790996E-7</v>
      </c>
      <c r="S25" s="13">
        <f t="shared" si="4"/>
        <v>9.8038382505731825E-3</v>
      </c>
    </row>
    <row r="26" spans="1:19" x14ac:dyDescent="0.45">
      <c r="A26" s="8" t="str">
        <f t="shared" si="5"/>
        <v>January</v>
      </c>
      <c r="B26" s="11">
        <v>43489</v>
      </c>
      <c r="C26" s="8">
        <v>20631473</v>
      </c>
      <c r="D26" s="8">
        <v>4899974</v>
      </c>
      <c r="E26" s="8">
        <v>1861990</v>
      </c>
      <c r="F26" s="8">
        <v>1332067</v>
      </c>
      <c r="G26" s="8">
        <v>1059526</v>
      </c>
      <c r="H26" s="13">
        <f t="shared" si="6"/>
        <v>5.1354840248197496E-2</v>
      </c>
      <c r="I26" s="13">
        <f t="shared" si="7"/>
        <v>-0.17516574129721951</v>
      </c>
      <c r="J26" s="13">
        <f>IFERROR((VLOOKUP(B26,'Channel wise traffic'!$B$2:$G$368,6,TRUE)/(VLOOKUP(B26-7,'Channel wise traffic'!$B$2:$G$368,6,TRUE))-1),"NA")</f>
        <v>-7.7669856905524637E-2</v>
      </c>
      <c r="K26" s="13">
        <f t="shared" si="0"/>
        <v>-0.10570602224444781</v>
      </c>
      <c r="L26" s="13">
        <f t="shared" si="8"/>
        <v>0.23749995940667931</v>
      </c>
      <c r="M26" s="13">
        <f t="shared" si="9"/>
        <v>0.37999997551007414</v>
      </c>
      <c r="N26" s="13">
        <f t="shared" si="10"/>
        <v>0.71539965305936126</v>
      </c>
      <c r="O26" s="13">
        <f t="shared" si="11"/>
        <v>0.79539993108454754</v>
      </c>
      <c r="P26" s="13">
        <f t="shared" si="1"/>
        <v>-5.9406076379929673E-2</v>
      </c>
      <c r="Q26" s="13">
        <f t="shared" si="2"/>
        <v>-1.0416453034120865E-2</v>
      </c>
      <c r="R26" s="13">
        <f t="shared" si="3"/>
        <v>1.0308630771063809E-2</v>
      </c>
      <c r="S26" s="13">
        <f t="shared" si="4"/>
        <v>-4.9019507524496131E-2</v>
      </c>
    </row>
    <row r="27" spans="1:19" x14ac:dyDescent="0.45">
      <c r="A27" s="8" t="str">
        <f t="shared" si="5"/>
        <v>January</v>
      </c>
      <c r="B27" s="11">
        <v>43490</v>
      </c>
      <c r="C27" s="8">
        <v>20631473</v>
      </c>
      <c r="D27" s="8">
        <v>5054710</v>
      </c>
      <c r="E27" s="8">
        <v>2021884</v>
      </c>
      <c r="F27" s="8">
        <v>1520254</v>
      </c>
      <c r="G27" s="8">
        <v>1234142</v>
      </c>
      <c r="H27" s="13">
        <f t="shared" si="6"/>
        <v>5.9818414322622526E-2</v>
      </c>
      <c r="I27" s="13">
        <f t="shared" si="7"/>
        <v>-5.6459868607658614E-2</v>
      </c>
      <c r="J27" s="13">
        <f>IFERROR((VLOOKUP(B27,'Channel wise traffic'!$B$2:$G$368,6,TRUE)/(VLOOKUP(B27-7,'Channel wise traffic'!$B$2:$G$368,6,TRUE))-1),"NA")</f>
        <v>-6.8627420442282427E-2</v>
      </c>
      <c r="K27" s="13">
        <f t="shared" si="0"/>
        <v>1.3064150220491788E-2</v>
      </c>
      <c r="L27" s="13">
        <f t="shared" si="8"/>
        <v>0.24499995710437156</v>
      </c>
      <c r="M27" s="13">
        <f t="shared" si="9"/>
        <v>0.4</v>
      </c>
      <c r="N27" s="13">
        <f t="shared" si="10"/>
        <v>0.75189971333667016</v>
      </c>
      <c r="O27" s="13">
        <f t="shared" si="11"/>
        <v>0.81179987028483402</v>
      </c>
      <c r="P27" s="13">
        <f t="shared" si="1"/>
        <v>-5.7692371236661377E-2</v>
      </c>
      <c r="Q27" s="13">
        <f t="shared" si="2"/>
        <v>-3.8461454986506216E-2</v>
      </c>
      <c r="R27" s="13">
        <f t="shared" si="3"/>
        <v>8.4209904804703362E-2</v>
      </c>
      <c r="S27" s="13">
        <f t="shared" si="4"/>
        <v>3.125049749464881E-2</v>
      </c>
    </row>
    <row r="28" spans="1:19" x14ac:dyDescent="0.45">
      <c r="A28" s="8" t="str">
        <f t="shared" si="5"/>
        <v>January</v>
      </c>
      <c r="B28" s="11">
        <v>43491</v>
      </c>
      <c r="C28" s="8">
        <v>47134238</v>
      </c>
      <c r="D28" s="8">
        <v>9997171</v>
      </c>
      <c r="E28" s="8">
        <v>3568990</v>
      </c>
      <c r="F28" s="8">
        <v>2378375</v>
      </c>
      <c r="G28" s="8">
        <v>1762376</v>
      </c>
      <c r="H28" s="13">
        <f t="shared" si="6"/>
        <v>3.7390569462478637E-2</v>
      </c>
      <c r="I28" s="13">
        <f t="shared" si="7"/>
        <v>9.2882647461171253E-2</v>
      </c>
      <c r="J28" s="13">
        <f>IFERROR((VLOOKUP(B28,'Channel wise traffic'!$B$2:$G$368,6,TRUE)/(VLOOKUP(B28-7,'Channel wise traffic'!$B$2:$G$368,6,TRUE))-1),"NA")</f>
        <v>0.10526316159725235</v>
      </c>
      <c r="K28" s="13">
        <f t="shared" si="0"/>
        <v>-1.120141309767364E-2</v>
      </c>
      <c r="L28" s="13">
        <f t="shared" si="8"/>
        <v>0.21209998133416308</v>
      </c>
      <c r="M28" s="13">
        <f t="shared" si="9"/>
        <v>0.35699999529866999</v>
      </c>
      <c r="N28" s="13">
        <f t="shared" si="10"/>
        <v>0.66640001793224413</v>
      </c>
      <c r="O28" s="13">
        <f t="shared" si="11"/>
        <v>0.74100005255689283</v>
      </c>
      <c r="P28" s="13">
        <f t="shared" si="1"/>
        <v>4.1237030530143937E-2</v>
      </c>
      <c r="Q28" s="13">
        <f t="shared" si="2"/>
        <v>7.1428589893537398E-2</v>
      </c>
      <c r="R28" s="13">
        <f t="shared" si="3"/>
        <v>-5.769201717667205E-2</v>
      </c>
      <c r="S28" s="13">
        <f t="shared" si="4"/>
        <v>-5.9406158287980682E-2</v>
      </c>
    </row>
    <row r="29" spans="1:19" x14ac:dyDescent="0.45">
      <c r="A29" s="8" t="str">
        <f t="shared" si="5"/>
        <v>January</v>
      </c>
      <c r="B29" s="11">
        <v>43492</v>
      </c>
      <c r="C29" s="8">
        <v>45338648</v>
      </c>
      <c r="D29" s="8">
        <v>9616327</v>
      </c>
      <c r="E29" s="8">
        <v>3400333</v>
      </c>
      <c r="F29" s="8">
        <v>2358471</v>
      </c>
      <c r="G29" s="8">
        <v>1784419</v>
      </c>
      <c r="H29" s="13">
        <f t="shared" si="6"/>
        <v>3.9357569727266679E-2</v>
      </c>
      <c r="I29" s="13">
        <f t="shared" si="7"/>
        <v>-1.9630799659368758E-2</v>
      </c>
      <c r="J29" s="13">
        <f>IFERROR((VLOOKUP(B29,'Channel wise traffic'!$B$2:$G$368,6,TRUE)/(VLOOKUP(B29-7,'Channel wise traffic'!$B$2:$G$368,6,TRUE))-1),"NA")</f>
        <v>2.0202043385712853E-2</v>
      </c>
      <c r="K29" s="13">
        <f t="shared" si="0"/>
        <v>-3.9044050937170782E-2</v>
      </c>
      <c r="L29" s="13">
        <f t="shared" si="8"/>
        <v>0.21209999468885796</v>
      </c>
      <c r="M29" s="13">
        <f t="shared" si="9"/>
        <v>0.35359997637351559</v>
      </c>
      <c r="N29" s="13">
        <f t="shared" si="10"/>
        <v>0.69360000917557196</v>
      </c>
      <c r="O29" s="13">
        <f t="shared" si="11"/>
        <v>0.75659993275304216</v>
      </c>
      <c r="P29" s="13">
        <f t="shared" si="1"/>
        <v>2.0202032054790209E-2</v>
      </c>
      <c r="Q29" s="13">
        <f t="shared" si="2"/>
        <v>-1.0942487504994602E-7</v>
      </c>
      <c r="R29" s="13">
        <f t="shared" si="3"/>
        <v>-1.9230586457108845E-2</v>
      </c>
      <c r="S29" s="13">
        <f t="shared" si="4"/>
        <v>-3.9603807471280339E-2</v>
      </c>
    </row>
    <row r="30" spans="1:19" x14ac:dyDescent="0.45">
      <c r="A30" s="8" t="str">
        <f t="shared" si="5"/>
        <v>January</v>
      </c>
      <c r="B30" s="11">
        <v>43493</v>
      </c>
      <c r="C30" s="8">
        <v>21282993</v>
      </c>
      <c r="D30" s="8">
        <v>5267540</v>
      </c>
      <c r="E30" s="8">
        <v>2043805</v>
      </c>
      <c r="F30" s="8">
        <v>1536737</v>
      </c>
      <c r="G30" s="8">
        <v>1310529</v>
      </c>
      <c r="H30" s="13">
        <f t="shared" si="6"/>
        <v>6.157634877763668E-2</v>
      </c>
      <c r="I30" s="13">
        <f t="shared" si="7"/>
        <v>-0.11250036399885421</v>
      </c>
      <c r="J30" s="13">
        <f>IFERROR((VLOOKUP(B30,'Channel wise traffic'!$B$2:$G$368,6,TRUE)/(VLOOKUP(B30-7,'Channel wise traffic'!$B$2:$G$368,6,TRUE))-1),"NA")</f>
        <v>-3.9215662375119531E-2</v>
      </c>
      <c r="K30" s="13">
        <f t="shared" si="0"/>
        <v>-7.6275872039646142E-2</v>
      </c>
      <c r="L30" s="13">
        <f t="shared" si="8"/>
        <v>0.2474999639383427</v>
      </c>
      <c r="M30" s="13">
        <f t="shared" si="9"/>
        <v>0.38799990128219247</v>
      </c>
      <c r="N30" s="13">
        <f t="shared" si="10"/>
        <v>0.75190001003031115</v>
      </c>
      <c r="O30" s="13">
        <f t="shared" si="11"/>
        <v>0.8527997959312491</v>
      </c>
      <c r="P30" s="13">
        <f t="shared" si="1"/>
        <v>-4.8076959301679323E-2</v>
      </c>
      <c r="Q30" s="13">
        <f t="shared" si="2"/>
        <v>-6.7307848639353574E-2</v>
      </c>
      <c r="R30" s="13">
        <f t="shared" si="3"/>
        <v>-9.6153609498674797E-3</v>
      </c>
      <c r="S30" s="13">
        <f t="shared" si="4"/>
        <v>5.050525912424586E-2</v>
      </c>
    </row>
    <row r="31" spans="1:19" x14ac:dyDescent="0.45">
      <c r="A31" s="8" t="str">
        <f t="shared" si="5"/>
        <v>January</v>
      </c>
      <c r="B31" s="11">
        <v>43494</v>
      </c>
      <c r="C31" s="8">
        <v>22368860</v>
      </c>
      <c r="D31" s="8">
        <v>2628341</v>
      </c>
      <c r="E31" s="8">
        <v>1093389</v>
      </c>
      <c r="F31" s="8">
        <v>790192</v>
      </c>
      <c r="G31" s="8">
        <v>628519</v>
      </c>
      <c r="H31" s="13">
        <f t="shared" si="6"/>
        <v>2.8097945089736356E-2</v>
      </c>
      <c r="I31" s="13">
        <f t="shared" si="7"/>
        <v>-0.71708723442563915</v>
      </c>
      <c r="J31" s="13">
        <f>IFERROR((VLOOKUP(B31,'Channel wise traffic'!$B$2:$G$368,6,TRUE)/(VLOOKUP(B31-7,'Channel wise traffic'!$B$2:$G$368,6,TRUE))-1),"NA")</f>
        <v>-0.40462431699643209</v>
      </c>
      <c r="K31" s="13">
        <f t="shared" si="0"/>
        <v>-0.52481642115115479</v>
      </c>
      <c r="L31" s="13">
        <f t="shared" si="8"/>
        <v>0.11749999776474974</v>
      </c>
      <c r="M31" s="13">
        <f t="shared" si="9"/>
        <v>0.41599967431927592</v>
      </c>
      <c r="N31" s="13">
        <f t="shared" si="10"/>
        <v>0.72269978937048018</v>
      </c>
      <c r="O31" s="13">
        <f t="shared" si="11"/>
        <v>0.79540035839390932</v>
      </c>
      <c r="P31" s="13">
        <f t="shared" si="1"/>
        <v>-0.54807690946756116</v>
      </c>
      <c r="Q31" s="13">
        <f t="shared" si="2"/>
        <v>8.3332559140494533E-2</v>
      </c>
      <c r="R31" s="13">
        <f t="shared" si="3"/>
        <v>2.0618417861274718E-2</v>
      </c>
      <c r="S31" s="13">
        <f t="shared" si="4"/>
        <v>-4.9019317183025657E-2</v>
      </c>
    </row>
    <row r="32" spans="1:19" x14ac:dyDescent="0.45">
      <c r="A32" s="8" t="str">
        <f t="shared" si="5"/>
        <v>January</v>
      </c>
      <c r="B32" s="11">
        <v>43495</v>
      </c>
      <c r="C32" s="8">
        <v>22368860</v>
      </c>
      <c r="D32" s="8">
        <v>5536293</v>
      </c>
      <c r="E32" s="8">
        <v>2303097</v>
      </c>
      <c r="F32" s="8">
        <v>1614011</v>
      </c>
      <c r="G32" s="8">
        <v>1283784</v>
      </c>
      <c r="H32" s="13">
        <f t="shared" si="6"/>
        <v>5.739157024542154E-2</v>
      </c>
      <c r="I32" s="13">
        <f t="shared" si="7"/>
        <v>-7.8019563062868946E-2</v>
      </c>
      <c r="J32" s="13">
        <f>IFERROR((VLOOKUP(B32,'Channel wise traffic'!$B$2:$G$368,6,TRUE)/(VLOOKUP(B32-7,'Channel wise traffic'!$B$2:$G$368,6,TRUE))-1),"NA")</f>
        <v>4.0403967113556316E-2</v>
      </c>
      <c r="K32" s="13">
        <f t="shared" si="0"/>
        <v>-0.11382460416483964</v>
      </c>
      <c r="L32" s="13">
        <f t="shared" si="8"/>
        <v>0.24750000670575076</v>
      </c>
      <c r="M32" s="13">
        <f t="shared" si="9"/>
        <v>0.41599983960386488</v>
      </c>
      <c r="N32" s="13">
        <f t="shared" si="10"/>
        <v>0.70080027024480518</v>
      </c>
      <c r="O32" s="13">
        <f t="shared" si="11"/>
        <v>0.7953997835206823</v>
      </c>
      <c r="P32" s="13">
        <f t="shared" si="1"/>
        <v>-1.9801923397551158E-2</v>
      </c>
      <c r="Q32" s="13">
        <f t="shared" si="2"/>
        <v>-1.7656806416965765E-7</v>
      </c>
      <c r="R32" s="13">
        <f t="shared" si="3"/>
        <v>-3.9999507517126554E-2</v>
      </c>
      <c r="S32" s="13">
        <f t="shared" si="4"/>
        <v>-5.825252861281105E-2</v>
      </c>
    </row>
    <row r="33" spans="1:19" x14ac:dyDescent="0.45">
      <c r="A33" s="8" t="str">
        <f t="shared" si="5"/>
        <v>January</v>
      </c>
      <c r="B33" s="11">
        <v>43496</v>
      </c>
      <c r="C33" s="8">
        <v>20848646</v>
      </c>
      <c r="D33" s="8">
        <v>5316404</v>
      </c>
      <c r="E33" s="8">
        <v>2147827</v>
      </c>
      <c r="F33" s="8">
        <v>1520876</v>
      </c>
      <c r="G33" s="8">
        <v>1272061</v>
      </c>
      <c r="H33" s="13">
        <f t="shared" si="6"/>
        <v>6.1014082161498638E-2</v>
      </c>
      <c r="I33" s="13">
        <f t="shared" si="7"/>
        <v>0.20059441674862155</v>
      </c>
      <c r="J33" s="13">
        <f>IFERROR((VLOOKUP(B33,'Channel wise traffic'!$B$2:$G$368,6,TRUE)/(VLOOKUP(B33-7,'Channel wise traffic'!$B$2:$G$368,6,TRUE))-1),"NA")</f>
        <v>1.0526296911824717E-2</v>
      </c>
      <c r="K33" s="13">
        <f t="shared" si="0"/>
        <v>0.18808824770202981</v>
      </c>
      <c r="L33" s="13">
        <f t="shared" si="8"/>
        <v>0.25499996498573574</v>
      </c>
      <c r="M33" s="13">
        <f t="shared" si="9"/>
        <v>0.4039999593710335</v>
      </c>
      <c r="N33" s="13">
        <f t="shared" si="10"/>
        <v>0.70809986092920896</v>
      </c>
      <c r="O33" s="13">
        <f t="shared" si="11"/>
        <v>0.83640020619695488</v>
      </c>
      <c r="P33" s="13">
        <f t="shared" si="1"/>
        <v>7.3684246611135595E-2</v>
      </c>
      <c r="Q33" s="13">
        <f t="shared" si="2"/>
        <v>6.3157856336027773E-2</v>
      </c>
      <c r="R33" s="13">
        <f t="shared" si="3"/>
        <v>-1.02037960165835E-2</v>
      </c>
      <c r="S33" s="13">
        <f t="shared" si="4"/>
        <v>5.1546742098031562E-2</v>
      </c>
    </row>
    <row r="34" spans="1:19" x14ac:dyDescent="0.45">
      <c r="A34" s="8" t="str">
        <f t="shared" si="5"/>
        <v>February</v>
      </c>
      <c r="B34" s="11">
        <v>43497</v>
      </c>
      <c r="C34" s="8">
        <v>20631473</v>
      </c>
      <c r="D34" s="8">
        <v>5054710</v>
      </c>
      <c r="E34" s="8">
        <v>2082540</v>
      </c>
      <c r="F34" s="8">
        <v>1565862</v>
      </c>
      <c r="G34" s="8">
        <v>1322527</v>
      </c>
      <c r="H34" s="13">
        <f t="shared" si="6"/>
        <v>6.4102403158514176E-2</v>
      </c>
      <c r="I34" s="13">
        <f t="shared" si="7"/>
        <v>7.1616556279585408E-2</v>
      </c>
      <c r="J34" s="13">
        <f>IFERROR((VLOOKUP(B34,'Channel wise traffic'!$B$2:$G$368,6,TRUE)/(VLOOKUP(B34-7,'Channel wise traffic'!$B$2:$G$368,6,TRUE))-1),"NA")</f>
        <v>0</v>
      </c>
      <c r="K34" s="13">
        <f t="shared" si="0"/>
        <v>7.1616556279585408E-2</v>
      </c>
      <c r="L34" s="13">
        <f t="shared" si="8"/>
        <v>0.24499995710437156</v>
      </c>
      <c r="M34" s="13">
        <f t="shared" si="9"/>
        <v>0.4119998971256511</v>
      </c>
      <c r="N34" s="13">
        <f t="shared" si="10"/>
        <v>0.75190008355181648</v>
      </c>
      <c r="O34" s="13">
        <f t="shared" si="11"/>
        <v>0.84459997113411012</v>
      </c>
      <c r="P34" s="13">
        <f t="shared" si="1"/>
        <v>0</v>
      </c>
      <c r="Q34" s="13">
        <f t="shared" si="2"/>
        <v>2.999974281412765E-2</v>
      </c>
      <c r="R34" s="13">
        <f t="shared" si="3"/>
        <v>4.9237303834104296E-7</v>
      </c>
      <c r="S34" s="13">
        <f t="shared" si="4"/>
        <v>4.0404171089319929E-2</v>
      </c>
    </row>
    <row r="35" spans="1:19" x14ac:dyDescent="0.45">
      <c r="A35" s="8" t="str">
        <f t="shared" si="5"/>
        <v>February</v>
      </c>
      <c r="B35" s="11">
        <v>43498</v>
      </c>
      <c r="C35" s="8">
        <v>43543058</v>
      </c>
      <c r="D35" s="8">
        <v>9052601</v>
      </c>
      <c r="E35" s="8">
        <v>2985548</v>
      </c>
      <c r="F35" s="8">
        <v>2070776</v>
      </c>
      <c r="G35" s="8">
        <v>1566749</v>
      </c>
      <c r="H35" s="13">
        <f t="shared" si="6"/>
        <v>3.598160239457688E-2</v>
      </c>
      <c r="I35" s="13">
        <f t="shared" si="7"/>
        <v>-0.11100185204519353</v>
      </c>
      <c r="J35" s="13">
        <f>IFERROR((VLOOKUP(B35,'Channel wise traffic'!$B$2:$G$368,6,TRUE)/(VLOOKUP(B35-7,'Channel wise traffic'!$B$2:$G$368,6,TRUE))-1),"NA")</f>
        <v>-7.6190478615162038E-2</v>
      </c>
      <c r="K35" s="13">
        <f t="shared" si="0"/>
        <v>-3.7682418004241769E-2</v>
      </c>
      <c r="L35" s="13">
        <f t="shared" si="8"/>
        <v>0.20789998258735065</v>
      </c>
      <c r="M35" s="13">
        <f t="shared" si="9"/>
        <v>0.32980002101053607</v>
      </c>
      <c r="N35" s="13">
        <f t="shared" si="10"/>
        <v>0.6935999689169291</v>
      </c>
      <c r="O35" s="13">
        <f t="shared" si="11"/>
        <v>0.7565999412780523</v>
      </c>
      <c r="P35" s="13">
        <f t="shared" si="1"/>
        <v>-1.980197603221534E-2</v>
      </c>
      <c r="Q35" s="13">
        <f t="shared" si="2"/>
        <v>-7.6190405171793207E-2</v>
      </c>
      <c r="R35" s="13">
        <f t="shared" si="3"/>
        <v>4.081625187988891E-2</v>
      </c>
      <c r="S35" s="13">
        <f t="shared" si="4"/>
        <v>2.1052479911884747E-2</v>
      </c>
    </row>
    <row r="36" spans="1:19" x14ac:dyDescent="0.45">
      <c r="A36" s="8" t="str">
        <f t="shared" si="5"/>
        <v>February</v>
      </c>
      <c r="B36" s="11">
        <v>43499</v>
      </c>
      <c r="C36" s="8">
        <v>44889750</v>
      </c>
      <c r="D36" s="8">
        <v>9709653</v>
      </c>
      <c r="E36" s="8">
        <v>3268269</v>
      </c>
      <c r="F36" s="8">
        <v>2333544</v>
      </c>
      <c r="G36" s="8">
        <v>1892971</v>
      </c>
      <c r="H36" s="13">
        <f t="shared" si="6"/>
        <v>4.2169337098112596E-2</v>
      </c>
      <c r="I36" s="13">
        <f t="shared" si="7"/>
        <v>6.0833246003320962E-2</v>
      </c>
      <c r="J36" s="13">
        <f>IFERROR((VLOOKUP(B36,'Channel wise traffic'!$B$2:$G$368,6,TRUE)/(VLOOKUP(B36-7,'Channel wise traffic'!$B$2:$G$368,6,TRUE))-1),"NA")</f>
        <v>-9.9010012363183186E-3</v>
      </c>
      <c r="K36" s="13">
        <f t="shared" si="0"/>
        <v>7.1441590279339273E-2</v>
      </c>
      <c r="L36" s="13">
        <f t="shared" si="8"/>
        <v>0.21630000167076002</v>
      </c>
      <c r="M36" s="13">
        <f t="shared" si="9"/>
        <v>0.33659997942253961</v>
      </c>
      <c r="N36" s="13">
        <f t="shared" si="10"/>
        <v>0.71399997980582386</v>
      </c>
      <c r="O36" s="13">
        <f t="shared" si="11"/>
        <v>0.81120004593870954</v>
      </c>
      <c r="P36" s="13">
        <f t="shared" si="1"/>
        <v>1.9802013611849967E-2</v>
      </c>
      <c r="Q36" s="13">
        <f t="shared" si="2"/>
        <v>-4.8076917666472041E-2</v>
      </c>
      <c r="R36" s="13">
        <f t="shared" si="3"/>
        <v>2.9411721972869787E-2</v>
      </c>
      <c r="S36" s="13">
        <f t="shared" si="4"/>
        <v>7.2165104465439001E-2</v>
      </c>
    </row>
    <row r="37" spans="1:19" x14ac:dyDescent="0.45">
      <c r="A37" s="8" t="str">
        <f t="shared" si="5"/>
        <v>February</v>
      </c>
      <c r="B37" s="11">
        <v>43500</v>
      </c>
      <c r="C37" s="8">
        <v>21282993</v>
      </c>
      <c r="D37" s="8">
        <v>5054710</v>
      </c>
      <c r="E37" s="8">
        <v>2001665</v>
      </c>
      <c r="F37" s="8">
        <v>1475828</v>
      </c>
      <c r="G37" s="8">
        <v>1198077</v>
      </c>
      <c r="H37" s="13">
        <f t="shared" si="6"/>
        <v>5.6292693419576843E-2</v>
      </c>
      <c r="I37" s="13">
        <f t="shared" si="7"/>
        <v>-8.5806571239552931E-2</v>
      </c>
      <c r="J37" s="13">
        <f>IFERROR((VLOOKUP(B37,'Channel wise traffic'!$B$2:$G$368,6,TRUE)/(VLOOKUP(B37-7,'Channel wise traffic'!$B$2:$G$368,6,TRUE))-1),"NA")</f>
        <v>0</v>
      </c>
      <c r="K37" s="13">
        <f t="shared" si="0"/>
        <v>-8.5806571239552931E-2</v>
      </c>
      <c r="L37" s="13">
        <f t="shared" si="8"/>
        <v>0.2374999606493316</v>
      </c>
      <c r="M37" s="13">
        <f t="shared" si="9"/>
        <v>0.3959999683463542</v>
      </c>
      <c r="N37" s="13">
        <f t="shared" si="10"/>
        <v>0.73730019758551002</v>
      </c>
      <c r="O37" s="13">
        <f t="shared" si="11"/>
        <v>0.81179988453939078</v>
      </c>
      <c r="P37" s="13">
        <f t="shared" si="1"/>
        <v>-4.0404059579993712E-2</v>
      </c>
      <c r="Q37" s="13">
        <f t="shared" si="2"/>
        <v>2.0618734792778426E-2</v>
      </c>
      <c r="R37" s="13">
        <f t="shared" si="3"/>
        <v>-1.9417226027450885E-2</v>
      </c>
      <c r="S37" s="13">
        <f t="shared" si="4"/>
        <v>-4.8076830678748905E-2</v>
      </c>
    </row>
    <row r="38" spans="1:19" x14ac:dyDescent="0.45">
      <c r="A38" s="8" t="str">
        <f t="shared" si="5"/>
        <v>February</v>
      </c>
      <c r="B38" s="11">
        <v>43501</v>
      </c>
      <c r="C38" s="8">
        <v>22368860</v>
      </c>
      <c r="D38" s="8">
        <v>5871825</v>
      </c>
      <c r="E38" s="8">
        <v>2372217</v>
      </c>
      <c r="F38" s="8">
        <v>1679767</v>
      </c>
      <c r="G38" s="8">
        <v>1349861</v>
      </c>
      <c r="H38" s="13">
        <f t="shared" si="6"/>
        <v>6.0345542866288224E-2</v>
      </c>
      <c r="I38" s="13">
        <f t="shared" si="7"/>
        <v>1.1476852728398028</v>
      </c>
      <c r="J38" s="13">
        <f>IFERROR((VLOOKUP(B38,'Channel wise traffic'!$B$2:$G$368,6,TRUE)/(VLOOKUP(B38-7,'Channel wise traffic'!$B$2:$G$368,6,TRUE))-1),"NA")</f>
        <v>0</v>
      </c>
      <c r="K38" s="13">
        <f t="shared" si="0"/>
        <v>1.1476852728398028</v>
      </c>
      <c r="L38" s="13">
        <f t="shared" si="8"/>
        <v>0.26249996647124618</v>
      </c>
      <c r="M38" s="13">
        <f t="shared" si="9"/>
        <v>0.40399994890855911</v>
      </c>
      <c r="N38" s="13">
        <f t="shared" si="10"/>
        <v>0.7081000599860805</v>
      </c>
      <c r="O38" s="13">
        <f t="shared" si="11"/>
        <v>0.80360014216257369</v>
      </c>
      <c r="P38" s="13">
        <f t="shared" si="1"/>
        <v>1.234042310339488</v>
      </c>
      <c r="Q38" s="13">
        <f t="shared" si="2"/>
        <v>-2.8845516358522727E-2</v>
      </c>
      <c r="R38" s="13">
        <f t="shared" si="3"/>
        <v>-2.0201651638942719E-2</v>
      </c>
      <c r="S38" s="13">
        <f t="shared" si="4"/>
        <v>1.030900185313155E-2</v>
      </c>
    </row>
    <row r="39" spans="1:19" x14ac:dyDescent="0.45">
      <c r="A39" s="8" t="str">
        <f t="shared" si="5"/>
        <v>February</v>
      </c>
      <c r="B39" s="11">
        <v>43502</v>
      </c>
      <c r="C39" s="8">
        <v>20631473</v>
      </c>
      <c r="D39" s="8">
        <v>5364183</v>
      </c>
      <c r="E39" s="8">
        <v>2145673</v>
      </c>
      <c r="F39" s="8">
        <v>1488024</v>
      </c>
      <c r="G39" s="8">
        <v>1281189</v>
      </c>
      <c r="H39" s="13">
        <f t="shared" si="6"/>
        <v>6.2098765318404553E-2</v>
      </c>
      <c r="I39" s="13">
        <f t="shared" si="7"/>
        <v>-2.0213680806117074E-3</v>
      </c>
      <c r="J39" s="13">
        <f>IFERROR((VLOOKUP(B39,'Channel wise traffic'!$B$2:$G$368,6,TRUE)/(VLOOKUP(B39-7,'Channel wise traffic'!$B$2:$G$368,6,TRUE))-1),"NA")</f>
        <v>-7.7669856905524637E-2</v>
      </c>
      <c r="K39" s="13">
        <f t="shared" si="0"/>
        <v>8.2018928090899168E-2</v>
      </c>
      <c r="L39" s="13">
        <f t="shared" si="8"/>
        <v>0.26000000096939274</v>
      </c>
      <c r="M39" s="13">
        <f t="shared" si="9"/>
        <v>0.39999996271566424</v>
      </c>
      <c r="N39" s="13">
        <f t="shared" si="10"/>
        <v>0.69349989490476882</v>
      </c>
      <c r="O39" s="13">
        <f t="shared" si="11"/>
        <v>0.86100022580280966</v>
      </c>
      <c r="P39" s="13">
        <f t="shared" si="1"/>
        <v>5.0505025959466154E-2</v>
      </c>
      <c r="Q39" s="13">
        <f t="shared" si="2"/>
        <v>-3.8461257349129085E-2</v>
      </c>
      <c r="R39" s="13">
        <f t="shared" si="3"/>
        <v>-1.0417198237503755E-2</v>
      </c>
      <c r="S39" s="13">
        <f t="shared" si="4"/>
        <v>8.2474805300750464E-2</v>
      </c>
    </row>
    <row r="40" spans="1:19" x14ac:dyDescent="0.45">
      <c r="A40" s="8" t="str">
        <f t="shared" si="5"/>
        <v>February</v>
      </c>
      <c r="B40" s="11">
        <v>43503</v>
      </c>
      <c r="C40" s="8">
        <v>22151687</v>
      </c>
      <c r="D40" s="8">
        <v>5482542</v>
      </c>
      <c r="E40" s="8">
        <v>2193017</v>
      </c>
      <c r="F40" s="8">
        <v>1616911</v>
      </c>
      <c r="G40" s="8">
        <v>1378902</v>
      </c>
      <c r="H40" s="13">
        <f t="shared" si="6"/>
        <v>6.2248170985803472E-2</v>
      </c>
      <c r="I40" s="13">
        <f t="shared" si="7"/>
        <v>8.3990469010527091E-2</v>
      </c>
      <c r="J40" s="13">
        <f>IFERROR((VLOOKUP(B40,'Channel wise traffic'!$B$2:$G$368,6,TRUE)/(VLOOKUP(B40-7,'Channel wise traffic'!$B$2:$G$368,6,TRUE))-1),"NA")</f>
        <v>6.249998501101639E-2</v>
      </c>
      <c r="K40" s="13">
        <f t="shared" si="0"/>
        <v>2.0226294989381444E-2</v>
      </c>
      <c r="L40" s="13">
        <f t="shared" si="8"/>
        <v>0.2474999759611988</v>
      </c>
      <c r="M40" s="13">
        <f t="shared" si="9"/>
        <v>0.40000003647942872</v>
      </c>
      <c r="N40" s="13">
        <f t="shared" si="10"/>
        <v>0.73729980205351808</v>
      </c>
      <c r="O40" s="13">
        <f t="shared" si="11"/>
        <v>0.85280018504419852</v>
      </c>
      <c r="P40" s="13">
        <f t="shared" si="1"/>
        <v>-2.941172570339956E-2</v>
      </c>
      <c r="Q40" s="13">
        <f t="shared" si="2"/>
        <v>-9.9008002323367483E-3</v>
      </c>
      <c r="R40" s="13">
        <f t="shared" si="3"/>
        <v>4.1237038355001587E-2</v>
      </c>
      <c r="S40" s="13">
        <f t="shared" si="4"/>
        <v>1.9607813013118536E-2</v>
      </c>
    </row>
    <row r="41" spans="1:19" x14ac:dyDescent="0.45">
      <c r="A41" s="8" t="str">
        <f t="shared" si="5"/>
        <v>February</v>
      </c>
      <c r="B41" s="11">
        <v>43504</v>
      </c>
      <c r="C41" s="8">
        <v>21934513</v>
      </c>
      <c r="D41" s="8">
        <v>5209447</v>
      </c>
      <c r="E41" s="8">
        <v>2104616</v>
      </c>
      <c r="F41" s="8">
        <v>1490279</v>
      </c>
      <c r="G41" s="8">
        <v>1246469</v>
      </c>
      <c r="H41" s="13">
        <f t="shared" si="6"/>
        <v>5.6826837231353164E-2</v>
      </c>
      <c r="I41" s="13">
        <f t="shared" si="7"/>
        <v>-5.7509600938203898E-2</v>
      </c>
      <c r="J41" s="13">
        <f>IFERROR((VLOOKUP(B41,'Channel wise traffic'!$B$2:$G$368,6,TRUE)/(VLOOKUP(B41-7,'Channel wise traffic'!$B$2:$G$368,6,TRUE))-1),"NA")</f>
        <v>6.315782994058794E-2</v>
      </c>
      <c r="K41" s="13">
        <f t="shared" si="0"/>
        <v>-0.11349911342902064</v>
      </c>
      <c r="L41" s="13">
        <f t="shared" si="8"/>
        <v>0.23750000740841615</v>
      </c>
      <c r="M41" s="13">
        <f t="shared" si="9"/>
        <v>0.40399988712813473</v>
      </c>
      <c r="N41" s="13">
        <f t="shared" si="10"/>
        <v>0.70810019499994303</v>
      </c>
      <c r="O41" s="13">
        <f t="shared" si="11"/>
        <v>0.83639976138696182</v>
      </c>
      <c r="P41" s="13">
        <f t="shared" si="1"/>
        <v>-3.0612044935013571E-2</v>
      </c>
      <c r="Q41" s="13">
        <f t="shared" si="2"/>
        <v>-1.9417504842426103E-2</v>
      </c>
      <c r="R41" s="13">
        <f t="shared" si="3"/>
        <v>-5.8252272489413892E-2</v>
      </c>
      <c r="S41" s="13">
        <f t="shared" si="4"/>
        <v>-9.7089865349359039E-3</v>
      </c>
    </row>
    <row r="42" spans="1:19" x14ac:dyDescent="0.45">
      <c r="A42" s="8" t="str">
        <f t="shared" si="5"/>
        <v>February</v>
      </c>
      <c r="B42" s="11">
        <v>43505</v>
      </c>
      <c r="C42" s="8">
        <v>43991955</v>
      </c>
      <c r="D42" s="8">
        <v>9145927</v>
      </c>
      <c r="E42" s="8">
        <v>3265096</v>
      </c>
      <c r="F42" s="8">
        <v>2286873</v>
      </c>
      <c r="G42" s="8">
        <v>1855111</v>
      </c>
      <c r="H42" s="13">
        <f t="shared" si="6"/>
        <v>4.2169323913883797E-2</v>
      </c>
      <c r="I42" s="13">
        <f t="shared" si="7"/>
        <v>0.1840511785869976</v>
      </c>
      <c r="J42" s="13">
        <f>IFERROR((VLOOKUP(B42,'Channel wise traffic'!$B$2:$G$368,6,TRUE)/(VLOOKUP(B42-7,'Channel wise traffic'!$B$2:$G$368,6,TRUE))-1),"NA")</f>
        <v>1.0309313154317934E-2</v>
      </c>
      <c r="K42" s="13">
        <f t="shared" si="0"/>
        <v>0.1719690371610445</v>
      </c>
      <c r="L42" s="13">
        <f t="shared" si="8"/>
        <v>0.20789998989587982</v>
      </c>
      <c r="M42" s="13">
        <f t="shared" si="9"/>
        <v>0.35700000666963555</v>
      </c>
      <c r="N42" s="13">
        <f t="shared" si="10"/>
        <v>0.70039992698530151</v>
      </c>
      <c r="O42" s="13">
        <f t="shared" si="11"/>
        <v>0.81119983488370362</v>
      </c>
      <c r="P42" s="13">
        <f t="shared" si="1"/>
        <v>3.5154063438014305E-8</v>
      </c>
      <c r="Q42" s="13">
        <f t="shared" si="2"/>
        <v>8.2474178066321402E-2</v>
      </c>
      <c r="R42" s="13">
        <f t="shared" si="3"/>
        <v>9.8038615529216777E-3</v>
      </c>
      <c r="S42" s="13">
        <f t="shared" si="4"/>
        <v>7.2164813432870289E-2</v>
      </c>
    </row>
    <row r="43" spans="1:19" x14ac:dyDescent="0.45">
      <c r="A43" s="8" t="str">
        <f t="shared" si="5"/>
        <v>February</v>
      </c>
      <c r="B43" s="11">
        <v>43506</v>
      </c>
      <c r="C43" s="8">
        <v>46236443</v>
      </c>
      <c r="D43" s="8">
        <v>10000942</v>
      </c>
      <c r="E43" s="8">
        <v>3366317</v>
      </c>
      <c r="F43" s="8">
        <v>2197531</v>
      </c>
      <c r="G43" s="8">
        <v>1799778</v>
      </c>
      <c r="H43" s="13">
        <f t="shared" si="6"/>
        <v>3.892552893828792E-2</v>
      </c>
      <c r="I43" s="13">
        <f t="shared" si="7"/>
        <v>-4.9231076440156785E-2</v>
      </c>
      <c r="J43" s="13">
        <f>IFERROR((VLOOKUP(B43,'Channel wise traffic'!$B$2:$G$368,6,TRUE)/(VLOOKUP(B43-7,'Channel wise traffic'!$B$2:$G$368,6,TRUE))-1),"NA")</f>
        <v>2.9999989529903681E-2</v>
      </c>
      <c r="K43" s="13">
        <f t="shared" si="0"/>
        <v>-7.6923385166750902E-2</v>
      </c>
      <c r="L43" s="13">
        <f t="shared" si="8"/>
        <v>0.21629998657119884</v>
      </c>
      <c r="M43" s="13">
        <f t="shared" si="9"/>
        <v>0.33659999228072718</v>
      </c>
      <c r="N43" s="13">
        <f t="shared" si="10"/>
        <v>0.65279978088813384</v>
      </c>
      <c r="O43" s="13">
        <f t="shared" si="11"/>
        <v>0.81900005051123281</v>
      </c>
      <c r="P43" s="13">
        <f t="shared" si="1"/>
        <v>-6.9808419156380808E-8</v>
      </c>
      <c r="Q43" s="13">
        <f t="shared" si="2"/>
        <v>3.8200203000826605E-8</v>
      </c>
      <c r="R43" s="13">
        <f t="shared" si="3"/>
        <v>-8.571456673476896E-2</v>
      </c>
      <c r="S43" s="13">
        <f t="shared" si="4"/>
        <v>9.6153897075994532E-3</v>
      </c>
    </row>
    <row r="44" spans="1:19" x14ac:dyDescent="0.45">
      <c r="A44" s="8" t="str">
        <f t="shared" si="5"/>
        <v>February</v>
      </c>
      <c r="B44" s="11">
        <v>43507</v>
      </c>
      <c r="C44" s="8">
        <v>22368860</v>
      </c>
      <c r="D44" s="8">
        <v>5312604</v>
      </c>
      <c r="E44" s="8">
        <v>2125041</v>
      </c>
      <c r="F44" s="8">
        <v>1582306</v>
      </c>
      <c r="G44" s="8">
        <v>1297491</v>
      </c>
      <c r="H44" s="13">
        <f t="shared" si="6"/>
        <v>5.8004341750093655E-2</v>
      </c>
      <c r="I44" s="13">
        <f t="shared" si="7"/>
        <v>8.2977972200451333E-2</v>
      </c>
      <c r="J44" s="13">
        <f>IFERROR((VLOOKUP(B44,'Channel wise traffic'!$B$2:$G$368,6,TRUE)/(VLOOKUP(B44-7,'Channel wise traffic'!$B$2:$G$368,6,TRUE))-1),"NA")</f>
        <v>5.1020364054076506E-2</v>
      </c>
      <c r="K44" s="13">
        <f t="shared" si="0"/>
        <v>3.0406225507084272E-2</v>
      </c>
      <c r="L44" s="13">
        <f t="shared" si="8"/>
        <v>0.23749998882374873</v>
      </c>
      <c r="M44" s="13">
        <f t="shared" si="9"/>
        <v>0.39999988706103445</v>
      </c>
      <c r="N44" s="13">
        <f t="shared" si="10"/>
        <v>0.74460022183101404</v>
      </c>
      <c r="O44" s="13">
        <f t="shared" si="11"/>
        <v>0.82000005055912073</v>
      </c>
      <c r="P44" s="13">
        <f t="shared" si="1"/>
        <v>1.1862914450766482E-7</v>
      </c>
      <c r="Q44" s="13">
        <f t="shared" si="2"/>
        <v>1.0100805642443422E-2</v>
      </c>
      <c r="R44" s="13">
        <f t="shared" si="3"/>
        <v>9.9010203298601773E-3</v>
      </c>
      <c r="S44" s="13">
        <f t="shared" si="4"/>
        <v>1.0101216045851791E-2</v>
      </c>
    </row>
    <row r="45" spans="1:19" x14ac:dyDescent="0.45">
      <c r="A45" s="8" t="str">
        <f t="shared" si="5"/>
        <v>February</v>
      </c>
      <c r="B45" s="11">
        <v>43508</v>
      </c>
      <c r="C45" s="8">
        <v>22803207</v>
      </c>
      <c r="D45" s="8">
        <v>5814817</v>
      </c>
      <c r="E45" s="8">
        <v>2256149</v>
      </c>
      <c r="F45" s="8">
        <v>1712868</v>
      </c>
      <c r="G45" s="8">
        <v>1404552</v>
      </c>
      <c r="H45" s="13">
        <f t="shared" si="6"/>
        <v>6.1594494142863325E-2</v>
      </c>
      <c r="I45" s="13">
        <f t="shared" si="7"/>
        <v>4.0516023501679044E-2</v>
      </c>
      <c r="J45" s="13">
        <f>IFERROR((VLOOKUP(B45,'Channel wise traffic'!$B$2:$G$368,6,TRUE)/(VLOOKUP(B45-7,'Channel wise traffic'!$B$2:$G$368,6,TRUE))-1),"NA")</f>
        <v>1.9417486578885645E-2</v>
      </c>
      <c r="K45" s="13">
        <f t="shared" si="0"/>
        <v>2.0696661547025652E-2</v>
      </c>
      <c r="L45" s="13">
        <f t="shared" si="8"/>
        <v>0.25499996557501758</v>
      </c>
      <c r="M45" s="13">
        <f t="shared" si="9"/>
        <v>0.38800000068789781</v>
      </c>
      <c r="N45" s="13">
        <f t="shared" si="10"/>
        <v>0.75919985781080945</v>
      </c>
      <c r="O45" s="13">
        <f t="shared" si="11"/>
        <v>0.82000014011587585</v>
      </c>
      <c r="P45" s="13">
        <f t="shared" si="1"/>
        <v>-2.8571435635021847E-2</v>
      </c>
      <c r="Q45" s="13">
        <f t="shared" si="2"/>
        <v>-3.9603837237817907E-2</v>
      </c>
      <c r="R45" s="13">
        <f t="shared" si="3"/>
        <v>7.2164656822276463E-2</v>
      </c>
      <c r="S45" s="13">
        <f t="shared" si="4"/>
        <v>2.0408157108046332E-2</v>
      </c>
    </row>
    <row r="46" spans="1:19" x14ac:dyDescent="0.45">
      <c r="A46" s="8" t="str">
        <f t="shared" si="5"/>
        <v>February</v>
      </c>
      <c r="B46" s="11">
        <v>43509</v>
      </c>
      <c r="C46" s="8">
        <v>21717340</v>
      </c>
      <c r="D46" s="8">
        <v>5483628</v>
      </c>
      <c r="E46" s="8">
        <v>2259254</v>
      </c>
      <c r="F46" s="8">
        <v>1682241</v>
      </c>
      <c r="G46" s="8">
        <v>1393232</v>
      </c>
      <c r="H46" s="13">
        <f t="shared" si="6"/>
        <v>6.4152976377401652E-2</v>
      </c>
      <c r="I46" s="13">
        <f t="shared" si="7"/>
        <v>8.7452358707419409E-2</v>
      </c>
      <c r="J46" s="13">
        <f>IFERROR((VLOOKUP(B46,'Channel wise traffic'!$B$2:$G$368,6,TRUE)/(VLOOKUP(B46-7,'Channel wise traffic'!$B$2:$G$368,6,TRUE))-1),"NA")</f>
        <v>5.2631533028763E-2</v>
      </c>
      <c r="K46" s="13">
        <f t="shared" si="0"/>
        <v>3.3079740772048449E-2</v>
      </c>
      <c r="L46" s="13">
        <f t="shared" si="8"/>
        <v>0.25249998388384581</v>
      </c>
      <c r="M46" s="13">
        <f t="shared" si="9"/>
        <v>0.41199986578228864</v>
      </c>
      <c r="N46" s="13">
        <f t="shared" si="10"/>
        <v>0.74460020874146948</v>
      </c>
      <c r="O46" s="13">
        <f t="shared" si="11"/>
        <v>0.82820000225889157</v>
      </c>
      <c r="P46" s="13">
        <f t="shared" si="1"/>
        <v>-2.8846219452244637E-2</v>
      </c>
      <c r="Q46" s="13">
        <f t="shared" si="2"/>
        <v>2.99997604628639E-2</v>
      </c>
      <c r="R46" s="13">
        <f t="shared" si="3"/>
        <v>7.3684674233033265E-2</v>
      </c>
      <c r="S46" s="13">
        <f t="shared" si="4"/>
        <v>-3.8095487737340172E-2</v>
      </c>
    </row>
    <row r="47" spans="1:19" x14ac:dyDescent="0.45">
      <c r="A47" s="8" t="str">
        <f t="shared" si="5"/>
        <v>February</v>
      </c>
      <c r="B47" s="11">
        <v>43510</v>
      </c>
      <c r="C47" s="8">
        <v>21500167</v>
      </c>
      <c r="D47" s="8">
        <v>5213790</v>
      </c>
      <c r="E47" s="8">
        <v>1981240</v>
      </c>
      <c r="F47" s="8">
        <v>1402916</v>
      </c>
      <c r="G47" s="8">
        <v>1184903</v>
      </c>
      <c r="H47" s="13">
        <f t="shared" si="6"/>
        <v>5.5111339367736073E-2</v>
      </c>
      <c r="I47" s="13">
        <f t="shared" si="7"/>
        <v>-0.14069092654880477</v>
      </c>
      <c r="J47" s="13">
        <f>IFERROR((VLOOKUP(B47,'Channel wise traffic'!$B$2:$G$368,6,TRUE)/(VLOOKUP(B47-7,'Channel wise traffic'!$B$2:$G$368,6,TRUE))-1),"NA")</f>
        <v>-2.9411712923870126E-2</v>
      </c>
      <c r="K47" s="13">
        <f t="shared" si="0"/>
        <v>-0.1146512661343102</v>
      </c>
      <c r="L47" s="13">
        <f t="shared" si="8"/>
        <v>0.24249997686064484</v>
      </c>
      <c r="M47" s="13">
        <f t="shared" si="9"/>
        <v>0.37999996164018879</v>
      </c>
      <c r="N47" s="13">
        <f t="shared" si="10"/>
        <v>0.70809997779168599</v>
      </c>
      <c r="O47" s="13">
        <f t="shared" si="11"/>
        <v>0.84460010435407396</v>
      </c>
      <c r="P47" s="13">
        <f t="shared" si="1"/>
        <v>-2.0202018530045551E-2</v>
      </c>
      <c r="Q47" s="13">
        <f t="shared" si="2"/>
        <v>-5.0000182538154636E-2</v>
      </c>
      <c r="R47" s="13">
        <f t="shared" si="3"/>
        <v>-3.9603732674964975E-2</v>
      </c>
      <c r="S47" s="13">
        <f t="shared" si="4"/>
        <v>-9.6154771468530686E-3</v>
      </c>
    </row>
    <row r="48" spans="1:19" x14ac:dyDescent="0.45">
      <c r="A48" s="8" t="str">
        <f t="shared" si="5"/>
        <v>February</v>
      </c>
      <c r="B48" s="11">
        <v>43511</v>
      </c>
      <c r="C48" s="8">
        <v>21500167</v>
      </c>
      <c r="D48" s="8">
        <v>5482542</v>
      </c>
      <c r="E48" s="8">
        <v>2214947</v>
      </c>
      <c r="F48" s="8">
        <v>1633080</v>
      </c>
      <c r="G48" s="8">
        <v>1285561</v>
      </c>
      <c r="H48" s="13">
        <f t="shared" si="6"/>
        <v>5.9793070444522596E-2</v>
      </c>
      <c r="I48" s="13">
        <f t="shared" si="7"/>
        <v>3.1362191919734883E-2</v>
      </c>
      <c r="J48" s="13">
        <f>IFERROR((VLOOKUP(B48,'Channel wise traffic'!$B$2:$G$368,6,TRUE)/(VLOOKUP(B48-7,'Channel wise traffic'!$B$2:$G$368,6,TRUE))-1),"NA")</f>
        <v>-1.9801900302222397E-2</v>
      </c>
      <c r="K48" s="13">
        <f t="shared" si="0"/>
        <v>5.2197752992891644E-2</v>
      </c>
      <c r="L48" s="13">
        <f t="shared" si="8"/>
        <v>0.25499997279090902</v>
      </c>
      <c r="M48" s="13">
        <f t="shared" si="9"/>
        <v>0.40400000583670859</v>
      </c>
      <c r="N48" s="13">
        <f t="shared" si="10"/>
        <v>0.73729980897962799</v>
      </c>
      <c r="O48" s="13">
        <f t="shared" si="11"/>
        <v>0.78720025963210616</v>
      </c>
      <c r="P48" s="13">
        <f t="shared" si="1"/>
        <v>7.3684062469939748E-2</v>
      </c>
      <c r="Q48" s="13">
        <f t="shared" si="2"/>
        <v>2.9383318578268813E-7</v>
      </c>
      <c r="R48" s="13">
        <f t="shared" si="3"/>
        <v>4.1236556896707688E-2</v>
      </c>
      <c r="S48" s="13">
        <f t="shared" si="4"/>
        <v>-5.8822950491126957E-2</v>
      </c>
    </row>
    <row r="49" spans="1:19" x14ac:dyDescent="0.45">
      <c r="A49" s="8" t="str">
        <f t="shared" si="5"/>
        <v>February</v>
      </c>
      <c r="B49" s="11">
        <v>43512</v>
      </c>
      <c r="C49" s="8">
        <v>45787545</v>
      </c>
      <c r="D49" s="8">
        <v>9807692</v>
      </c>
      <c r="E49" s="8">
        <v>3334615</v>
      </c>
      <c r="F49" s="8">
        <v>2290213</v>
      </c>
      <c r="G49" s="8">
        <v>1768503</v>
      </c>
      <c r="H49" s="13">
        <f t="shared" si="6"/>
        <v>3.8624106184334629E-2</v>
      </c>
      <c r="I49" s="13">
        <f t="shared" si="7"/>
        <v>-4.6686155168073507E-2</v>
      </c>
      <c r="J49" s="13">
        <f>IFERROR((VLOOKUP(B49,'Channel wise traffic'!$B$2:$G$368,6,TRUE)/(VLOOKUP(B49-7,'Channel wise traffic'!$B$2:$G$368,6,TRUE))-1),"NA")</f>
        <v>4.0816303799183329E-2</v>
      </c>
      <c r="K49" s="13">
        <f t="shared" si="0"/>
        <v>-8.4071011828148912E-2</v>
      </c>
      <c r="L49" s="13">
        <f t="shared" si="8"/>
        <v>0.21419999696423994</v>
      </c>
      <c r="M49" s="13">
        <f t="shared" si="9"/>
        <v>0.33999997145097949</v>
      </c>
      <c r="N49" s="13">
        <f t="shared" si="10"/>
        <v>0.68679982546710794</v>
      </c>
      <c r="O49" s="13">
        <f t="shared" si="11"/>
        <v>0.77220022766441376</v>
      </c>
      <c r="P49" s="13">
        <f t="shared" si="1"/>
        <v>3.030306577463171E-2</v>
      </c>
      <c r="Q49" s="13">
        <f t="shared" si="2"/>
        <v>-4.7619145381102901E-2</v>
      </c>
      <c r="R49" s="13">
        <f t="shared" si="3"/>
        <v>-1.9417622695553138E-2</v>
      </c>
      <c r="S49" s="13">
        <f t="shared" si="4"/>
        <v>-4.8076448665551053E-2</v>
      </c>
    </row>
    <row r="50" spans="1:19" x14ac:dyDescent="0.45">
      <c r="A50" s="8" t="str">
        <f t="shared" si="5"/>
        <v>February</v>
      </c>
      <c r="B50" s="11">
        <v>43513</v>
      </c>
      <c r="C50" s="8">
        <v>45338648</v>
      </c>
      <c r="D50" s="8">
        <v>9901960</v>
      </c>
      <c r="E50" s="8">
        <v>3232000</v>
      </c>
      <c r="F50" s="8">
        <v>2087872</v>
      </c>
      <c r="G50" s="8">
        <v>1579683</v>
      </c>
      <c r="H50" s="13">
        <f t="shared" si="6"/>
        <v>3.4841863833257665E-2</v>
      </c>
      <c r="I50" s="13">
        <f t="shared" si="7"/>
        <v>-0.12229008244350137</v>
      </c>
      <c r="J50" s="13">
        <f>IFERROR((VLOOKUP(B50,'Channel wise traffic'!$B$2:$G$368,6,TRUE)/(VLOOKUP(B50-7,'Channel wise traffic'!$B$2:$G$368,6,TRUE))-1),"NA")</f>
        <v>-1.9417454730133787E-2</v>
      </c>
      <c r="K50" s="13">
        <f t="shared" si="0"/>
        <v>-0.10490968822811508</v>
      </c>
      <c r="L50" s="13">
        <f t="shared" si="8"/>
        <v>0.21839998404892885</v>
      </c>
      <c r="M50" s="13">
        <f t="shared" si="9"/>
        <v>0.32640002585346739</v>
      </c>
      <c r="N50" s="13">
        <f t="shared" si="10"/>
        <v>0.64600000000000002</v>
      </c>
      <c r="O50" s="13">
        <f t="shared" si="11"/>
        <v>0.75659954250068973</v>
      </c>
      <c r="P50" s="13">
        <f t="shared" si="1"/>
        <v>9.7087268058555498E-3</v>
      </c>
      <c r="Q50" s="13">
        <f t="shared" si="2"/>
        <v>-3.030293125720851E-2</v>
      </c>
      <c r="R50" s="13">
        <f t="shared" si="3"/>
        <v>-1.0416334513597247E-2</v>
      </c>
      <c r="S50" s="13">
        <f t="shared" si="4"/>
        <v>-7.6191091772939035E-2</v>
      </c>
    </row>
    <row r="51" spans="1:19" x14ac:dyDescent="0.45">
      <c r="A51" s="8" t="str">
        <f t="shared" si="5"/>
        <v>February</v>
      </c>
      <c r="B51" s="11">
        <v>43514</v>
      </c>
      <c r="C51" s="8">
        <v>21717340</v>
      </c>
      <c r="D51" s="8">
        <v>5592215</v>
      </c>
      <c r="E51" s="8">
        <v>2348730</v>
      </c>
      <c r="F51" s="8">
        <v>1800301</v>
      </c>
      <c r="G51" s="8">
        <v>1431960</v>
      </c>
      <c r="H51" s="13">
        <f t="shared" si="6"/>
        <v>6.5936251861415815E-2</v>
      </c>
      <c r="I51" s="13">
        <f t="shared" si="7"/>
        <v>0.10363771309396363</v>
      </c>
      <c r="J51" s="13">
        <f>IFERROR((VLOOKUP(B51,'Channel wise traffic'!$B$2:$G$368,6,TRUE)/(VLOOKUP(B51-7,'Channel wise traffic'!$B$2:$G$368,6,TRUE))-1),"NA")</f>
        <v>-2.9126207515823954E-2</v>
      </c>
      <c r="K51" s="13">
        <f t="shared" si="0"/>
        <v>0.13674683432312817</v>
      </c>
      <c r="L51" s="13">
        <f t="shared" si="8"/>
        <v>0.25749999769769227</v>
      </c>
      <c r="M51" s="13">
        <f t="shared" si="9"/>
        <v>0.4199999463539939</v>
      </c>
      <c r="N51" s="13">
        <f t="shared" si="10"/>
        <v>0.76649976795970587</v>
      </c>
      <c r="O51" s="13">
        <f t="shared" si="11"/>
        <v>0.79540032472347677</v>
      </c>
      <c r="P51" s="13">
        <f t="shared" si="1"/>
        <v>8.4210567642534651E-2</v>
      </c>
      <c r="Q51" s="13">
        <f t="shared" si="2"/>
        <v>5.0000162349815191E-2</v>
      </c>
      <c r="R51" s="13">
        <f t="shared" si="3"/>
        <v>2.9411146393214294E-2</v>
      </c>
      <c r="S51" s="13">
        <f t="shared" si="4"/>
        <v>-2.9999663803521148E-2</v>
      </c>
    </row>
    <row r="52" spans="1:19" x14ac:dyDescent="0.45">
      <c r="A52" s="8" t="str">
        <f t="shared" si="5"/>
        <v>February</v>
      </c>
      <c r="B52" s="11">
        <v>43515</v>
      </c>
      <c r="C52" s="8">
        <v>21934513</v>
      </c>
      <c r="D52" s="8">
        <v>5648137</v>
      </c>
      <c r="E52" s="8">
        <v>948887</v>
      </c>
      <c r="F52" s="8">
        <v>727321</v>
      </c>
      <c r="G52" s="8">
        <v>620260</v>
      </c>
      <c r="H52" s="13">
        <f t="shared" si="6"/>
        <v>2.8277810407735061E-2</v>
      </c>
      <c r="I52" s="13">
        <f t="shared" si="7"/>
        <v>-0.55839299648571217</v>
      </c>
      <c r="J52" s="13">
        <f>IFERROR((VLOOKUP(B52,'Channel wise traffic'!$B$2:$G$368,6,TRUE)/(VLOOKUP(B52-7,'Channel wise traffic'!$B$2:$G$368,6,TRUE))-1),"NA")</f>
        <v>-3.8095258977849822E-2</v>
      </c>
      <c r="K52" s="13">
        <f t="shared" si="0"/>
        <v>-0.54090360183579034</v>
      </c>
      <c r="L52" s="13">
        <f t="shared" si="8"/>
        <v>0.25749999555495034</v>
      </c>
      <c r="M52" s="13">
        <f t="shared" si="9"/>
        <v>0.16799999716720751</v>
      </c>
      <c r="N52" s="13">
        <f t="shared" si="10"/>
        <v>0.76649906680142099</v>
      </c>
      <c r="O52" s="13">
        <f t="shared" si="11"/>
        <v>0.8528008953405718</v>
      </c>
      <c r="P52" s="13">
        <f t="shared" si="1"/>
        <v>9.8040404605359566E-3</v>
      </c>
      <c r="Q52" s="13">
        <f t="shared" si="2"/>
        <v>-0.56701031734702356</v>
      </c>
      <c r="R52" s="13">
        <f t="shared" si="3"/>
        <v>9.6143445174754483E-3</v>
      </c>
      <c r="S52" s="13">
        <f t="shared" si="4"/>
        <v>4.0000914170649882E-2</v>
      </c>
    </row>
    <row r="53" spans="1:19" x14ac:dyDescent="0.45">
      <c r="A53" s="8" t="str">
        <f t="shared" si="5"/>
        <v>February</v>
      </c>
      <c r="B53" s="11">
        <v>43516</v>
      </c>
      <c r="C53" s="8">
        <v>22151687</v>
      </c>
      <c r="D53" s="8">
        <v>5427163</v>
      </c>
      <c r="E53" s="8">
        <v>2105739</v>
      </c>
      <c r="F53" s="8">
        <v>1537189</v>
      </c>
      <c r="G53" s="8">
        <v>1222680</v>
      </c>
      <c r="H53" s="13">
        <f t="shared" si="6"/>
        <v>5.5195796148618387E-2</v>
      </c>
      <c r="I53" s="13">
        <f t="shared" si="7"/>
        <v>-0.12241464451003137</v>
      </c>
      <c r="J53" s="13">
        <f>IFERROR((VLOOKUP(B53,'Channel wise traffic'!$B$2:$G$368,6,TRUE)/(VLOOKUP(B53-7,'Channel wise traffic'!$B$2:$G$368,6,TRUE))-1),"NA")</f>
        <v>2.000001105107807E-2</v>
      </c>
      <c r="K53" s="13">
        <f t="shared" si="0"/>
        <v>-0.13962220826808736</v>
      </c>
      <c r="L53" s="13">
        <f t="shared" si="8"/>
        <v>0.24499998577986409</v>
      </c>
      <c r="M53" s="13">
        <f t="shared" si="9"/>
        <v>0.38799995504096707</v>
      </c>
      <c r="N53" s="13">
        <f t="shared" si="10"/>
        <v>0.7299997768004487</v>
      </c>
      <c r="O53" s="13">
        <f t="shared" si="11"/>
        <v>0.79539991503972507</v>
      </c>
      <c r="P53" s="13">
        <f t="shared" si="1"/>
        <v>-2.9702964683878341E-2</v>
      </c>
      <c r="Q53" s="13">
        <f t="shared" si="2"/>
        <v>-5.8252229514083709E-2</v>
      </c>
      <c r="R53" s="13">
        <f t="shared" si="3"/>
        <v>-1.960841773829014E-2</v>
      </c>
      <c r="S53" s="13">
        <f t="shared" si="4"/>
        <v>-3.9604065599740612E-2</v>
      </c>
    </row>
    <row r="54" spans="1:19" x14ac:dyDescent="0.45">
      <c r="A54" s="8" t="str">
        <f t="shared" si="5"/>
        <v>February</v>
      </c>
      <c r="B54" s="11">
        <v>43517</v>
      </c>
      <c r="C54" s="8">
        <v>20848646</v>
      </c>
      <c r="D54" s="8">
        <v>5003675</v>
      </c>
      <c r="E54" s="8">
        <v>1921411</v>
      </c>
      <c r="F54" s="8">
        <v>1444709</v>
      </c>
      <c r="G54" s="8">
        <v>1149121</v>
      </c>
      <c r="H54" s="13">
        <f t="shared" si="6"/>
        <v>5.5117296346247138E-2</v>
      </c>
      <c r="I54" s="13">
        <f t="shared" si="7"/>
        <v>-3.019825251518482E-2</v>
      </c>
      <c r="J54" s="13">
        <f>IFERROR((VLOOKUP(B54,'Channel wise traffic'!$B$2:$G$368,6,TRUE)/(VLOOKUP(B54-7,'Channel wise traffic'!$B$2:$G$368,6,TRUE))-1),"NA")</f>
        <v>-3.0303068357704799E-2</v>
      </c>
      <c r="K54" s="13">
        <f t="shared" si="0"/>
        <v>1.0808988820465437E-4</v>
      </c>
      <c r="L54" s="13">
        <f t="shared" si="8"/>
        <v>0.23999999808141018</v>
      </c>
      <c r="M54" s="13">
        <f t="shared" si="9"/>
        <v>0.38399996002937842</v>
      </c>
      <c r="N54" s="13">
        <f t="shared" si="10"/>
        <v>0.75190003596315413</v>
      </c>
      <c r="O54" s="13">
        <f t="shared" si="11"/>
        <v>0.79539962719135826</v>
      </c>
      <c r="P54" s="13">
        <f t="shared" si="1"/>
        <v>-1.0309191825908059E-2</v>
      </c>
      <c r="Q54" s="13">
        <f t="shared" si="2"/>
        <v>1.0526312613097444E-2</v>
      </c>
      <c r="R54" s="13">
        <f t="shared" si="3"/>
        <v>6.1855754194577228E-2</v>
      </c>
      <c r="S54" s="13">
        <f t="shared" si="4"/>
        <v>-5.8252984944091146E-2</v>
      </c>
    </row>
    <row r="55" spans="1:19" x14ac:dyDescent="0.45">
      <c r="A55" s="8" t="str">
        <f t="shared" si="5"/>
        <v>February</v>
      </c>
      <c r="B55" s="11">
        <v>43518</v>
      </c>
      <c r="C55" s="8">
        <v>22151687</v>
      </c>
      <c r="D55" s="8">
        <v>5704059</v>
      </c>
      <c r="E55" s="8">
        <v>2304440</v>
      </c>
      <c r="F55" s="8">
        <v>1749530</v>
      </c>
      <c r="G55" s="8">
        <v>1377230</v>
      </c>
      <c r="H55" s="13">
        <f t="shared" si="6"/>
        <v>6.2172691407205237E-2</v>
      </c>
      <c r="I55" s="13">
        <f t="shared" si="7"/>
        <v>7.1306612443905903E-2</v>
      </c>
      <c r="J55" s="13">
        <f>IFERROR((VLOOKUP(B55,'Channel wise traffic'!$B$2:$G$368,6,TRUE)/(VLOOKUP(B55-7,'Channel wise traffic'!$B$2:$G$368,6,TRUE))-1),"NA")</f>
        <v>3.0302975335167126E-2</v>
      </c>
      <c r="K55" s="13">
        <f t="shared" si="0"/>
        <v>3.9797604387794561E-2</v>
      </c>
      <c r="L55" s="13">
        <f t="shared" si="8"/>
        <v>0.25749998182982631</v>
      </c>
      <c r="M55" s="13">
        <f t="shared" si="9"/>
        <v>0.40400002875145574</v>
      </c>
      <c r="N55" s="13">
        <f t="shared" si="10"/>
        <v>0.75919963201471941</v>
      </c>
      <c r="O55" s="13">
        <f t="shared" si="11"/>
        <v>0.78719999085468673</v>
      </c>
      <c r="P55" s="13">
        <f t="shared" si="1"/>
        <v>9.8039580614668331E-3</v>
      </c>
      <c r="Q55" s="13">
        <f t="shared" si="2"/>
        <v>5.6719670293858826E-8</v>
      </c>
      <c r="R55" s="13">
        <f t="shared" si="3"/>
        <v>2.9702737974934834E-2</v>
      </c>
      <c r="S55" s="13">
        <f t="shared" si="4"/>
        <v>-3.4143461735691716E-7</v>
      </c>
    </row>
    <row r="56" spans="1:19" x14ac:dyDescent="0.45">
      <c r="A56" s="8" t="str">
        <f t="shared" si="5"/>
        <v>February</v>
      </c>
      <c r="B56" s="11">
        <v>43519</v>
      </c>
      <c r="C56" s="8">
        <v>43094160</v>
      </c>
      <c r="D56" s="8">
        <v>9049773</v>
      </c>
      <c r="E56" s="8">
        <v>2923076</v>
      </c>
      <c r="F56" s="8">
        <v>1908184</v>
      </c>
      <c r="G56" s="8">
        <v>1443732</v>
      </c>
      <c r="H56" s="13">
        <f t="shared" si="6"/>
        <v>3.3501801636230989E-2</v>
      </c>
      <c r="I56" s="13">
        <f t="shared" si="7"/>
        <v>-0.18364175802924843</v>
      </c>
      <c r="J56" s="13">
        <f>IFERROR((VLOOKUP(B56,'Channel wise traffic'!$B$2:$G$368,6,TRUE)/(VLOOKUP(B56-7,'Channel wise traffic'!$B$2:$G$368,6,TRUE))-1),"NA")</f>
        <v>-5.8823552536471535E-2</v>
      </c>
      <c r="K56" s="13">
        <f t="shared" si="0"/>
        <v>-0.13261936790607654</v>
      </c>
      <c r="L56" s="13">
        <f t="shared" si="8"/>
        <v>0.20999998607699977</v>
      </c>
      <c r="M56" s="13">
        <f t="shared" si="9"/>
        <v>0.32299992497049373</v>
      </c>
      <c r="N56" s="13">
        <f t="shared" si="10"/>
        <v>0.65279999562105129</v>
      </c>
      <c r="O56" s="13">
        <f t="shared" si="11"/>
        <v>0.75659999245355791</v>
      </c>
      <c r="P56" s="13">
        <f t="shared" si="1"/>
        <v>-1.9607894242600565E-2</v>
      </c>
      <c r="Q56" s="13">
        <f t="shared" si="2"/>
        <v>-5.0000140905708257E-2</v>
      </c>
      <c r="R56" s="13">
        <f t="shared" si="3"/>
        <v>-4.9504715326525561E-2</v>
      </c>
      <c r="S56" s="13">
        <f t="shared" si="4"/>
        <v>-2.020231884422008E-2</v>
      </c>
    </row>
    <row r="57" spans="1:19" x14ac:dyDescent="0.45">
      <c r="A57" s="8" t="str">
        <f t="shared" si="5"/>
        <v>February</v>
      </c>
      <c r="B57" s="11">
        <v>43520</v>
      </c>
      <c r="C57" s="8">
        <v>44440853</v>
      </c>
      <c r="D57" s="8">
        <v>8959276</v>
      </c>
      <c r="E57" s="8">
        <v>3168000</v>
      </c>
      <c r="F57" s="8">
        <v>2046528</v>
      </c>
      <c r="G57" s="8">
        <v>1644180</v>
      </c>
      <c r="H57" s="13">
        <f t="shared" si="6"/>
        <v>3.699703963828057E-2</v>
      </c>
      <c r="I57" s="13">
        <f t="shared" si="7"/>
        <v>4.0829077732684294E-2</v>
      </c>
      <c r="J57" s="13">
        <f>IFERROR((VLOOKUP(B57,'Channel wise traffic'!$B$2:$G$368,6,TRUE)/(VLOOKUP(B57-7,'Channel wise traffic'!$B$2:$G$368,6,TRUE))-1),"NA")</f>
        <v>-1.9802002472636637E-2</v>
      </c>
      <c r="K57" s="13">
        <f t="shared" si="0"/>
        <v>6.1855927551318857E-2</v>
      </c>
      <c r="L57" s="13">
        <f t="shared" si="8"/>
        <v>0.201600000792064</v>
      </c>
      <c r="M57" s="13">
        <f t="shared" si="9"/>
        <v>0.35360000071434344</v>
      </c>
      <c r="N57" s="13">
        <f t="shared" si="10"/>
        <v>0.64600000000000002</v>
      </c>
      <c r="O57" s="13">
        <f t="shared" si="11"/>
        <v>0.80339970916596304</v>
      </c>
      <c r="P57" s="13">
        <f t="shared" si="1"/>
        <v>-7.6923005878521966E-2</v>
      </c>
      <c r="Q57" s="13">
        <f t="shared" si="2"/>
        <v>8.333324971330458E-2</v>
      </c>
      <c r="R57" s="13">
        <f t="shared" si="3"/>
        <v>0</v>
      </c>
      <c r="S57" s="13">
        <f t="shared" si="4"/>
        <v>6.1855927787890064E-2</v>
      </c>
    </row>
    <row r="58" spans="1:19" x14ac:dyDescent="0.45">
      <c r="A58" s="8" t="str">
        <f t="shared" si="5"/>
        <v>February</v>
      </c>
      <c r="B58" s="11">
        <v>43521</v>
      </c>
      <c r="C58" s="8">
        <v>21065820</v>
      </c>
      <c r="D58" s="8">
        <v>5055796</v>
      </c>
      <c r="E58" s="8">
        <v>2042541</v>
      </c>
      <c r="F58" s="8">
        <v>1505966</v>
      </c>
      <c r="G58" s="8">
        <v>1271939</v>
      </c>
      <c r="H58" s="13">
        <f t="shared" si="6"/>
        <v>6.0379277901358691E-2</v>
      </c>
      <c r="I58" s="13">
        <f t="shared" si="7"/>
        <v>-0.11174962987792958</v>
      </c>
      <c r="J58" s="13">
        <f>IFERROR((VLOOKUP(B58,'Channel wise traffic'!$B$2:$G$368,6,TRUE)/(VLOOKUP(B58-7,'Channel wise traffic'!$B$2:$G$368,6,TRUE))-1),"NA")</f>
        <v>-2.9999947507378666E-2</v>
      </c>
      <c r="K58" s="13">
        <f t="shared" si="0"/>
        <v>-8.427797764023226E-2</v>
      </c>
      <c r="L58" s="13">
        <f t="shared" si="8"/>
        <v>0.2399999620237902</v>
      </c>
      <c r="M58" s="13">
        <f t="shared" si="9"/>
        <v>0.40399988448901025</v>
      </c>
      <c r="N58" s="13">
        <f t="shared" si="10"/>
        <v>0.73730025492756324</v>
      </c>
      <c r="O58" s="13">
        <f t="shared" si="11"/>
        <v>0.84460007729258169</v>
      </c>
      <c r="P58" s="13">
        <f t="shared" si="1"/>
        <v>-6.7961304195611305E-2</v>
      </c>
      <c r="Q58" s="13">
        <f t="shared" si="2"/>
        <v>-3.8095390258688577E-2</v>
      </c>
      <c r="R58" s="13">
        <f t="shared" si="3"/>
        <v>-3.8094614313931019E-2</v>
      </c>
      <c r="S58" s="13">
        <f t="shared" si="4"/>
        <v>6.1855333773228383E-2</v>
      </c>
    </row>
    <row r="59" spans="1:19" x14ac:dyDescent="0.45">
      <c r="A59" s="8" t="str">
        <f t="shared" si="5"/>
        <v>February</v>
      </c>
      <c r="B59" s="11">
        <v>43522</v>
      </c>
      <c r="C59" s="8">
        <v>22368860</v>
      </c>
      <c r="D59" s="8">
        <v>5480370</v>
      </c>
      <c r="E59" s="8">
        <v>2257912</v>
      </c>
      <c r="F59" s="8">
        <v>1681241</v>
      </c>
      <c r="G59" s="8">
        <v>1364832</v>
      </c>
      <c r="H59" s="13">
        <f t="shared" si="6"/>
        <v>6.1014821497385206E-2</v>
      </c>
      <c r="I59" s="13">
        <f t="shared" si="7"/>
        <v>1.2004191790539451</v>
      </c>
      <c r="J59" s="13">
        <f>IFERROR((VLOOKUP(B59,'Channel wise traffic'!$B$2:$G$368,6,TRUE)/(VLOOKUP(B59-7,'Channel wise traffic'!$B$2:$G$368,6,TRUE))-1),"NA")</f>
        <v>1.980199148273698E-2</v>
      </c>
      <c r="K59" s="13">
        <f t="shared" si="0"/>
        <v>1.157692572996929</v>
      </c>
      <c r="L59" s="13">
        <f t="shared" si="8"/>
        <v>0.24499996870649643</v>
      </c>
      <c r="M59" s="13">
        <f t="shared" si="9"/>
        <v>0.41199991971345001</v>
      </c>
      <c r="N59" s="13">
        <f t="shared" si="10"/>
        <v>0.74459987811748196</v>
      </c>
      <c r="O59" s="13">
        <f t="shared" si="11"/>
        <v>0.81180033082704983</v>
      </c>
      <c r="P59" s="13">
        <f t="shared" si="1"/>
        <v>-4.8543794424207753E-2</v>
      </c>
      <c r="Q59" s="13">
        <f t="shared" si="2"/>
        <v>1.4523805158365186</v>
      </c>
      <c r="R59" s="13">
        <f t="shared" si="3"/>
        <v>-2.8570404886888778E-2</v>
      </c>
      <c r="S59" s="13">
        <f t="shared" si="4"/>
        <v>-4.8077534554121337E-2</v>
      </c>
    </row>
    <row r="60" spans="1:19" x14ac:dyDescent="0.45">
      <c r="A60" s="8" t="str">
        <f t="shared" si="5"/>
        <v>February</v>
      </c>
      <c r="B60" s="11">
        <v>43523</v>
      </c>
      <c r="C60" s="8">
        <v>21500167</v>
      </c>
      <c r="D60" s="8">
        <v>5482542</v>
      </c>
      <c r="E60" s="8">
        <v>2105296</v>
      </c>
      <c r="F60" s="8">
        <v>1613709</v>
      </c>
      <c r="G60" s="8">
        <v>1323241</v>
      </c>
      <c r="H60" s="13">
        <f t="shared" si="6"/>
        <v>6.1545614971269758E-2</v>
      </c>
      <c r="I60" s="13">
        <f t="shared" si="7"/>
        <v>8.2246376811594191E-2</v>
      </c>
      <c r="J60" s="13">
        <f>IFERROR((VLOOKUP(B60,'Channel wise traffic'!$B$2:$G$368,6,TRUE)/(VLOOKUP(B60-7,'Channel wise traffic'!$B$2:$G$368,6,TRUE))-1),"NA")</f>
        <v>-2.9411712923870126E-2</v>
      </c>
      <c r="K60" s="13">
        <f t="shared" si="0"/>
        <v>0.11504171088598958</v>
      </c>
      <c r="L60" s="13">
        <f t="shared" si="8"/>
        <v>0.25499997279090902</v>
      </c>
      <c r="M60" s="13">
        <f t="shared" si="9"/>
        <v>0.38399997665316565</v>
      </c>
      <c r="N60" s="13">
        <f t="shared" si="10"/>
        <v>0.76649981760284536</v>
      </c>
      <c r="O60" s="13">
        <f t="shared" si="11"/>
        <v>0.81999976451764223</v>
      </c>
      <c r="P60" s="13">
        <f t="shared" si="1"/>
        <v>4.0816275883501785E-2</v>
      </c>
      <c r="Q60" s="13">
        <f t="shared" si="2"/>
        <v>-1.0309223843541604E-2</v>
      </c>
      <c r="R60" s="13">
        <f t="shared" si="3"/>
        <v>5.0000071181356409E-2</v>
      </c>
      <c r="S60" s="13">
        <f t="shared" si="4"/>
        <v>3.092764911433088E-2</v>
      </c>
    </row>
    <row r="61" spans="1:19" x14ac:dyDescent="0.45">
      <c r="A61" s="8" t="str">
        <f t="shared" si="5"/>
        <v>February</v>
      </c>
      <c r="B61" s="11">
        <v>43524</v>
      </c>
      <c r="C61" s="8">
        <v>22586034</v>
      </c>
      <c r="D61" s="8">
        <v>5759438</v>
      </c>
      <c r="E61" s="8">
        <v>2280737</v>
      </c>
      <c r="F61" s="8">
        <v>1648289</v>
      </c>
      <c r="G61" s="8">
        <v>1405660</v>
      </c>
      <c r="H61" s="13">
        <f t="shared" si="6"/>
        <v>6.2235804656984049E-2</v>
      </c>
      <c r="I61" s="13">
        <f t="shared" si="7"/>
        <v>0.22324803045110131</v>
      </c>
      <c r="J61" s="13">
        <f>IFERROR((VLOOKUP(B61,'Channel wise traffic'!$B$2:$G$368,6,TRUE)/(VLOOKUP(B61-7,'Channel wise traffic'!$B$2:$G$368,6,TRUE))-1),"NA")</f>
        <v>8.3333329336271023E-2</v>
      </c>
      <c r="K61" s="13">
        <f t="shared" si="0"/>
        <v>0.12915198644756454</v>
      </c>
      <c r="L61" s="13">
        <f t="shared" si="8"/>
        <v>0.25499997033565081</v>
      </c>
      <c r="M61" s="13">
        <f t="shared" si="9"/>
        <v>0.39599992221463276</v>
      </c>
      <c r="N61" s="13">
        <f t="shared" si="10"/>
        <v>0.72270016227210765</v>
      </c>
      <c r="O61" s="13">
        <f t="shared" si="11"/>
        <v>0.85279947873218831</v>
      </c>
      <c r="P61" s="13">
        <f t="shared" si="1"/>
        <v>6.2499884892301072E-2</v>
      </c>
      <c r="Q61" s="13">
        <f t="shared" si="2"/>
        <v>3.1249904776907478E-2</v>
      </c>
      <c r="R61" s="13">
        <f t="shared" si="3"/>
        <v>-3.8834781612481994E-2</v>
      </c>
      <c r="S61" s="13">
        <f t="shared" si="4"/>
        <v>7.2164795630487166E-2</v>
      </c>
    </row>
    <row r="62" spans="1:19" x14ac:dyDescent="0.45">
      <c r="A62" s="8" t="str">
        <f t="shared" si="5"/>
        <v>March</v>
      </c>
      <c r="B62" s="11">
        <v>43525</v>
      </c>
      <c r="C62" s="8">
        <v>22368860</v>
      </c>
      <c r="D62" s="8">
        <v>5815903</v>
      </c>
      <c r="E62" s="8">
        <v>2442679</v>
      </c>
      <c r="F62" s="8">
        <v>1872313</v>
      </c>
      <c r="G62" s="8">
        <v>1458532</v>
      </c>
      <c r="H62" s="13">
        <f t="shared" si="6"/>
        <v>6.5203680473658474E-2</v>
      </c>
      <c r="I62" s="13">
        <f t="shared" si="7"/>
        <v>5.9032986501891482E-2</v>
      </c>
      <c r="J62" s="13">
        <f>IFERROR((VLOOKUP(B62,'Channel wise traffic'!$B$2:$G$368,6,TRUE)/(VLOOKUP(B62-7,'Channel wise traffic'!$B$2:$G$368,6,TRUE))-1),"NA")</f>
        <v>9.8039043079567456E-3</v>
      </c>
      <c r="K62" s="13">
        <f t="shared" si="0"/>
        <v>4.8751131692233107E-2</v>
      </c>
      <c r="L62" s="13">
        <f t="shared" si="8"/>
        <v>0.25999997317699697</v>
      </c>
      <c r="M62" s="13">
        <f t="shared" si="9"/>
        <v>0.41999995529499029</v>
      </c>
      <c r="N62" s="13">
        <f t="shared" si="10"/>
        <v>0.76649981434318626</v>
      </c>
      <c r="O62" s="13">
        <f t="shared" si="11"/>
        <v>0.77900009239908075</v>
      </c>
      <c r="P62" s="13">
        <f t="shared" si="1"/>
        <v>9.7087049459398944E-3</v>
      </c>
      <c r="Q62" s="13">
        <f t="shared" si="2"/>
        <v>3.9603775754624593E-2</v>
      </c>
      <c r="R62" s="13">
        <f t="shared" si="3"/>
        <v>9.6156294347693461E-3</v>
      </c>
      <c r="S62" s="13">
        <f t="shared" si="4"/>
        <v>-1.0416537793278002E-2</v>
      </c>
    </row>
    <row r="63" spans="1:19" x14ac:dyDescent="0.45">
      <c r="A63" s="8" t="str">
        <f t="shared" si="5"/>
        <v>March</v>
      </c>
      <c r="B63" s="11">
        <v>43526</v>
      </c>
      <c r="C63" s="8">
        <v>46685340</v>
      </c>
      <c r="D63" s="8">
        <v>9803921</v>
      </c>
      <c r="E63" s="8">
        <v>3333333</v>
      </c>
      <c r="F63" s="8">
        <v>1110666</v>
      </c>
      <c r="G63" s="8">
        <v>900972</v>
      </c>
      <c r="H63" s="13">
        <f t="shared" si="6"/>
        <v>1.9298820571939712E-2</v>
      </c>
      <c r="I63" s="13">
        <f t="shared" si="7"/>
        <v>-0.37594234941110949</v>
      </c>
      <c r="J63" s="13">
        <f>IFERROR((VLOOKUP(B63,'Channel wise traffic'!$B$2:$G$368,6,TRUE)/(VLOOKUP(B63-7,'Channel wise traffic'!$B$2:$G$368,6,TRUE))-1),"NA")</f>
        <v>8.3333360405835055E-2</v>
      </c>
      <c r="K63" s="13">
        <f t="shared" si="0"/>
        <v>-0.42394678407179354</v>
      </c>
      <c r="L63" s="13">
        <f t="shared" si="8"/>
        <v>0.20999999143199985</v>
      </c>
      <c r="M63" s="13">
        <f t="shared" si="9"/>
        <v>0.33999998571999918</v>
      </c>
      <c r="N63" s="13">
        <f t="shared" si="10"/>
        <v>0.33319983331998332</v>
      </c>
      <c r="O63" s="13">
        <f t="shared" si="11"/>
        <v>0.81119976662651061</v>
      </c>
      <c r="P63" s="13">
        <f t="shared" si="1"/>
        <v>2.550000210987946E-8</v>
      </c>
      <c r="Q63" s="13">
        <f t="shared" si="2"/>
        <v>5.2631779252142019E-2</v>
      </c>
      <c r="R63" s="13">
        <f t="shared" si="3"/>
        <v>-0.48958358524039425</v>
      </c>
      <c r="S63" s="13">
        <f t="shared" si="4"/>
        <v>7.2164650697249533E-2</v>
      </c>
    </row>
    <row r="64" spans="1:19" x14ac:dyDescent="0.45">
      <c r="A64" s="8" t="str">
        <f t="shared" si="5"/>
        <v>March</v>
      </c>
      <c r="B64" s="11">
        <v>43527</v>
      </c>
      <c r="C64" s="8">
        <v>43991955</v>
      </c>
      <c r="D64" s="8">
        <v>8961161</v>
      </c>
      <c r="E64" s="8">
        <v>2924923</v>
      </c>
      <c r="F64" s="8">
        <v>2088395</v>
      </c>
      <c r="G64" s="8">
        <v>1694106</v>
      </c>
      <c r="H64" s="13">
        <f t="shared" si="6"/>
        <v>3.8509450193791116E-2</v>
      </c>
      <c r="I64" s="13">
        <f t="shared" si="7"/>
        <v>3.03652884720651E-2</v>
      </c>
      <c r="J64" s="13">
        <f>IFERROR((VLOOKUP(B64,'Channel wise traffic'!$B$2:$G$368,6,TRUE)/(VLOOKUP(B64-7,'Channel wise traffic'!$B$2:$G$368,6,TRUE))-1),"NA")</f>
        <v>-1.0100976689217722E-2</v>
      </c>
      <c r="K64" s="13">
        <f t="shared" si="0"/>
        <v>4.0879231697923846E-2</v>
      </c>
      <c r="L64" s="13">
        <f t="shared" si="8"/>
        <v>0.20369999469221134</v>
      </c>
      <c r="M64" s="13">
        <f t="shared" si="9"/>
        <v>0.3264000055349971</v>
      </c>
      <c r="N64" s="13">
        <f t="shared" si="10"/>
        <v>0.71399999247843449</v>
      </c>
      <c r="O64" s="13">
        <f t="shared" si="11"/>
        <v>0.81119998850792119</v>
      </c>
      <c r="P64" s="13">
        <f t="shared" si="1"/>
        <v>1.0416636368535181E-2</v>
      </c>
      <c r="Q64" s="13">
        <f t="shared" si="2"/>
        <v>-7.6923063134606506E-2</v>
      </c>
      <c r="R64" s="13">
        <f t="shared" si="3"/>
        <v>0.10526314625144662</v>
      </c>
      <c r="S64" s="13">
        <f t="shared" si="4"/>
        <v>9.7090890785309636E-3</v>
      </c>
    </row>
    <row r="65" spans="1:19" x14ac:dyDescent="0.45">
      <c r="A65" s="8" t="str">
        <f t="shared" si="5"/>
        <v>March</v>
      </c>
      <c r="B65" s="11">
        <v>43528</v>
      </c>
      <c r="C65" s="8">
        <v>21717340</v>
      </c>
      <c r="D65" s="8">
        <v>5700801</v>
      </c>
      <c r="E65" s="8">
        <v>2371533</v>
      </c>
      <c r="F65" s="8">
        <v>1765843</v>
      </c>
      <c r="G65" s="8">
        <v>1375592</v>
      </c>
      <c r="H65" s="13">
        <f t="shared" si="6"/>
        <v>6.3340722206310721E-2</v>
      </c>
      <c r="I65" s="13">
        <f t="shared" si="7"/>
        <v>8.1492115581014435E-2</v>
      </c>
      <c r="J65" s="13">
        <f>IFERROR((VLOOKUP(B65,'Channel wise traffic'!$B$2:$G$368,6,TRUE)/(VLOOKUP(B65-7,'Channel wise traffic'!$B$2:$G$368,6,TRUE))-1),"NA")</f>
        <v>3.0927779261751054E-2</v>
      </c>
      <c r="K65" s="13">
        <f t="shared" si="0"/>
        <v>4.9047362073294742E-2</v>
      </c>
      <c r="L65" s="13">
        <f t="shared" si="8"/>
        <v>0.2624999654653839</v>
      </c>
      <c r="M65" s="13">
        <f t="shared" si="9"/>
        <v>0.4159999621105876</v>
      </c>
      <c r="N65" s="13">
        <f t="shared" si="10"/>
        <v>0.74459980105695345</v>
      </c>
      <c r="O65" s="13">
        <f t="shared" si="11"/>
        <v>0.77900017158943347</v>
      </c>
      <c r="P65" s="13">
        <f t="shared" si="1"/>
        <v>9.3750029174435312E-2</v>
      </c>
      <c r="Q65" s="13">
        <f t="shared" si="2"/>
        <v>2.9703170922326771E-2</v>
      </c>
      <c r="R65" s="13">
        <f t="shared" si="3"/>
        <v>9.900371091160709E-3</v>
      </c>
      <c r="S65" s="13">
        <f t="shared" si="4"/>
        <v>-7.7669784158003852E-2</v>
      </c>
    </row>
    <row r="66" spans="1:19" x14ac:dyDescent="0.45">
      <c r="A66" s="8" t="str">
        <f t="shared" si="5"/>
        <v>March</v>
      </c>
      <c r="B66" s="11">
        <v>43529</v>
      </c>
      <c r="C66" s="8">
        <v>21717340</v>
      </c>
      <c r="D66" s="8">
        <v>5266455</v>
      </c>
      <c r="E66" s="8">
        <v>2001252</v>
      </c>
      <c r="F66" s="8">
        <v>1490132</v>
      </c>
      <c r="G66" s="8">
        <v>1258566</v>
      </c>
      <c r="H66" s="13">
        <f t="shared" si="6"/>
        <v>5.7952124891906653E-2</v>
      </c>
      <c r="I66" s="13">
        <f t="shared" si="7"/>
        <v>-7.7860132236055479E-2</v>
      </c>
      <c r="J66" s="13">
        <f>IFERROR((VLOOKUP(B66,'Channel wise traffic'!$B$2:$G$368,6,TRUE)/(VLOOKUP(B66-7,'Channel wise traffic'!$B$2:$G$368,6,TRUE))-1),"NA")</f>
        <v>-2.9126207515823954E-2</v>
      </c>
      <c r="K66" s="13">
        <f t="shared" si="0"/>
        <v>-5.019594469533617E-2</v>
      </c>
      <c r="L66" s="13">
        <f t="shared" si="8"/>
        <v>0.24250000230230775</v>
      </c>
      <c r="M66" s="13">
        <f t="shared" si="9"/>
        <v>0.37999982910705588</v>
      </c>
      <c r="N66" s="13">
        <f t="shared" si="10"/>
        <v>0.74459988047482273</v>
      </c>
      <c r="O66" s="13">
        <f t="shared" si="11"/>
        <v>0.84460034413058704</v>
      </c>
      <c r="P66" s="13">
        <f t="shared" si="1"/>
        <v>-1.0203945810228099E-2</v>
      </c>
      <c r="Q66" s="13">
        <f t="shared" si="2"/>
        <v>-7.7670137966654229E-2</v>
      </c>
      <c r="R66" s="13">
        <f t="shared" si="3"/>
        <v>3.16591619586859E-9</v>
      </c>
      <c r="S66" s="13">
        <f t="shared" si="4"/>
        <v>4.0404040326173618E-2</v>
      </c>
    </row>
    <row r="67" spans="1:19" x14ac:dyDescent="0.45">
      <c r="A67" s="8" t="str">
        <f t="shared" si="5"/>
        <v>March</v>
      </c>
      <c r="B67" s="11">
        <v>43530</v>
      </c>
      <c r="C67" s="8">
        <v>21065820</v>
      </c>
      <c r="D67" s="8">
        <v>5161125</v>
      </c>
      <c r="E67" s="8">
        <v>2002516</v>
      </c>
      <c r="F67" s="8">
        <v>1417982</v>
      </c>
      <c r="G67" s="8">
        <v>1104608</v>
      </c>
      <c r="H67" s="13">
        <f t="shared" si="6"/>
        <v>5.2436031448099336E-2</v>
      </c>
      <c r="I67" s="13">
        <f t="shared" ref="I67:I130" si="12">IFERROR((VLOOKUP(B67,$B$2:$G$368,6,TRUE)/(VLOOKUP(B67-7,$B$2:$G$368,6,TRUE))-1),"NA")</f>
        <v>-0.16522538222440208</v>
      </c>
      <c r="J67" s="13">
        <f>IFERROR((VLOOKUP(B67,'Channel wise traffic'!$B$2:$G$368,6,TRUE)/(VLOOKUP(B67-7,'Channel wise traffic'!$B$2:$G$368,6,TRUE))-1),"NA")</f>
        <v>-2.0202030068046883E-2</v>
      </c>
      <c r="K67" s="13">
        <f t="shared" ref="K67:K130" si="13">IFERROR((VLOOKUP(B67,$B$2:$H$368,7,FALSE)/(VLOOKUP(B67-7,$B$2:$H$368,7,FALSE))-1),"NA")</f>
        <v>-0.14801352667323064</v>
      </c>
      <c r="L67" s="13">
        <f t="shared" si="8"/>
        <v>0.24499995727676396</v>
      </c>
      <c r="M67" s="13">
        <f t="shared" si="9"/>
        <v>0.38799990312189686</v>
      </c>
      <c r="N67" s="13">
        <f t="shared" si="10"/>
        <v>0.70810020993590062</v>
      </c>
      <c r="O67" s="13">
        <f t="shared" si="11"/>
        <v>0.77900001551500653</v>
      </c>
      <c r="P67" s="13">
        <f t="shared" ref="P67:P130" si="14">IFERROR((VLOOKUP(B67,$B$2:$O$368,11,FALSE)/VLOOKUP(B67-7,$B$2:$O$368,11,FALSE))-1,"NA")</f>
        <v>-3.9215751298705914E-2</v>
      </c>
      <c r="Q67" s="13">
        <f t="shared" ref="Q67:Q130" si="15">IFERROR((VLOOKUP(B67,$B$2:$O$368,12,FALSE)/VLOOKUP(B67-7,$B$2:$O$368,12,FALSE))-1,"NA")</f>
        <v>1.041647581229932E-2</v>
      </c>
      <c r="R67" s="13">
        <f t="shared" ref="R67:R130" si="16">IFERROR((VLOOKUP(B67,$B$2:$O$368,13,FALSE)/VLOOKUP(B67-7,$B$2:$O$368,13,FALSE))-1,"NA")</f>
        <v>-7.6189982470685869E-2</v>
      </c>
      <c r="S67" s="13">
        <f t="shared" ref="S67:S130" si="17">IFERROR((VLOOKUP(B67,$B$2:$O$368,14,FALSE)/VLOOKUP(B67-7,$B$2:$O$368,14,FALSE))-1,"NA")</f>
        <v>-4.999970826424982E-2</v>
      </c>
    </row>
    <row r="68" spans="1:19" x14ac:dyDescent="0.45">
      <c r="A68" s="8" t="str">
        <f t="shared" ref="A68:A131" si="18">TEXT(B68,"MMMM")</f>
        <v>March</v>
      </c>
      <c r="B68" s="11">
        <v>43531</v>
      </c>
      <c r="C68" s="8">
        <v>21717340</v>
      </c>
      <c r="D68" s="8">
        <v>5157868</v>
      </c>
      <c r="E68" s="8">
        <v>2042515</v>
      </c>
      <c r="F68" s="8">
        <v>1446305</v>
      </c>
      <c r="G68" s="8">
        <v>1221549</v>
      </c>
      <c r="H68" s="13">
        <f t="shared" ref="H68:H131" si="19">G68/C68</f>
        <v>5.624763437879593E-2</v>
      </c>
      <c r="I68" s="13">
        <f t="shared" si="12"/>
        <v>-0.13097833046398133</v>
      </c>
      <c r="J68" s="13">
        <f>IFERROR((VLOOKUP(B68,'Channel wise traffic'!$B$2:$G$368,6,TRUE)/(VLOOKUP(B68-7,'Channel wise traffic'!$B$2:$G$368,6,TRUE))-1),"NA")</f>
        <v>-3.8461558896224046E-2</v>
      </c>
      <c r="K68" s="13">
        <f t="shared" si="13"/>
        <v>-9.6217447676498091E-2</v>
      </c>
      <c r="L68" s="13">
        <f t="shared" ref="L68:L131" si="20">D68/C68</f>
        <v>0.23749998848846129</v>
      </c>
      <c r="M68" s="13">
        <f t="shared" ref="M68:M131" si="21">E68/D68</f>
        <v>0.3959998588564112</v>
      </c>
      <c r="N68" s="13">
        <f t="shared" ref="N68:N131" si="22">F68/E68</f>
        <v>0.70810006291263472</v>
      </c>
      <c r="O68" s="13">
        <f t="shared" ref="O68:O131" si="23">G68/F68</f>
        <v>0.84459985964232998</v>
      </c>
      <c r="P68" s="13">
        <f t="shared" si="14"/>
        <v>-6.8627387776377669E-2</v>
      </c>
      <c r="Q68" s="13">
        <f t="shared" si="15"/>
        <v>-1.5999554037193775E-7</v>
      </c>
      <c r="R68" s="13">
        <f t="shared" si="16"/>
        <v>-2.0202153149615265E-2</v>
      </c>
      <c r="S68" s="13">
        <f t="shared" si="17"/>
        <v>-9.6149438342155724E-3</v>
      </c>
    </row>
    <row r="69" spans="1:19" x14ac:dyDescent="0.45">
      <c r="A69" s="8" t="str">
        <f t="shared" si="18"/>
        <v>March</v>
      </c>
      <c r="B69" s="11">
        <v>43532</v>
      </c>
      <c r="C69" s="8">
        <v>21717340</v>
      </c>
      <c r="D69" s="8">
        <v>5700801</v>
      </c>
      <c r="E69" s="8">
        <v>2394336</v>
      </c>
      <c r="F69" s="8">
        <v>1730387</v>
      </c>
      <c r="G69" s="8">
        <v>1390539</v>
      </c>
      <c r="H69" s="13">
        <f t="shared" si="19"/>
        <v>6.402897408246129E-2</v>
      </c>
      <c r="I69" s="13">
        <f t="shared" si="12"/>
        <v>-4.6617420803931608E-2</v>
      </c>
      <c r="J69" s="13">
        <f>IFERROR((VLOOKUP(B69,'Channel wise traffic'!$B$2:$G$368,6,TRUE)/(VLOOKUP(B69-7,'Channel wise traffic'!$B$2:$G$368,6,TRUE))-1),"NA")</f>
        <v>-2.9126207515823954E-2</v>
      </c>
      <c r="K69" s="13">
        <f t="shared" si="13"/>
        <v>-1.8015952207970032E-2</v>
      </c>
      <c r="L69" s="13">
        <f t="shared" si="20"/>
        <v>0.2624999654653839</v>
      </c>
      <c r="M69" s="13">
        <f t="shared" si="21"/>
        <v>0.41999992632614258</v>
      </c>
      <c r="N69" s="13">
        <f t="shared" si="22"/>
        <v>0.72270015570078716</v>
      </c>
      <c r="O69" s="13">
        <f t="shared" si="23"/>
        <v>0.80360000392975672</v>
      </c>
      <c r="P69" s="13">
        <f t="shared" si="14"/>
        <v>9.6153559473064476E-3</v>
      </c>
      <c r="Q69" s="13">
        <f t="shared" si="15"/>
        <v>-6.8973454281362478E-8</v>
      </c>
      <c r="R69" s="13">
        <f t="shared" si="16"/>
        <v>-5.7142425637677463E-2</v>
      </c>
      <c r="S69" s="13">
        <f t="shared" si="17"/>
        <v>3.1578830054969309E-2</v>
      </c>
    </row>
    <row r="70" spans="1:19" x14ac:dyDescent="0.45">
      <c r="A70" s="8" t="str">
        <f t="shared" si="18"/>
        <v>March</v>
      </c>
      <c r="B70" s="11">
        <v>43533</v>
      </c>
      <c r="C70" s="8">
        <v>46685340</v>
      </c>
      <c r="D70" s="8">
        <v>9705882</v>
      </c>
      <c r="E70" s="8">
        <v>3267000</v>
      </c>
      <c r="F70" s="8">
        <v>2310422</v>
      </c>
      <c r="G70" s="8">
        <v>1820150</v>
      </c>
      <c r="H70" s="13">
        <f t="shared" si="19"/>
        <v>3.8987613670586958E-2</v>
      </c>
      <c r="I70" s="13">
        <f t="shared" si="12"/>
        <v>1.0202070652584099</v>
      </c>
      <c r="J70" s="13">
        <f>IFERROR((VLOOKUP(B70,'Channel wise traffic'!$B$2:$G$368,6,TRUE)/(VLOOKUP(B70-7,'Channel wise traffic'!$B$2:$G$368,6,TRUE))-1),"NA")</f>
        <v>0</v>
      </c>
      <c r="K70" s="13">
        <f t="shared" si="13"/>
        <v>1.0202070652584103</v>
      </c>
      <c r="L70" s="13">
        <f t="shared" si="20"/>
        <v>0.20789999601587994</v>
      </c>
      <c r="M70" s="13">
        <f t="shared" si="21"/>
        <v>0.33660001224000047</v>
      </c>
      <c r="N70" s="13">
        <f t="shared" si="22"/>
        <v>0.70719987756351388</v>
      </c>
      <c r="O70" s="13">
        <f t="shared" si="23"/>
        <v>0.78779980453787235</v>
      </c>
      <c r="P70" s="13">
        <f t="shared" si="14"/>
        <v>-9.9999785799986807E-3</v>
      </c>
      <c r="Q70" s="13">
        <f t="shared" si="15"/>
        <v>-9.9999224199929237E-3</v>
      </c>
      <c r="R70" s="13">
        <f t="shared" si="16"/>
        <v>1.1224496738699306</v>
      </c>
      <c r="S70" s="13">
        <f t="shared" si="17"/>
        <v>-2.8846115409956741E-2</v>
      </c>
    </row>
    <row r="71" spans="1:19" x14ac:dyDescent="0.45">
      <c r="A71" s="8" t="str">
        <f t="shared" si="18"/>
        <v>March</v>
      </c>
      <c r="B71" s="11">
        <v>43534</v>
      </c>
      <c r="C71" s="8">
        <v>46236443</v>
      </c>
      <c r="D71" s="8">
        <v>10098039</v>
      </c>
      <c r="E71" s="8">
        <v>3502000</v>
      </c>
      <c r="F71" s="8">
        <v>2262292</v>
      </c>
      <c r="G71" s="8">
        <v>1711650</v>
      </c>
      <c r="H71" s="13">
        <f t="shared" si="19"/>
        <v>3.7019499964562587E-2</v>
      </c>
      <c r="I71" s="13">
        <f t="shared" si="12"/>
        <v>1.0355904530176874E-2</v>
      </c>
      <c r="J71" s="13">
        <f>IFERROR((VLOOKUP(B71,'Channel wise traffic'!$B$2:$G$368,6,TRUE)/(VLOOKUP(B71-7,'Channel wise traffic'!$B$2:$G$368,6,TRUE))-1),"NA")</f>
        <v>5.1020374066121921E-2</v>
      </c>
      <c r="K71" s="13">
        <f t="shared" si="13"/>
        <v>-3.8690508997938244E-2</v>
      </c>
      <c r="L71" s="13">
        <f t="shared" si="20"/>
        <v>0.21839999672985225</v>
      </c>
      <c r="M71" s="13">
        <f t="shared" si="21"/>
        <v>0.34680000740737882</v>
      </c>
      <c r="N71" s="13">
        <f t="shared" si="22"/>
        <v>0.64600000000000002</v>
      </c>
      <c r="O71" s="13">
        <f t="shared" si="23"/>
        <v>0.75659994377383644</v>
      </c>
      <c r="P71" s="13">
        <f t="shared" si="14"/>
        <v>7.2164960337149031E-2</v>
      </c>
      <c r="Q71" s="13">
        <f t="shared" si="15"/>
        <v>6.2500004676606657E-2</v>
      </c>
      <c r="R71" s="13">
        <f t="shared" si="16"/>
        <v>-9.5238085706966347E-2</v>
      </c>
      <c r="S71" s="13">
        <f t="shared" si="17"/>
        <v>-6.7307748406793322E-2</v>
      </c>
    </row>
    <row r="72" spans="1:19" x14ac:dyDescent="0.45">
      <c r="A72" s="8" t="str">
        <f t="shared" si="18"/>
        <v>March</v>
      </c>
      <c r="B72" s="11">
        <v>43535</v>
      </c>
      <c r="C72" s="8">
        <v>21282993</v>
      </c>
      <c r="D72" s="8">
        <v>5107918</v>
      </c>
      <c r="E72" s="8">
        <v>2104462</v>
      </c>
      <c r="F72" s="8">
        <v>1459444</v>
      </c>
      <c r="G72" s="8">
        <v>1220679</v>
      </c>
      <c r="H72" s="13">
        <f t="shared" si="19"/>
        <v>5.735466811458332E-2</v>
      </c>
      <c r="I72" s="13">
        <f t="shared" si="12"/>
        <v>-0.11261551390237801</v>
      </c>
      <c r="J72" s="13">
        <f>IFERROR((VLOOKUP(B72,'Channel wise traffic'!$B$2:$G$368,6,TRUE)/(VLOOKUP(B72-7,'Channel wise traffic'!$B$2:$G$368,6,TRUE))-1),"NA")</f>
        <v>-1.9999965004919074E-2</v>
      </c>
      <c r="K72" s="13">
        <f t="shared" si="13"/>
        <v>-9.4505617921909368E-2</v>
      </c>
      <c r="L72" s="13">
        <f t="shared" si="20"/>
        <v>0.23999998496452074</v>
      </c>
      <c r="M72" s="13">
        <f t="shared" si="21"/>
        <v>0.41199995771271192</v>
      </c>
      <c r="N72" s="13">
        <f t="shared" si="22"/>
        <v>0.69349981135321048</v>
      </c>
      <c r="O72" s="13">
        <f t="shared" si="23"/>
        <v>0.83640002631138977</v>
      </c>
      <c r="P72" s="13">
        <f t="shared" si="14"/>
        <v>-8.5714222708460741E-2</v>
      </c>
      <c r="Q72" s="13">
        <f t="shared" si="15"/>
        <v>-9.6153960629744573E-3</v>
      </c>
      <c r="R72" s="13">
        <f t="shared" si="16"/>
        <v>-6.8627455488447509E-2</v>
      </c>
      <c r="S72" s="13">
        <f t="shared" si="17"/>
        <v>7.3684007803028528E-2</v>
      </c>
    </row>
    <row r="73" spans="1:19" x14ac:dyDescent="0.45">
      <c r="A73" s="8" t="str">
        <f t="shared" si="18"/>
        <v>March</v>
      </c>
      <c r="B73" s="11">
        <v>43536</v>
      </c>
      <c r="C73" s="8">
        <v>21500167</v>
      </c>
      <c r="D73" s="8">
        <v>5428792</v>
      </c>
      <c r="E73" s="8">
        <v>2149801</v>
      </c>
      <c r="F73" s="8">
        <v>1600742</v>
      </c>
      <c r="G73" s="8">
        <v>1299482</v>
      </c>
      <c r="H73" s="13">
        <f t="shared" si="19"/>
        <v>6.04405537873264E-2</v>
      </c>
      <c r="I73" s="13">
        <f t="shared" si="12"/>
        <v>3.2510015366695066E-2</v>
      </c>
      <c r="J73" s="13">
        <f>IFERROR((VLOOKUP(B73,'Channel wise traffic'!$B$2:$G$368,6,TRUE)/(VLOOKUP(B73-7,'Channel wise traffic'!$B$2:$G$368,6,TRUE))-1),"NA")</f>
        <v>-9.9999364563004844E-3</v>
      </c>
      <c r="K73" s="13">
        <f t="shared" si="13"/>
        <v>4.2939390057935123E-2</v>
      </c>
      <c r="L73" s="13">
        <f t="shared" si="20"/>
        <v>0.25249999220936281</v>
      </c>
      <c r="M73" s="13">
        <f t="shared" si="21"/>
        <v>0.39599988358367755</v>
      </c>
      <c r="N73" s="13">
        <f t="shared" si="22"/>
        <v>0.74460008158894708</v>
      </c>
      <c r="O73" s="13">
        <f t="shared" si="23"/>
        <v>0.81179977785302071</v>
      </c>
      <c r="P73" s="13">
        <f t="shared" si="14"/>
        <v>4.1237071390163305E-2</v>
      </c>
      <c r="Q73" s="13">
        <f t="shared" si="15"/>
        <v>4.2105425453004663E-2</v>
      </c>
      <c r="R73" s="13">
        <f t="shared" si="16"/>
        <v>2.700969066182779E-7</v>
      </c>
      <c r="S73" s="13">
        <f t="shared" si="17"/>
        <v>-3.8835606101167874E-2</v>
      </c>
    </row>
    <row r="74" spans="1:19" x14ac:dyDescent="0.45">
      <c r="A74" s="8" t="str">
        <f t="shared" si="18"/>
        <v>March</v>
      </c>
      <c r="B74" s="11">
        <v>43537</v>
      </c>
      <c r="C74" s="8">
        <v>21717340</v>
      </c>
      <c r="D74" s="8">
        <v>5700801</v>
      </c>
      <c r="E74" s="8">
        <v>2166304</v>
      </c>
      <c r="F74" s="8">
        <v>1533960</v>
      </c>
      <c r="G74" s="8">
        <v>1232690</v>
      </c>
      <c r="H74" s="13">
        <f t="shared" si="19"/>
        <v>5.6760634589687317E-2</v>
      </c>
      <c r="I74" s="13">
        <f t="shared" si="12"/>
        <v>0.11595244647875091</v>
      </c>
      <c r="J74" s="13">
        <f>IFERROR((VLOOKUP(B74,'Channel wise traffic'!$B$2:$G$368,6,TRUE)/(VLOOKUP(B74-7,'Channel wise traffic'!$B$2:$G$368,6,TRUE))-1),"NA")</f>
        <v>3.0927779261751054E-2</v>
      </c>
      <c r="K74" s="13">
        <f t="shared" si="13"/>
        <v>8.2473883361452227E-2</v>
      </c>
      <c r="L74" s="13">
        <f t="shared" si="20"/>
        <v>0.2624999654653839</v>
      </c>
      <c r="M74" s="13">
        <f t="shared" si="21"/>
        <v>0.37999993334270044</v>
      </c>
      <c r="N74" s="13">
        <f t="shared" si="22"/>
        <v>0.70810006351832433</v>
      </c>
      <c r="O74" s="13">
        <f t="shared" si="23"/>
        <v>0.80359983311168481</v>
      </c>
      <c r="P74" s="13">
        <f t="shared" si="14"/>
        <v>7.1428617307271791E-2</v>
      </c>
      <c r="Q74" s="13">
        <f t="shared" si="15"/>
        <v>-2.0618483960505252E-2</v>
      </c>
      <c r="R74" s="13">
        <f t="shared" si="16"/>
        <v>-2.067752193912753E-7</v>
      </c>
      <c r="S74" s="13">
        <f t="shared" si="17"/>
        <v>3.1578712588876012E-2</v>
      </c>
    </row>
    <row r="75" spans="1:19" x14ac:dyDescent="0.45">
      <c r="A75" s="8" t="str">
        <f t="shared" si="18"/>
        <v>March</v>
      </c>
      <c r="B75" s="11">
        <v>43538</v>
      </c>
      <c r="C75" s="8">
        <v>22803207</v>
      </c>
      <c r="D75" s="8">
        <v>5415761</v>
      </c>
      <c r="E75" s="8">
        <v>2144641</v>
      </c>
      <c r="F75" s="8">
        <v>1628211</v>
      </c>
      <c r="G75" s="8">
        <v>1268377</v>
      </c>
      <c r="H75" s="13">
        <f t="shared" si="19"/>
        <v>5.5622746397030909E-2</v>
      </c>
      <c r="I75" s="13">
        <f t="shared" si="12"/>
        <v>3.8334933760332257E-2</v>
      </c>
      <c r="J75" s="13">
        <f>IFERROR((VLOOKUP(B75,'Channel wise traffic'!$B$2:$G$368,6,TRUE)/(VLOOKUP(B75-7,'Channel wise traffic'!$B$2:$G$368,6,TRUE))-1),"NA")</f>
        <v>5.0000004604615844E-2</v>
      </c>
      <c r="K75" s="13">
        <f t="shared" si="13"/>
        <v>-1.1109586894921697E-2</v>
      </c>
      <c r="L75" s="13">
        <f t="shared" si="20"/>
        <v>0.23749997094706898</v>
      </c>
      <c r="M75" s="13">
        <f t="shared" si="21"/>
        <v>0.39599993426593233</v>
      </c>
      <c r="N75" s="13">
        <f t="shared" si="22"/>
        <v>0.75919979148025241</v>
      </c>
      <c r="O75" s="13">
        <f t="shared" si="23"/>
        <v>0.77900038754190948</v>
      </c>
      <c r="P75" s="13">
        <f t="shared" si="14"/>
        <v>-7.3858497540157941E-8</v>
      </c>
      <c r="Q75" s="13">
        <f t="shared" si="15"/>
        <v>1.904281514697459E-7</v>
      </c>
      <c r="R75" s="13">
        <f t="shared" si="16"/>
        <v>7.2164558717066951E-2</v>
      </c>
      <c r="S75" s="13">
        <f t="shared" si="17"/>
        <v>-7.7669290790789991E-2</v>
      </c>
    </row>
    <row r="76" spans="1:19" x14ac:dyDescent="0.45">
      <c r="A76" s="8" t="str">
        <f t="shared" si="18"/>
        <v>March</v>
      </c>
      <c r="B76" s="11">
        <v>43539</v>
      </c>
      <c r="C76" s="8">
        <v>21500167</v>
      </c>
      <c r="D76" s="8">
        <v>5106289</v>
      </c>
      <c r="E76" s="8">
        <v>2124216</v>
      </c>
      <c r="F76" s="8">
        <v>1519664</v>
      </c>
      <c r="G76" s="8">
        <v>1183818</v>
      </c>
      <c r="H76" s="13">
        <f t="shared" si="19"/>
        <v>5.5060874643438819E-2</v>
      </c>
      <c r="I76" s="13">
        <f t="shared" si="12"/>
        <v>-0.14866249706049239</v>
      </c>
      <c r="J76" s="13">
        <f>IFERROR((VLOOKUP(B76,'Channel wise traffic'!$B$2:$G$368,6,TRUE)/(VLOOKUP(B76-7,'Channel wise traffic'!$B$2:$G$368,6,TRUE))-1),"NA")</f>
        <v>-9.9999364563004844E-3</v>
      </c>
      <c r="K76" s="13">
        <f t="shared" si="13"/>
        <v>-0.14006314434263278</v>
      </c>
      <c r="L76" s="13">
        <f t="shared" si="20"/>
        <v>0.23749996918628585</v>
      </c>
      <c r="M76" s="13">
        <f t="shared" si="21"/>
        <v>0.41599995613252599</v>
      </c>
      <c r="N76" s="13">
        <f t="shared" si="22"/>
        <v>0.71539994049569344</v>
      </c>
      <c r="O76" s="13">
        <f t="shared" si="23"/>
        <v>0.77899983154170926</v>
      </c>
      <c r="P76" s="13">
        <f t="shared" si="14"/>
        <v>-9.5238093592796336E-2</v>
      </c>
      <c r="Q76" s="13">
        <f t="shared" si="15"/>
        <v>-9.5237402268267823E-3</v>
      </c>
      <c r="R76" s="13">
        <f t="shared" si="16"/>
        <v>-1.0101305704043773E-2</v>
      </c>
      <c r="S76" s="13">
        <f t="shared" si="17"/>
        <v>-3.0612459267979064E-2</v>
      </c>
    </row>
    <row r="77" spans="1:19" x14ac:dyDescent="0.45">
      <c r="A77" s="8" t="str">
        <f t="shared" si="18"/>
        <v>March</v>
      </c>
      <c r="B77" s="11">
        <v>43540</v>
      </c>
      <c r="C77" s="8">
        <v>42645263</v>
      </c>
      <c r="D77" s="8">
        <v>9313725</v>
      </c>
      <c r="E77" s="8">
        <v>3293333</v>
      </c>
      <c r="F77" s="8">
        <v>2217072</v>
      </c>
      <c r="G77" s="8">
        <v>1815781</v>
      </c>
      <c r="H77" s="13">
        <f t="shared" si="19"/>
        <v>4.2578726739239479E-2</v>
      </c>
      <c r="I77" s="13">
        <f t="shared" si="12"/>
        <v>-2.4003516193720209E-3</v>
      </c>
      <c r="J77" s="13">
        <f>IFERROR((VLOOKUP(B77,'Channel wise traffic'!$B$2:$G$368,6,TRUE)/(VLOOKUP(B77-7,'Channel wise traffic'!$B$2:$G$368,6,TRUE))-1),"NA")</f>
        <v>-8.6538474102115903E-2</v>
      </c>
      <c r="K77" s="13">
        <f t="shared" si="13"/>
        <v>9.2109075948952679E-2</v>
      </c>
      <c r="L77" s="13">
        <f t="shared" si="20"/>
        <v>0.21839998970108357</v>
      </c>
      <c r="M77" s="13">
        <f t="shared" si="21"/>
        <v>0.35359998282105171</v>
      </c>
      <c r="N77" s="13">
        <f t="shared" si="22"/>
        <v>0.67320006813765876</v>
      </c>
      <c r="O77" s="13">
        <f t="shared" si="23"/>
        <v>0.81899956338810831</v>
      </c>
      <c r="P77" s="13">
        <f t="shared" si="14"/>
        <v>5.0505021098709468E-2</v>
      </c>
      <c r="Q77" s="13">
        <f t="shared" si="15"/>
        <v>5.0504961268183379E-2</v>
      </c>
      <c r="R77" s="13">
        <f t="shared" si="16"/>
        <v>-4.8076661923349362E-2</v>
      </c>
      <c r="S77" s="13">
        <f t="shared" si="17"/>
        <v>3.9603664116847348E-2</v>
      </c>
    </row>
    <row r="78" spans="1:19" x14ac:dyDescent="0.45">
      <c r="A78" s="8" t="str">
        <f t="shared" si="18"/>
        <v>March</v>
      </c>
      <c r="B78" s="11">
        <v>43541</v>
      </c>
      <c r="C78" s="8">
        <v>42645263</v>
      </c>
      <c r="D78" s="8">
        <v>8686840</v>
      </c>
      <c r="E78" s="8">
        <v>2894455</v>
      </c>
      <c r="F78" s="8">
        <v>1968229</v>
      </c>
      <c r="G78" s="8">
        <v>1504514</v>
      </c>
      <c r="H78" s="13">
        <f t="shared" si="19"/>
        <v>3.5279744903906445E-2</v>
      </c>
      <c r="I78" s="13">
        <f t="shared" si="12"/>
        <v>-0.12101539450238075</v>
      </c>
      <c r="J78" s="13">
        <f>IFERROR((VLOOKUP(B78,'Channel wise traffic'!$B$2:$G$368,6,TRUE)/(VLOOKUP(B78-7,'Channel wise traffic'!$B$2:$G$368,6,TRUE))-1),"NA")</f>
        <v>-7.7669905432383946E-2</v>
      </c>
      <c r="K78" s="13">
        <f t="shared" si="13"/>
        <v>-4.6995639117804022E-2</v>
      </c>
      <c r="L78" s="13">
        <f t="shared" si="20"/>
        <v>0.20369999828585886</v>
      </c>
      <c r="M78" s="13">
        <f t="shared" si="21"/>
        <v>0.33319998986973398</v>
      </c>
      <c r="N78" s="13">
        <f t="shared" si="22"/>
        <v>0.6799998618047266</v>
      </c>
      <c r="O78" s="13">
        <f t="shared" si="23"/>
        <v>0.76439987420163003</v>
      </c>
      <c r="P78" s="13">
        <f t="shared" si="14"/>
        <v>-6.7307686190931637E-2</v>
      </c>
      <c r="Q78" s="13">
        <f t="shared" si="15"/>
        <v>-3.9215736006802282E-2</v>
      </c>
      <c r="R78" s="13">
        <f t="shared" si="16"/>
        <v>5.2631365022796528E-2</v>
      </c>
      <c r="S78" s="13">
        <f t="shared" si="17"/>
        <v>1.0309187162886202E-2</v>
      </c>
    </row>
    <row r="79" spans="1:19" x14ac:dyDescent="0.45">
      <c r="A79" s="8" t="str">
        <f t="shared" si="18"/>
        <v>March</v>
      </c>
      <c r="B79" s="11">
        <v>43542</v>
      </c>
      <c r="C79" s="8">
        <v>22368860</v>
      </c>
      <c r="D79" s="8">
        <v>5368526</v>
      </c>
      <c r="E79" s="8">
        <v>2233307</v>
      </c>
      <c r="F79" s="8">
        <v>1614011</v>
      </c>
      <c r="G79" s="8">
        <v>1310254</v>
      </c>
      <c r="H79" s="13">
        <f t="shared" si="19"/>
        <v>5.8574911729967462E-2</v>
      </c>
      <c r="I79" s="13">
        <f t="shared" si="12"/>
        <v>7.3381290249115549E-2</v>
      </c>
      <c r="J79" s="13">
        <f>IFERROR((VLOOKUP(B79,'Channel wise traffic'!$B$2:$G$368,6,TRUE)/(VLOOKUP(B79-7,'Channel wise traffic'!$B$2:$G$368,6,TRUE))-1),"NA")</f>
        <v>5.1020364054076506E-2</v>
      </c>
      <c r="K79" s="13">
        <f t="shared" si="13"/>
        <v>2.1275401907066005E-2</v>
      </c>
      <c r="L79" s="13">
        <f t="shared" si="20"/>
        <v>0.23999998211799797</v>
      </c>
      <c r="M79" s="13">
        <f t="shared" si="21"/>
        <v>0.4160000342738398</v>
      </c>
      <c r="N79" s="13">
        <f t="shared" si="22"/>
        <v>0.72270001392553729</v>
      </c>
      <c r="O79" s="13">
        <f t="shared" si="23"/>
        <v>0.81179991957923459</v>
      </c>
      <c r="P79" s="13">
        <f t="shared" si="14"/>
        <v>-1.186051223900364E-8</v>
      </c>
      <c r="Q79" s="13">
        <f t="shared" si="15"/>
        <v>9.7089246885728731E-3</v>
      </c>
      <c r="R79" s="13">
        <f t="shared" si="16"/>
        <v>4.2105566712915321E-2</v>
      </c>
      <c r="S79" s="13">
        <f t="shared" si="17"/>
        <v>-2.9411891389631073E-2</v>
      </c>
    </row>
    <row r="80" spans="1:19" x14ac:dyDescent="0.45">
      <c r="A80" s="8" t="str">
        <f t="shared" si="18"/>
        <v>March</v>
      </c>
      <c r="B80" s="11">
        <v>43543</v>
      </c>
      <c r="C80" s="8">
        <v>21934513</v>
      </c>
      <c r="D80" s="8">
        <v>5757809</v>
      </c>
      <c r="E80" s="8">
        <v>2418280</v>
      </c>
      <c r="F80" s="8">
        <v>1835958</v>
      </c>
      <c r="G80" s="8">
        <v>707578</v>
      </c>
      <c r="H80" s="13">
        <f t="shared" si="19"/>
        <v>3.2258660130726403E-2</v>
      </c>
      <c r="I80" s="13">
        <f t="shared" si="12"/>
        <v>-0.45549226537958976</v>
      </c>
      <c r="J80" s="13">
        <f>IFERROR((VLOOKUP(B80,'Channel wise traffic'!$B$2:$G$368,6,TRUE)/(VLOOKUP(B80-7,'Channel wise traffic'!$B$2:$G$368,6,TRUE))-1),"NA")</f>
        <v>2.0201937045509322E-2</v>
      </c>
      <c r="K80" s="13">
        <f t="shared" si="13"/>
        <v>-0.46627457709544307</v>
      </c>
      <c r="L80" s="13">
        <f t="shared" si="20"/>
        <v>0.26249996979645729</v>
      </c>
      <c r="M80" s="13">
        <f t="shared" si="21"/>
        <v>0.42000003820897847</v>
      </c>
      <c r="N80" s="13">
        <f t="shared" si="22"/>
        <v>0.75919992722100005</v>
      </c>
      <c r="O80" s="13">
        <f t="shared" si="23"/>
        <v>0.38539988387533919</v>
      </c>
      <c r="P80" s="13">
        <f t="shared" si="14"/>
        <v>3.9603872853995581E-2</v>
      </c>
      <c r="Q80" s="13">
        <f t="shared" si="15"/>
        <v>6.0606468891118981E-2</v>
      </c>
      <c r="R80" s="13">
        <f t="shared" si="16"/>
        <v>1.9607633672155123E-2</v>
      </c>
      <c r="S80" s="13">
        <f t="shared" si="17"/>
        <v>-0.52525253838500408</v>
      </c>
    </row>
    <row r="81" spans="1:19" x14ac:dyDescent="0.45">
      <c r="A81" s="8" t="str">
        <f t="shared" si="18"/>
        <v>March</v>
      </c>
      <c r="B81" s="11">
        <v>43544</v>
      </c>
      <c r="C81" s="8">
        <v>21282993</v>
      </c>
      <c r="D81" s="8">
        <v>5427163</v>
      </c>
      <c r="E81" s="8">
        <v>2149156</v>
      </c>
      <c r="F81" s="8">
        <v>1600262</v>
      </c>
      <c r="G81" s="8">
        <v>1377825</v>
      </c>
      <c r="H81" s="13">
        <f t="shared" si="19"/>
        <v>6.4738310067573676E-2</v>
      </c>
      <c r="I81" s="13">
        <f t="shared" si="12"/>
        <v>0.11773844194404104</v>
      </c>
      <c r="J81" s="13">
        <f>IFERROR((VLOOKUP(B81,'Channel wise traffic'!$B$2:$G$368,6,TRUE)/(VLOOKUP(B81-7,'Channel wise traffic'!$B$2:$G$368,6,TRUE))-1),"NA")</f>
        <v>-1.9999965004919074E-2</v>
      </c>
      <c r="K81" s="13">
        <f t="shared" si="13"/>
        <v>0.14054944127308611</v>
      </c>
      <c r="L81" s="13">
        <f t="shared" si="20"/>
        <v>0.25499998989803735</v>
      </c>
      <c r="M81" s="13">
        <f t="shared" si="21"/>
        <v>0.39599989902643423</v>
      </c>
      <c r="N81" s="13">
        <f t="shared" si="22"/>
        <v>0.74460020584824926</v>
      </c>
      <c r="O81" s="13">
        <f t="shared" si="23"/>
        <v>0.86099963630955434</v>
      </c>
      <c r="P81" s="13">
        <f t="shared" si="14"/>
        <v>-2.8571339253511518E-2</v>
      </c>
      <c r="Q81" s="13">
        <f t="shared" si="15"/>
        <v>4.2105180237766771E-2</v>
      </c>
      <c r="R81" s="13">
        <f t="shared" si="16"/>
        <v>5.1546588131297977E-2</v>
      </c>
      <c r="S81" s="13">
        <f t="shared" si="17"/>
        <v>7.1428341361902792E-2</v>
      </c>
    </row>
    <row r="82" spans="1:19" x14ac:dyDescent="0.45">
      <c r="A82" s="8" t="str">
        <f t="shared" si="18"/>
        <v>March</v>
      </c>
      <c r="B82" s="11">
        <v>43545</v>
      </c>
      <c r="C82" s="8">
        <v>21717340</v>
      </c>
      <c r="D82" s="8">
        <v>5429335</v>
      </c>
      <c r="E82" s="8">
        <v>2128299</v>
      </c>
      <c r="F82" s="8">
        <v>1475975</v>
      </c>
      <c r="G82" s="8">
        <v>1234506</v>
      </c>
      <c r="H82" s="13">
        <f t="shared" si="19"/>
        <v>5.6844254406847247E-2</v>
      </c>
      <c r="I82" s="13">
        <f t="shared" si="12"/>
        <v>-2.6704205453110585E-2</v>
      </c>
      <c r="J82" s="13">
        <f>IFERROR((VLOOKUP(B82,'Channel wise traffic'!$B$2:$G$368,6,TRUE)/(VLOOKUP(B82-7,'Channel wise traffic'!$B$2:$G$368,6,TRUE))-1),"NA")</f>
        <v>-4.7619051795569911E-2</v>
      </c>
      <c r="K82" s="13">
        <f t="shared" si="13"/>
        <v>2.1960584274233863E-2</v>
      </c>
      <c r="L82" s="13">
        <f t="shared" si="20"/>
        <v>0.25</v>
      </c>
      <c r="M82" s="13">
        <f t="shared" si="21"/>
        <v>0.39199994106092184</v>
      </c>
      <c r="N82" s="13">
        <f t="shared" si="22"/>
        <v>0.6934998324953402</v>
      </c>
      <c r="O82" s="13">
        <f t="shared" si="23"/>
        <v>0.83640034553430787</v>
      </c>
      <c r="P82" s="13">
        <f t="shared" si="14"/>
        <v>5.2631707713837406E-2</v>
      </c>
      <c r="Q82" s="13">
        <f t="shared" si="15"/>
        <v>-1.0100994618661541E-2</v>
      </c>
      <c r="R82" s="13">
        <f t="shared" si="16"/>
        <v>-8.6538431282776718E-2</v>
      </c>
      <c r="S82" s="13">
        <f t="shared" si="17"/>
        <v>7.3684119944433801E-2</v>
      </c>
    </row>
    <row r="83" spans="1:19" x14ac:dyDescent="0.45">
      <c r="A83" s="8" t="str">
        <f t="shared" si="18"/>
        <v>March</v>
      </c>
      <c r="B83" s="11">
        <v>43546</v>
      </c>
      <c r="C83" s="8">
        <v>21065820</v>
      </c>
      <c r="D83" s="8">
        <v>5529777</v>
      </c>
      <c r="E83" s="8">
        <v>2123434</v>
      </c>
      <c r="F83" s="8">
        <v>1612111</v>
      </c>
      <c r="G83" s="8">
        <v>1361589</v>
      </c>
      <c r="H83" s="13">
        <f t="shared" si="19"/>
        <v>6.4634986912448691E-2</v>
      </c>
      <c r="I83" s="13">
        <f t="shared" si="12"/>
        <v>0.15016750885693586</v>
      </c>
      <c r="J83" s="13">
        <f>IFERROR((VLOOKUP(B83,'Channel wise traffic'!$B$2:$G$368,6,TRUE)/(VLOOKUP(B83-7,'Channel wise traffic'!$B$2:$G$368,6,TRUE))-1),"NA")</f>
        <v>-2.0202030068046883E-2</v>
      </c>
      <c r="K83" s="13">
        <f t="shared" si="13"/>
        <v>0.17388231354858696</v>
      </c>
      <c r="L83" s="13">
        <f t="shared" si="20"/>
        <v>0.26249996439730333</v>
      </c>
      <c r="M83" s="13">
        <f t="shared" si="21"/>
        <v>0.38399993345120426</v>
      </c>
      <c r="N83" s="13">
        <f t="shared" si="22"/>
        <v>0.75919995629720538</v>
      </c>
      <c r="O83" s="13">
        <f t="shared" si="23"/>
        <v>0.84460003064305122</v>
      </c>
      <c r="P83" s="13">
        <f t="shared" si="14"/>
        <v>0.10526315138764697</v>
      </c>
      <c r="Q83" s="13">
        <f t="shared" si="15"/>
        <v>-7.6923139557080633E-2</v>
      </c>
      <c r="R83" s="13">
        <f t="shared" si="16"/>
        <v>6.1224516976005505E-2</v>
      </c>
      <c r="S83" s="13">
        <f t="shared" si="17"/>
        <v>8.4210800112130224E-2</v>
      </c>
    </row>
    <row r="84" spans="1:19" x14ac:dyDescent="0.45">
      <c r="A84" s="8" t="str">
        <f t="shared" si="18"/>
        <v>March</v>
      </c>
      <c r="B84" s="11">
        <v>43547</v>
      </c>
      <c r="C84" s="8">
        <v>44440853</v>
      </c>
      <c r="D84" s="8">
        <v>9612556</v>
      </c>
      <c r="E84" s="8">
        <v>3268269</v>
      </c>
      <c r="F84" s="8">
        <v>2289095</v>
      </c>
      <c r="G84" s="8">
        <v>1874769</v>
      </c>
      <c r="H84" s="13">
        <f t="shared" si="19"/>
        <v>4.2185711421875723E-2</v>
      </c>
      <c r="I84" s="13">
        <f t="shared" si="12"/>
        <v>3.2486296530253478E-2</v>
      </c>
      <c r="J84" s="13">
        <f>IFERROR((VLOOKUP(B84,'Channel wise traffic'!$B$2:$G$368,6,TRUE)/(VLOOKUP(B84-7,'Channel wise traffic'!$B$2:$G$368,6,TRUE))-1),"NA")</f>
        <v>4.2105264638900852E-2</v>
      </c>
      <c r="K84" s="13">
        <f t="shared" si="13"/>
        <v>-9.2303210420231485E-3</v>
      </c>
      <c r="L84" s="13">
        <f t="shared" si="20"/>
        <v>0.21629998866133376</v>
      </c>
      <c r="M84" s="13">
        <f t="shared" si="21"/>
        <v>0.33999999583877588</v>
      </c>
      <c r="N84" s="13">
        <f t="shared" si="22"/>
        <v>0.70039981409119012</v>
      </c>
      <c r="O84" s="13">
        <f t="shared" si="23"/>
        <v>0.8190000851865038</v>
      </c>
      <c r="P84" s="13">
        <f t="shared" si="14"/>
        <v>-9.6153898295691098E-3</v>
      </c>
      <c r="Q84" s="13">
        <f t="shared" si="15"/>
        <v>-3.8461503515282769E-2</v>
      </c>
      <c r="R84" s="13">
        <f t="shared" si="16"/>
        <v>4.0403658943138243E-2</v>
      </c>
      <c r="S84" s="13">
        <f t="shared" si="17"/>
        <v>6.3711681774769602E-7</v>
      </c>
    </row>
    <row r="85" spans="1:19" x14ac:dyDescent="0.45">
      <c r="A85" s="8" t="str">
        <f t="shared" si="18"/>
        <v>March</v>
      </c>
      <c r="B85" s="11">
        <v>43548</v>
      </c>
      <c r="C85" s="8">
        <v>45338648</v>
      </c>
      <c r="D85" s="8">
        <v>9425904</v>
      </c>
      <c r="E85" s="8">
        <v>3300951</v>
      </c>
      <c r="F85" s="8">
        <v>2289540</v>
      </c>
      <c r="G85" s="8">
        <v>1839416</v>
      </c>
      <c r="H85" s="13">
        <f t="shared" si="19"/>
        <v>4.05705966353474E-2</v>
      </c>
      <c r="I85" s="13">
        <f t="shared" si="12"/>
        <v>0.22259812803337153</v>
      </c>
      <c r="J85" s="13">
        <f>IFERROR((VLOOKUP(B85,'Channel wise traffic'!$B$2:$G$368,6,TRUE)/(VLOOKUP(B85-7,'Channel wise traffic'!$B$2:$G$368,6,TRUE))-1),"NA")</f>
        <v>6.3157920407615809E-2</v>
      </c>
      <c r="K85" s="13">
        <f t="shared" si="13"/>
        <v>0.14996853706998059</v>
      </c>
      <c r="L85" s="13">
        <f t="shared" si="20"/>
        <v>0.20789997972590626</v>
      </c>
      <c r="M85" s="13">
        <f t="shared" si="21"/>
        <v>0.35019993838256785</v>
      </c>
      <c r="N85" s="13">
        <f t="shared" si="22"/>
        <v>0.69360011705717539</v>
      </c>
      <c r="O85" s="13">
        <f t="shared" si="23"/>
        <v>0.80339980956873436</v>
      </c>
      <c r="P85" s="13">
        <f t="shared" si="14"/>
        <v>2.061846576038473E-2</v>
      </c>
      <c r="Q85" s="13">
        <f t="shared" si="15"/>
        <v>5.1020255191124297E-2</v>
      </c>
      <c r="R85" s="13">
        <f t="shared" si="16"/>
        <v>2.0000379435892279E-2</v>
      </c>
      <c r="S85" s="13">
        <f t="shared" si="17"/>
        <v>5.1020332005990321E-2</v>
      </c>
    </row>
    <row r="86" spans="1:19" x14ac:dyDescent="0.45">
      <c r="A86" s="8" t="str">
        <f t="shared" si="18"/>
        <v>March</v>
      </c>
      <c r="B86" s="11">
        <v>43549</v>
      </c>
      <c r="C86" s="8">
        <v>22368860</v>
      </c>
      <c r="D86" s="8">
        <v>5536293</v>
      </c>
      <c r="E86" s="8">
        <v>2258807</v>
      </c>
      <c r="F86" s="8">
        <v>1632440</v>
      </c>
      <c r="G86" s="8">
        <v>1351986</v>
      </c>
      <c r="H86" s="13">
        <f t="shared" si="19"/>
        <v>6.044054100208951E-2</v>
      </c>
      <c r="I86" s="13">
        <f t="shared" si="12"/>
        <v>3.1850312992747876E-2</v>
      </c>
      <c r="J86" s="13">
        <f>IFERROR((VLOOKUP(B86,'Channel wise traffic'!$B$2:$G$368,6,TRUE)/(VLOOKUP(B86-7,'Channel wise traffic'!$B$2:$G$368,6,TRUE))-1),"NA")</f>
        <v>0</v>
      </c>
      <c r="K86" s="13">
        <f t="shared" si="13"/>
        <v>3.1850312992747876E-2</v>
      </c>
      <c r="L86" s="13">
        <f t="shared" si="20"/>
        <v>0.24750000670575076</v>
      </c>
      <c r="M86" s="13">
        <f t="shared" si="21"/>
        <v>0.40799990173930462</v>
      </c>
      <c r="N86" s="13">
        <f t="shared" si="22"/>
        <v>0.72270008017506582</v>
      </c>
      <c r="O86" s="13">
        <f t="shared" si="23"/>
        <v>0.82819950503540707</v>
      </c>
      <c r="P86" s="13">
        <f t="shared" si="14"/>
        <v>3.1250104777363452E-2</v>
      </c>
      <c r="Q86" s="13">
        <f t="shared" si="15"/>
        <v>-1.9231086238971185E-2</v>
      </c>
      <c r="R86" s="13">
        <f t="shared" si="16"/>
        <v>9.1669471791178125E-8</v>
      </c>
      <c r="S86" s="13">
        <f t="shared" si="17"/>
        <v>2.0201511555547613E-2</v>
      </c>
    </row>
    <row r="87" spans="1:19" x14ac:dyDescent="0.45">
      <c r="A87" s="8" t="str">
        <f t="shared" si="18"/>
        <v>March</v>
      </c>
      <c r="B87" s="11">
        <v>43550</v>
      </c>
      <c r="C87" s="8">
        <v>20848646</v>
      </c>
      <c r="D87" s="8">
        <v>5107918</v>
      </c>
      <c r="E87" s="8">
        <v>2043167</v>
      </c>
      <c r="F87" s="8">
        <v>1476597</v>
      </c>
      <c r="G87" s="8">
        <v>1259241</v>
      </c>
      <c r="H87" s="13">
        <f t="shared" si="19"/>
        <v>6.0399174123825596E-2</v>
      </c>
      <c r="I87" s="13">
        <f t="shared" si="12"/>
        <v>0.77964973472889199</v>
      </c>
      <c r="J87" s="13">
        <f>IFERROR((VLOOKUP(B87,'Channel wise traffic'!$B$2:$G$368,6,TRUE)/(VLOOKUP(B87-7,'Channel wise traffic'!$B$2:$G$368,6,TRUE))-1),"NA")</f>
        <v>-4.950491032145643E-2</v>
      </c>
      <c r="K87" s="13">
        <f t="shared" si="13"/>
        <v>0.87233982685769784</v>
      </c>
      <c r="L87" s="13">
        <f t="shared" si="20"/>
        <v>0.2449999870495187</v>
      </c>
      <c r="M87" s="13">
        <f t="shared" si="21"/>
        <v>0.39999996084510364</v>
      </c>
      <c r="N87" s="13">
        <f t="shared" si="22"/>
        <v>0.72270010234112048</v>
      </c>
      <c r="O87" s="13">
        <f t="shared" si="23"/>
        <v>0.85279937586220211</v>
      </c>
      <c r="P87" s="13">
        <f t="shared" si="14"/>
        <v>-6.6666608611452793E-2</v>
      </c>
      <c r="Q87" s="13">
        <f t="shared" si="15"/>
        <v>-4.7619227486649485E-2</v>
      </c>
      <c r="R87" s="13">
        <f t="shared" si="16"/>
        <v>-4.8076697021672166E-2</v>
      </c>
      <c r="S87" s="13">
        <f t="shared" si="17"/>
        <v>1.2127650047192211</v>
      </c>
    </row>
    <row r="88" spans="1:19" x14ac:dyDescent="0.45">
      <c r="A88" s="8" t="str">
        <f t="shared" si="18"/>
        <v>March</v>
      </c>
      <c r="B88" s="11">
        <v>43551</v>
      </c>
      <c r="C88" s="8">
        <v>20848646</v>
      </c>
      <c r="D88" s="8">
        <v>5212161</v>
      </c>
      <c r="E88" s="8">
        <v>2084864</v>
      </c>
      <c r="F88" s="8">
        <v>1476292</v>
      </c>
      <c r="G88" s="8">
        <v>1150032</v>
      </c>
      <c r="H88" s="13">
        <f t="shared" si="19"/>
        <v>5.5160992229423438E-2</v>
      </c>
      <c r="I88" s="13">
        <f t="shared" si="12"/>
        <v>-0.16532796254967064</v>
      </c>
      <c r="J88" s="13">
        <f>IFERROR((VLOOKUP(B88,'Channel wise traffic'!$B$2:$G$368,6,TRUE)/(VLOOKUP(B88-7,'Channel wise traffic'!$B$2:$G$368,6,TRUE))-1),"NA")</f>
        <v>-2.0408173813155628E-2</v>
      </c>
      <c r="K88" s="13">
        <f t="shared" si="13"/>
        <v>-0.14793895342886554</v>
      </c>
      <c r="L88" s="13">
        <f t="shared" si="20"/>
        <v>0.24999997601762725</v>
      </c>
      <c r="M88" s="13">
        <f t="shared" si="21"/>
        <v>0.39999992325639977</v>
      </c>
      <c r="N88" s="13">
        <f t="shared" si="22"/>
        <v>0.70809990483791752</v>
      </c>
      <c r="O88" s="13">
        <f t="shared" si="23"/>
        <v>0.77900036036231313</v>
      </c>
      <c r="P88" s="13">
        <f t="shared" si="14"/>
        <v>-1.9607898347013153E-2</v>
      </c>
      <c r="Q88" s="13">
        <f t="shared" si="15"/>
        <v>1.0101073863401533E-2</v>
      </c>
      <c r="R88" s="13">
        <f t="shared" si="16"/>
        <v>-4.9019998549087895E-2</v>
      </c>
      <c r="S88" s="13">
        <f t="shared" si="17"/>
        <v>-9.5237294522805271E-2</v>
      </c>
    </row>
    <row r="89" spans="1:19" x14ac:dyDescent="0.45">
      <c r="A89" s="8" t="str">
        <f t="shared" si="18"/>
        <v>March</v>
      </c>
      <c r="B89" s="11">
        <v>43552</v>
      </c>
      <c r="C89" s="8">
        <v>21500167</v>
      </c>
      <c r="D89" s="8">
        <v>5267540</v>
      </c>
      <c r="E89" s="8">
        <v>2064876</v>
      </c>
      <c r="F89" s="8">
        <v>1552580</v>
      </c>
      <c r="G89" s="8">
        <v>1311309</v>
      </c>
      <c r="H89" s="13">
        <f t="shared" si="19"/>
        <v>6.0990642537799823E-2</v>
      </c>
      <c r="I89" s="13">
        <f t="shared" si="12"/>
        <v>6.221354938736634E-2</v>
      </c>
      <c r="J89" s="13">
        <f>IFERROR((VLOOKUP(B89,'Channel wise traffic'!$B$2:$G$368,6,TRUE)/(VLOOKUP(B89-7,'Channel wise traffic'!$B$2:$G$368,6,TRUE))-1),"NA")</f>
        <v>-9.9999364563004844E-3</v>
      </c>
      <c r="K89" s="13">
        <f t="shared" si="13"/>
        <v>7.2942959217582981E-2</v>
      </c>
      <c r="L89" s="13">
        <f t="shared" si="20"/>
        <v>0.24499995744219102</v>
      </c>
      <c r="M89" s="13">
        <f t="shared" si="21"/>
        <v>0.39200006074942001</v>
      </c>
      <c r="N89" s="13">
        <f t="shared" si="22"/>
        <v>0.75189987195357011</v>
      </c>
      <c r="O89" s="13">
        <f t="shared" si="23"/>
        <v>0.84459995620193484</v>
      </c>
      <c r="P89" s="13">
        <f t="shared" si="14"/>
        <v>-2.0000170231235903E-2</v>
      </c>
      <c r="Q89" s="13">
        <f t="shared" si="15"/>
        <v>3.0532784744963237E-7</v>
      </c>
      <c r="R89" s="13">
        <f t="shared" si="16"/>
        <v>8.4210603552845598E-2</v>
      </c>
      <c r="S89" s="13">
        <f t="shared" si="17"/>
        <v>9.8034520327570096E-3</v>
      </c>
    </row>
    <row r="90" spans="1:19" x14ac:dyDescent="0.45">
      <c r="A90" s="8" t="str">
        <f t="shared" si="18"/>
        <v>March</v>
      </c>
      <c r="B90" s="11">
        <v>43553</v>
      </c>
      <c r="C90" s="8">
        <v>22803207</v>
      </c>
      <c r="D90" s="8">
        <v>5757809</v>
      </c>
      <c r="E90" s="8">
        <v>2234030</v>
      </c>
      <c r="F90" s="8">
        <v>1712384</v>
      </c>
      <c r="G90" s="8">
        <v>1390113</v>
      </c>
      <c r="H90" s="13">
        <f t="shared" si="19"/>
        <v>6.0961293733815598E-2</v>
      </c>
      <c r="I90" s="13">
        <f t="shared" si="12"/>
        <v>2.0949052908036059E-2</v>
      </c>
      <c r="J90" s="13">
        <f>IFERROR((VLOOKUP(B90,'Channel wise traffic'!$B$2:$G$368,6,TRUE)/(VLOOKUP(B90-7,'Channel wise traffic'!$B$2:$G$368,6,TRUE))-1),"NA")</f>
        <v>8.247417297186499E-2</v>
      </c>
      <c r="K90" s="13">
        <f t="shared" si="13"/>
        <v>-5.6837532644808841E-2</v>
      </c>
      <c r="L90" s="13">
        <f t="shared" si="20"/>
        <v>0.25249996634245347</v>
      </c>
      <c r="M90" s="13">
        <f t="shared" si="21"/>
        <v>0.38800001875713486</v>
      </c>
      <c r="N90" s="13">
        <f t="shared" si="22"/>
        <v>0.76650000223810777</v>
      </c>
      <c r="O90" s="13">
        <f t="shared" si="23"/>
        <v>0.81179980658543882</v>
      </c>
      <c r="P90" s="13">
        <f t="shared" si="14"/>
        <v>-3.8095235851973275E-2</v>
      </c>
      <c r="Q90" s="13">
        <f t="shared" si="15"/>
        <v>1.0416890622818142E-2</v>
      </c>
      <c r="R90" s="13">
        <f t="shared" si="16"/>
        <v>9.6154456811436972E-3</v>
      </c>
      <c r="S90" s="13">
        <f t="shared" si="17"/>
        <v>-3.8835215329840023E-2</v>
      </c>
    </row>
    <row r="91" spans="1:19" x14ac:dyDescent="0.45">
      <c r="A91" s="8" t="str">
        <f t="shared" si="18"/>
        <v>March</v>
      </c>
      <c r="B91" s="11">
        <v>43554</v>
      </c>
      <c r="C91" s="8">
        <v>44889750</v>
      </c>
      <c r="D91" s="8">
        <v>9898190</v>
      </c>
      <c r="E91" s="8">
        <v>3399038</v>
      </c>
      <c r="F91" s="8">
        <v>2311346</v>
      </c>
      <c r="G91" s="8">
        <v>1748764</v>
      </c>
      <c r="H91" s="13">
        <f t="shared" si="19"/>
        <v>3.8956866545258102E-2</v>
      </c>
      <c r="I91" s="13">
        <f t="shared" si="12"/>
        <v>-6.7210947055343917E-2</v>
      </c>
      <c r="J91" s="13">
        <f>IFERROR((VLOOKUP(B91,'Channel wise traffic'!$B$2:$G$368,6,TRUE)/(VLOOKUP(B91-7,'Channel wise traffic'!$B$2:$G$368,6,TRUE))-1),"NA")</f>
        <v>1.0101021692856316E-2</v>
      </c>
      <c r="K91" s="13">
        <f t="shared" si="13"/>
        <v>-7.6538827195012704E-2</v>
      </c>
      <c r="L91" s="13">
        <f t="shared" si="20"/>
        <v>0.22050000278460005</v>
      </c>
      <c r="M91" s="13">
        <f t="shared" si="21"/>
        <v>0.34339995494125691</v>
      </c>
      <c r="N91" s="13">
        <f t="shared" si="22"/>
        <v>0.68000004707214212</v>
      </c>
      <c r="O91" s="13">
        <f t="shared" si="23"/>
        <v>0.75659983403609843</v>
      </c>
      <c r="P91" s="13">
        <f t="shared" si="14"/>
        <v>1.9417542040847557E-2</v>
      </c>
      <c r="Q91" s="13">
        <f t="shared" si="15"/>
        <v>9.9998798355669383E-3</v>
      </c>
      <c r="R91" s="13">
        <f t="shared" si="16"/>
        <v>-2.9125888683334211E-2</v>
      </c>
      <c r="S91" s="13">
        <f t="shared" si="17"/>
        <v>-7.6190774920610105E-2</v>
      </c>
    </row>
    <row r="92" spans="1:19" x14ac:dyDescent="0.45">
      <c r="A92" s="8" t="str">
        <f t="shared" si="18"/>
        <v>March</v>
      </c>
      <c r="B92" s="11">
        <v>43555</v>
      </c>
      <c r="C92" s="8">
        <v>42645263</v>
      </c>
      <c r="D92" s="8">
        <v>8597285</v>
      </c>
      <c r="E92" s="8">
        <v>2806153</v>
      </c>
      <c r="F92" s="8">
        <v>2003593</v>
      </c>
      <c r="G92" s="8">
        <v>1640943</v>
      </c>
      <c r="H92" s="13">
        <f t="shared" si="19"/>
        <v>3.8478904444791441E-2</v>
      </c>
      <c r="I92" s="13">
        <f t="shared" si="12"/>
        <v>-0.10790000739365102</v>
      </c>
      <c r="J92" s="13">
        <f>IFERROR((VLOOKUP(B92,'Channel wise traffic'!$B$2:$G$368,6,TRUE)/(VLOOKUP(B92-7,'Channel wise traffic'!$B$2:$G$368,6,TRUE))-1),"NA")</f>
        <v>-5.9405963305433462E-2</v>
      </c>
      <c r="K92" s="13">
        <f t="shared" si="13"/>
        <v>-5.1556850626484518E-2</v>
      </c>
      <c r="L92" s="13">
        <f t="shared" si="20"/>
        <v>0.20159999951225532</v>
      </c>
      <c r="M92" s="13">
        <f t="shared" si="21"/>
        <v>0.32639990415578873</v>
      </c>
      <c r="N92" s="13">
        <f t="shared" si="22"/>
        <v>0.71399991376093885</v>
      </c>
      <c r="O92" s="13">
        <f t="shared" si="23"/>
        <v>0.81900016620141913</v>
      </c>
      <c r="P92" s="13">
        <f t="shared" si="14"/>
        <v>-3.0302938085692843E-2</v>
      </c>
      <c r="Q92" s="13">
        <f t="shared" si="15"/>
        <v>-6.7961274741228928E-2</v>
      </c>
      <c r="R92" s="13">
        <f t="shared" si="16"/>
        <v>2.9411466639187145E-2</v>
      </c>
      <c r="S92" s="13">
        <f t="shared" si="17"/>
        <v>1.9417924235081818E-2</v>
      </c>
    </row>
    <row r="93" spans="1:19" x14ac:dyDescent="0.45">
      <c r="A93" s="8" t="str">
        <f t="shared" si="18"/>
        <v>April</v>
      </c>
      <c r="B93" s="11">
        <v>43556</v>
      </c>
      <c r="C93" s="8">
        <v>21065820</v>
      </c>
      <c r="D93" s="8">
        <v>5424448</v>
      </c>
      <c r="E93" s="8">
        <v>2278268</v>
      </c>
      <c r="F93" s="8">
        <v>1629873</v>
      </c>
      <c r="G93" s="8">
        <v>1363225</v>
      </c>
      <c r="H93" s="13">
        <f t="shared" si="19"/>
        <v>6.4712648261496586E-2</v>
      </c>
      <c r="I93" s="13">
        <f t="shared" si="12"/>
        <v>8.3129559033894296E-3</v>
      </c>
      <c r="J93" s="13">
        <f>IFERROR((VLOOKUP(B93,'Channel wise traffic'!$B$2:$G$368,6,TRUE)/(VLOOKUP(B93-7,'Channel wise traffic'!$B$2:$G$368,6,TRUE))-1),"NA")</f>
        <v>-5.8252370326638991E-2</v>
      </c>
      <c r="K93" s="13">
        <f t="shared" si="13"/>
        <v>7.068280972632901E-2</v>
      </c>
      <c r="L93" s="13">
        <f t="shared" si="20"/>
        <v>0.25749996914432954</v>
      </c>
      <c r="M93" s="13">
        <f t="shared" si="21"/>
        <v>0.41999997050391119</v>
      </c>
      <c r="N93" s="13">
        <f t="shared" si="22"/>
        <v>0.71540003195409851</v>
      </c>
      <c r="O93" s="13">
        <f t="shared" si="23"/>
        <v>0.8363995231530309</v>
      </c>
      <c r="P93" s="13">
        <f t="shared" si="14"/>
        <v>4.0403887546021755E-2</v>
      </c>
      <c r="Q93" s="13">
        <f t="shared" si="15"/>
        <v>2.94119403300106E-2</v>
      </c>
      <c r="R93" s="13">
        <f t="shared" si="16"/>
        <v>-1.0101075703767615E-2</v>
      </c>
      <c r="S93" s="13">
        <f t="shared" si="17"/>
        <v>9.9010178921481451E-3</v>
      </c>
    </row>
    <row r="94" spans="1:19" x14ac:dyDescent="0.45">
      <c r="A94" s="8" t="str">
        <f t="shared" si="18"/>
        <v>April</v>
      </c>
      <c r="B94" s="11">
        <v>43557</v>
      </c>
      <c r="C94" s="8">
        <v>22803207</v>
      </c>
      <c r="D94" s="8">
        <v>5700801</v>
      </c>
      <c r="E94" s="8">
        <v>2257517</v>
      </c>
      <c r="F94" s="8">
        <v>1565588</v>
      </c>
      <c r="G94" s="8">
        <v>1309458</v>
      </c>
      <c r="H94" s="13">
        <f t="shared" si="19"/>
        <v>5.7424291241139895E-2</v>
      </c>
      <c r="I94" s="13">
        <f t="shared" si="12"/>
        <v>3.9878784124722788E-2</v>
      </c>
      <c r="J94" s="13">
        <f>IFERROR((VLOOKUP(B94,'Channel wise traffic'!$B$2:$G$368,6,TRUE)/(VLOOKUP(B94-7,'Channel wise traffic'!$B$2:$G$368,6,TRUE))-1),"NA")</f>
        <v>9.3749977516524474E-2</v>
      </c>
      <c r="K94" s="13">
        <f t="shared" si="13"/>
        <v>-4.9253701326889554E-2</v>
      </c>
      <c r="L94" s="13">
        <f t="shared" si="20"/>
        <v>0.24999996710988942</v>
      </c>
      <c r="M94" s="13">
        <f t="shared" si="21"/>
        <v>0.39599996561886652</v>
      </c>
      <c r="N94" s="13">
        <f t="shared" si="22"/>
        <v>0.69349998250290035</v>
      </c>
      <c r="O94" s="13">
        <f t="shared" si="23"/>
        <v>0.83640012570356947</v>
      </c>
      <c r="P94" s="13">
        <f t="shared" si="14"/>
        <v>2.0408082957817264E-2</v>
      </c>
      <c r="Q94" s="13">
        <f t="shared" si="15"/>
        <v>-9.999989044464086E-3</v>
      </c>
      <c r="R94" s="13">
        <f t="shared" si="16"/>
        <v>-4.0404200502572318E-2</v>
      </c>
      <c r="S94" s="13">
        <f t="shared" si="17"/>
        <v>-1.9229904034641865E-2</v>
      </c>
    </row>
    <row r="95" spans="1:19" x14ac:dyDescent="0.45">
      <c r="A95" s="8" t="str">
        <f t="shared" si="18"/>
        <v>April</v>
      </c>
      <c r="B95" s="11">
        <v>43558</v>
      </c>
      <c r="C95" s="8">
        <v>22368860</v>
      </c>
      <c r="D95" s="8">
        <v>5536293</v>
      </c>
      <c r="E95" s="8">
        <v>2303097</v>
      </c>
      <c r="F95" s="8">
        <v>1597198</v>
      </c>
      <c r="G95" s="8">
        <v>1335896</v>
      </c>
      <c r="H95" s="13">
        <f t="shared" si="19"/>
        <v>5.9721237470304701E-2</v>
      </c>
      <c r="I95" s="13">
        <f t="shared" si="12"/>
        <v>0.16161637241398497</v>
      </c>
      <c r="J95" s="13">
        <f>IFERROR((VLOOKUP(B95,'Channel wise traffic'!$B$2:$G$368,6,TRUE)/(VLOOKUP(B95-7,'Channel wise traffic'!$B$2:$G$368,6,TRUE))-1),"NA")</f>
        <v>7.2916633191269842E-2</v>
      </c>
      <c r="K95" s="13">
        <f t="shared" si="13"/>
        <v>8.267155931340886E-2</v>
      </c>
      <c r="L95" s="13">
        <f t="shared" si="20"/>
        <v>0.24750000670575076</v>
      </c>
      <c r="M95" s="13">
        <f t="shared" si="21"/>
        <v>0.41599983960386488</v>
      </c>
      <c r="N95" s="13">
        <f t="shared" si="22"/>
        <v>0.69350010008262786</v>
      </c>
      <c r="O95" s="13">
        <f t="shared" si="23"/>
        <v>0.83639974505352499</v>
      </c>
      <c r="P95" s="13">
        <f t="shared" si="14"/>
        <v>-9.999878206789159E-3</v>
      </c>
      <c r="Q95" s="13">
        <f t="shared" si="15"/>
        <v>3.9999798542984077E-2</v>
      </c>
      <c r="R95" s="13">
        <f t="shared" si="16"/>
        <v>-2.0618283741517418E-2</v>
      </c>
      <c r="S95" s="13">
        <f t="shared" si="17"/>
        <v>7.3683386570598586E-2</v>
      </c>
    </row>
    <row r="96" spans="1:19" x14ac:dyDescent="0.45">
      <c r="A96" s="8" t="str">
        <f t="shared" si="18"/>
        <v>April</v>
      </c>
      <c r="B96" s="11">
        <v>43559</v>
      </c>
      <c r="C96" s="8">
        <v>22151687</v>
      </c>
      <c r="D96" s="8">
        <v>5814817</v>
      </c>
      <c r="E96" s="8">
        <v>1162963</v>
      </c>
      <c r="F96" s="8">
        <v>806515</v>
      </c>
      <c r="G96" s="8">
        <v>628275</v>
      </c>
      <c r="H96" s="13">
        <f t="shared" si="19"/>
        <v>2.8362399667348135E-2</v>
      </c>
      <c r="I96" s="13">
        <f t="shared" si="12"/>
        <v>-0.52087951809985289</v>
      </c>
      <c r="J96" s="13">
        <f>IFERROR((VLOOKUP(B96,'Channel wise traffic'!$B$2:$G$368,6,TRUE)/(VLOOKUP(B96-7,'Channel wise traffic'!$B$2:$G$368,6,TRUE))-1),"NA")</f>
        <v>3.0302975335167126E-2</v>
      </c>
      <c r="K96" s="13">
        <f t="shared" si="13"/>
        <v>-0.53497129252622422</v>
      </c>
      <c r="L96" s="13">
        <f t="shared" si="20"/>
        <v>0.26249996219249577</v>
      </c>
      <c r="M96" s="13">
        <f t="shared" si="21"/>
        <v>0.19999993121021695</v>
      </c>
      <c r="N96" s="13">
        <f t="shared" si="22"/>
        <v>0.69350013714967718</v>
      </c>
      <c r="O96" s="13">
        <f t="shared" si="23"/>
        <v>0.77899977061802939</v>
      </c>
      <c r="P96" s="13">
        <f t="shared" si="14"/>
        <v>7.1428603225100362E-2</v>
      </c>
      <c r="Q96" s="13">
        <f t="shared" si="15"/>
        <v>-0.48979617291931032</v>
      </c>
      <c r="R96" s="13">
        <f t="shared" si="16"/>
        <v>-7.7669563438227507E-2</v>
      </c>
      <c r="S96" s="13">
        <f t="shared" si="17"/>
        <v>-7.7670126670266071E-2</v>
      </c>
    </row>
    <row r="97" spans="1:19" x14ac:dyDescent="0.45">
      <c r="A97" s="8" t="str">
        <f t="shared" si="18"/>
        <v>April</v>
      </c>
      <c r="B97" s="11">
        <v>43560</v>
      </c>
      <c r="C97" s="8">
        <v>22586034</v>
      </c>
      <c r="D97" s="8">
        <v>5928833</v>
      </c>
      <c r="E97" s="8">
        <v>2418964</v>
      </c>
      <c r="F97" s="8">
        <v>1854136</v>
      </c>
      <c r="G97" s="8">
        <v>1566003</v>
      </c>
      <c r="H97" s="13">
        <f t="shared" si="19"/>
        <v>6.9335014726357003E-2</v>
      </c>
      <c r="I97" s="13">
        <f t="shared" si="12"/>
        <v>0.12652928215188264</v>
      </c>
      <c r="J97" s="13">
        <f>IFERROR((VLOOKUP(B97,'Channel wise traffic'!$B$2:$G$368,6,TRUE)/(VLOOKUP(B97-7,'Channel wise traffic'!$B$2:$G$368,6,TRUE))-1),"NA")</f>
        <v>-9.5237928177200892E-3</v>
      </c>
      <c r="K97" s="13">
        <f t="shared" si="13"/>
        <v>0.13736127433753009</v>
      </c>
      <c r="L97" s="13">
        <f t="shared" si="20"/>
        <v>0.26249995904548801</v>
      </c>
      <c r="M97" s="13">
        <f t="shared" si="21"/>
        <v>0.40800002293874699</v>
      </c>
      <c r="N97" s="13">
        <f t="shared" si="22"/>
        <v>0.76650003885961093</v>
      </c>
      <c r="O97" s="13">
        <f t="shared" si="23"/>
        <v>0.84459985675268701</v>
      </c>
      <c r="P97" s="13">
        <f t="shared" si="14"/>
        <v>3.960393677626084E-2</v>
      </c>
      <c r="Q97" s="13">
        <f t="shared" si="15"/>
        <v>5.1546400038013696E-2</v>
      </c>
      <c r="R97" s="13">
        <f t="shared" si="16"/>
        <v>4.7777564349260615E-8</v>
      </c>
      <c r="S97" s="13">
        <f t="shared" si="17"/>
        <v>4.0404111828026279E-2</v>
      </c>
    </row>
    <row r="98" spans="1:19" x14ac:dyDescent="0.45">
      <c r="A98" s="8" t="str">
        <f t="shared" si="18"/>
        <v>April</v>
      </c>
      <c r="B98" s="11">
        <v>43561</v>
      </c>
      <c r="C98" s="8">
        <v>46685340</v>
      </c>
      <c r="D98" s="8">
        <v>9999999</v>
      </c>
      <c r="E98" s="8">
        <v>3434000</v>
      </c>
      <c r="F98" s="8">
        <v>2288417</v>
      </c>
      <c r="G98" s="8">
        <v>1856364</v>
      </c>
      <c r="H98" s="13">
        <f t="shared" si="19"/>
        <v>3.9763317563929063E-2</v>
      </c>
      <c r="I98" s="13">
        <f t="shared" si="12"/>
        <v>6.1529171460528609E-2</v>
      </c>
      <c r="J98" s="13">
        <f>IFERROR((VLOOKUP(B98,'Channel wise traffic'!$B$2:$G$368,6,TRUE)/(VLOOKUP(B98-7,'Channel wise traffic'!$B$2:$G$368,6,TRUE))-1),"NA")</f>
        <v>4.0000000891072141E-2</v>
      </c>
      <c r="K98" s="13">
        <f t="shared" si="13"/>
        <v>2.0701126404354619E-2</v>
      </c>
      <c r="L98" s="13">
        <f t="shared" si="20"/>
        <v>0.2141999822642397</v>
      </c>
      <c r="M98" s="13">
        <f t="shared" si="21"/>
        <v>0.34340003434000343</v>
      </c>
      <c r="N98" s="13">
        <f t="shared" si="22"/>
        <v>0.66639982527664532</v>
      </c>
      <c r="O98" s="13">
        <f t="shared" si="23"/>
        <v>0.81120005663303496</v>
      </c>
      <c r="P98" s="13">
        <f t="shared" si="14"/>
        <v>-2.8571521273469846E-2</v>
      </c>
      <c r="Q98" s="13">
        <f t="shared" si="15"/>
        <v>2.3121361958367004E-7</v>
      </c>
      <c r="R98" s="13">
        <f t="shared" si="16"/>
        <v>-2.0000324785350965E-2</v>
      </c>
      <c r="S98" s="13">
        <f t="shared" si="17"/>
        <v>7.2165258490304529E-2</v>
      </c>
    </row>
    <row r="99" spans="1:19" x14ac:dyDescent="0.45">
      <c r="A99" s="8" t="str">
        <f t="shared" si="18"/>
        <v>April</v>
      </c>
      <c r="B99" s="11">
        <v>43562</v>
      </c>
      <c r="C99" s="8">
        <v>43094160</v>
      </c>
      <c r="D99" s="8">
        <v>8687782</v>
      </c>
      <c r="E99" s="8">
        <v>2983384</v>
      </c>
      <c r="F99" s="8">
        <v>1947553</v>
      </c>
      <c r="G99" s="8">
        <v>1503900</v>
      </c>
      <c r="H99" s="13">
        <f t="shared" si="19"/>
        <v>3.4898000100245602E-2</v>
      </c>
      <c r="I99" s="13">
        <f t="shared" si="12"/>
        <v>-8.3514783877319365E-2</v>
      </c>
      <c r="J99" s="13">
        <f>IFERROR((VLOOKUP(B99,'Channel wise traffic'!$B$2:$G$368,6,TRUE)/(VLOOKUP(B99-7,'Channel wise traffic'!$B$2:$G$368,6,TRUE))-1),"NA")</f>
        <v>1.0526304435092948E-2</v>
      </c>
      <c r="K99" s="13">
        <f t="shared" si="13"/>
        <v>-9.306149424507737E-2</v>
      </c>
      <c r="L99" s="13">
        <f t="shared" si="20"/>
        <v>0.20159998477751973</v>
      </c>
      <c r="M99" s="13">
        <f t="shared" si="21"/>
        <v>0.3433999610027047</v>
      </c>
      <c r="N99" s="13">
        <f t="shared" si="22"/>
        <v>0.6527999747937242</v>
      </c>
      <c r="O99" s="13">
        <f t="shared" si="23"/>
        <v>0.77219978095589692</v>
      </c>
      <c r="P99" s="13">
        <f t="shared" si="14"/>
        <v>-7.3088966434653457E-8</v>
      </c>
      <c r="Q99" s="13">
        <f t="shared" si="15"/>
        <v>5.2083522790502768E-2</v>
      </c>
      <c r="R99" s="13">
        <f t="shared" si="16"/>
        <v>-8.5714210587013562E-2</v>
      </c>
      <c r="S99" s="13">
        <f t="shared" si="17"/>
        <v>-5.7143315931895033E-2</v>
      </c>
    </row>
    <row r="100" spans="1:19" x14ac:dyDescent="0.45">
      <c r="A100" s="8" t="str">
        <f t="shared" si="18"/>
        <v>April</v>
      </c>
      <c r="B100" s="11">
        <v>43563</v>
      </c>
      <c r="C100" s="8">
        <v>21500167</v>
      </c>
      <c r="D100" s="8">
        <v>5536293</v>
      </c>
      <c r="E100" s="8">
        <v>2170226</v>
      </c>
      <c r="F100" s="8">
        <v>1520894</v>
      </c>
      <c r="G100" s="8">
        <v>1259605</v>
      </c>
      <c r="H100" s="13">
        <f t="shared" si="19"/>
        <v>5.8585824007785614E-2</v>
      </c>
      <c r="I100" s="13">
        <f t="shared" si="12"/>
        <v>-7.6010929963872487E-2</v>
      </c>
      <c r="J100" s="13">
        <f>IFERROR((VLOOKUP(B100,'Channel wise traffic'!$B$2:$G$368,6,TRUE)/(VLOOKUP(B100-7,'Channel wise traffic'!$B$2:$G$368,6,TRUE))-1),"NA")</f>
        <v>2.0618566978098496E-2</v>
      </c>
      <c r="K100" s="13">
        <f t="shared" si="13"/>
        <v>-9.46773840710885E-2</v>
      </c>
      <c r="L100" s="13">
        <f t="shared" si="20"/>
        <v>0.25749999988372185</v>
      </c>
      <c r="M100" s="13">
        <f t="shared" si="21"/>
        <v>0.39199984538390581</v>
      </c>
      <c r="N100" s="13">
        <f t="shared" si="22"/>
        <v>0.70079982453440337</v>
      </c>
      <c r="O100" s="13">
        <f t="shared" si="23"/>
        <v>0.82820038740372437</v>
      </c>
      <c r="P100" s="13">
        <f t="shared" si="14"/>
        <v>1.1937629507130509E-7</v>
      </c>
      <c r="Q100" s="13">
        <f t="shared" si="15"/>
        <v>-6.6666969253381447E-2</v>
      </c>
      <c r="R100" s="13">
        <f t="shared" si="16"/>
        <v>-2.0408452289015111E-2</v>
      </c>
      <c r="S100" s="13">
        <f t="shared" si="17"/>
        <v>-9.8028938591424586E-3</v>
      </c>
    </row>
    <row r="101" spans="1:19" x14ac:dyDescent="0.45">
      <c r="A101" s="8" t="str">
        <f t="shared" si="18"/>
        <v>April</v>
      </c>
      <c r="B101" s="11">
        <v>43564</v>
      </c>
      <c r="C101" s="8">
        <v>21717340</v>
      </c>
      <c r="D101" s="8">
        <v>5592215</v>
      </c>
      <c r="E101" s="8">
        <v>2214517</v>
      </c>
      <c r="F101" s="8">
        <v>1535767</v>
      </c>
      <c r="G101" s="8">
        <v>1322295</v>
      </c>
      <c r="H101" s="13">
        <f t="shared" si="19"/>
        <v>6.088660029266936E-2</v>
      </c>
      <c r="I101" s="13">
        <f t="shared" si="12"/>
        <v>9.8032926600166714E-3</v>
      </c>
      <c r="J101" s="13">
        <f>IFERROR((VLOOKUP(B101,'Channel wise traffic'!$B$2:$G$368,6,TRUE)/(VLOOKUP(B101-7,'Channel wise traffic'!$B$2:$G$368,6,TRUE))-1),"NA")</f>
        <v>-4.7619051795569911E-2</v>
      </c>
      <c r="K101" s="13">
        <f t="shared" si="13"/>
        <v>6.0293457293017383E-2</v>
      </c>
      <c r="L101" s="13">
        <f t="shared" si="20"/>
        <v>0.25749999769769227</v>
      </c>
      <c r="M101" s="13">
        <f t="shared" si="21"/>
        <v>0.39599997496519718</v>
      </c>
      <c r="N101" s="13">
        <f t="shared" si="22"/>
        <v>0.69349975638028516</v>
      </c>
      <c r="O101" s="13">
        <f t="shared" si="23"/>
        <v>0.86099974800864976</v>
      </c>
      <c r="P101" s="13">
        <f t="shared" si="14"/>
        <v>3.0000126298041385E-2</v>
      </c>
      <c r="Q101" s="13">
        <f t="shared" si="15"/>
        <v>2.3601847143339683E-8</v>
      </c>
      <c r="R101" s="13">
        <f t="shared" si="16"/>
        <v>-3.2606001565405052E-7</v>
      </c>
      <c r="S101" s="13">
        <f t="shared" si="17"/>
        <v>2.9411308713502837E-2</v>
      </c>
    </row>
    <row r="102" spans="1:19" x14ac:dyDescent="0.45">
      <c r="A102" s="8" t="str">
        <f t="shared" si="18"/>
        <v>April</v>
      </c>
      <c r="B102" s="11">
        <v>43565</v>
      </c>
      <c r="C102" s="8">
        <v>21500167</v>
      </c>
      <c r="D102" s="8">
        <v>5375041</v>
      </c>
      <c r="E102" s="8">
        <v>2064016</v>
      </c>
      <c r="F102" s="8">
        <v>1521799</v>
      </c>
      <c r="G102" s="8">
        <v>1210438</v>
      </c>
      <c r="H102" s="13">
        <f t="shared" si="19"/>
        <v>5.6299004561220382E-2</v>
      </c>
      <c r="I102" s="13">
        <f t="shared" si="12"/>
        <v>-9.3912999215507775E-2</v>
      </c>
      <c r="J102" s="13">
        <f>IFERROR((VLOOKUP(B102,'Channel wise traffic'!$B$2:$G$368,6,TRUE)/(VLOOKUP(B102-7,'Channel wise traffic'!$B$2:$G$368,6,TRUE))-1),"NA")</f>
        <v>-3.8834883747753235E-2</v>
      </c>
      <c r="K102" s="13">
        <f t="shared" si="13"/>
        <v>-5.7303449393291017E-2</v>
      </c>
      <c r="L102" s="13">
        <f t="shared" si="20"/>
        <v>0.24999996511655004</v>
      </c>
      <c r="M102" s="13">
        <f t="shared" si="21"/>
        <v>0.38400004762754369</v>
      </c>
      <c r="N102" s="13">
        <f t="shared" si="22"/>
        <v>0.73730000155037556</v>
      </c>
      <c r="O102" s="13">
        <f t="shared" si="23"/>
        <v>0.79539939242961788</v>
      </c>
      <c r="P102" s="13">
        <f t="shared" si="14"/>
        <v>1.0100841790163795E-2</v>
      </c>
      <c r="Q102" s="13">
        <f t="shared" si="15"/>
        <v>-7.6922606525024029E-2</v>
      </c>
      <c r="R102" s="13">
        <f t="shared" si="16"/>
        <v>6.3157743542544775E-2</v>
      </c>
      <c r="S102" s="13">
        <f t="shared" si="17"/>
        <v>-4.9020044382346528E-2</v>
      </c>
    </row>
    <row r="103" spans="1:19" x14ac:dyDescent="0.45">
      <c r="A103" s="8" t="str">
        <f t="shared" si="18"/>
        <v>April</v>
      </c>
      <c r="B103" s="11">
        <v>43566</v>
      </c>
      <c r="C103" s="8">
        <v>20631473</v>
      </c>
      <c r="D103" s="8">
        <v>5106289</v>
      </c>
      <c r="E103" s="8">
        <v>1981240</v>
      </c>
      <c r="F103" s="8">
        <v>1504157</v>
      </c>
      <c r="G103" s="8">
        <v>1208741</v>
      </c>
      <c r="H103" s="13">
        <f t="shared" si="19"/>
        <v>5.8587237081908793E-2</v>
      </c>
      <c r="I103" s="13">
        <f t="shared" si="12"/>
        <v>0.9239043412518404</v>
      </c>
      <c r="J103" s="13">
        <f>IFERROR((VLOOKUP(B103,'Channel wise traffic'!$B$2:$G$368,6,TRUE)/(VLOOKUP(B103-7,'Channel wise traffic'!$B$2:$G$368,6,TRUE))-1),"NA")</f>
        <v>-6.8627420442282427E-2</v>
      </c>
      <c r="K103" s="13">
        <f t="shared" si="13"/>
        <v>1.0656657324153227</v>
      </c>
      <c r="L103" s="13">
        <f t="shared" si="20"/>
        <v>0.24749997249348119</v>
      </c>
      <c r="M103" s="13">
        <f t="shared" si="21"/>
        <v>0.38799997414952425</v>
      </c>
      <c r="N103" s="13">
        <f t="shared" si="22"/>
        <v>0.75919979406836124</v>
      </c>
      <c r="O103" s="13">
        <f t="shared" si="23"/>
        <v>0.80360028906556957</v>
      </c>
      <c r="P103" s="13">
        <f t="shared" si="14"/>
        <v>-5.7142826131208468E-2</v>
      </c>
      <c r="Q103" s="13">
        <f t="shared" si="15"/>
        <v>0.94000053800870198</v>
      </c>
      <c r="R103" s="13">
        <f t="shared" si="16"/>
        <v>9.4736328659880575E-2</v>
      </c>
      <c r="S103" s="13">
        <f t="shared" si="17"/>
        <v>3.1579622196837187E-2</v>
      </c>
    </row>
    <row r="104" spans="1:19" x14ac:dyDescent="0.45">
      <c r="A104" s="8" t="str">
        <f t="shared" si="18"/>
        <v>April</v>
      </c>
      <c r="B104" s="11">
        <v>43567</v>
      </c>
      <c r="C104" s="8">
        <v>20631473</v>
      </c>
      <c r="D104" s="8">
        <v>5054710</v>
      </c>
      <c r="E104" s="8">
        <v>1920790</v>
      </c>
      <c r="F104" s="8">
        <v>1402176</v>
      </c>
      <c r="G104" s="8">
        <v>1138287</v>
      </c>
      <c r="H104" s="13">
        <f t="shared" si="19"/>
        <v>5.5172357300906243E-2</v>
      </c>
      <c r="I104" s="13">
        <f t="shared" si="12"/>
        <v>-0.27312591355188975</v>
      </c>
      <c r="J104" s="13">
        <f>IFERROR((VLOOKUP(B104,'Channel wise traffic'!$B$2:$G$368,6,TRUE)/(VLOOKUP(B104-7,'Channel wise traffic'!$B$2:$G$368,6,TRUE))-1),"NA")</f>
        <v>-8.6538441103775954E-2</v>
      </c>
      <c r="K104" s="13">
        <f t="shared" si="13"/>
        <v>-0.20426414390111858</v>
      </c>
      <c r="L104" s="13">
        <f t="shared" si="20"/>
        <v>0.24499995710437156</v>
      </c>
      <c r="M104" s="13">
        <f t="shared" si="21"/>
        <v>0.38000003956705725</v>
      </c>
      <c r="N104" s="13">
        <f t="shared" si="22"/>
        <v>0.72999963556661585</v>
      </c>
      <c r="O104" s="13">
        <f t="shared" si="23"/>
        <v>0.8118003731343284</v>
      </c>
      <c r="P104" s="13">
        <f t="shared" si="14"/>
        <v>-6.6666684462544645E-2</v>
      </c>
      <c r="Q104" s="13">
        <f t="shared" si="15"/>
        <v>-6.8627406366330912E-2</v>
      </c>
      <c r="R104" s="13">
        <f t="shared" si="16"/>
        <v>-4.7619571353577417E-2</v>
      </c>
      <c r="S104" s="13">
        <f t="shared" si="17"/>
        <v>-3.8834346650810314E-2</v>
      </c>
    </row>
    <row r="105" spans="1:19" x14ac:dyDescent="0.45">
      <c r="A105" s="8" t="str">
        <f t="shared" si="18"/>
        <v>April</v>
      </c>
      <c r="B105" s="11">
        <v>43568</v>
      </c>
      <c r="C105" s="8">
        <v>43094160</v>
      </c>
      <c r="D105" s="8">
        <v>9140271</v>
      </c>
      <c r="E105" s="8">
        <v>3107692</v>
      </c>
      <c r="F105" s="8">
        <v>2113230</v>
      </c>
      <c r="G105" s="8">
        <v>1598870</v>
      </c>
      <c r="H105" s="13">
        <f t="shared" si="19"/>
        <v>3.7101778988150598E-2</v>
      </c>
      <c r="I105" s="13">
        <f t="shared" si="12"/>
        <v>-0.13870878771620221</v>
      </c>
      <c r="J105" s="13">
        <f>IFERROR((VLOOKUP(B105,'Channel wise traffic'!$B$2:$G$368,6,TRUE)/(VLOOKUP(B105-7,'Channel wise traffic'!$B$2:$G$368,6,TRUE))-1),"NA")</f>
        <v>-7.6923099990770072E-2</v>
      </c>
      <c r="K105" s="13">
        <f t="shared" si="13"/>
        <v>-6.6934520025885735E-2</v>
      </c>
      <c r="L105" s="13">
        <f t="shared" si="20"/>
        <v>0.21209999220311987</v>
      </c>
      <c r="M105" s="13">
        <f t="shared" si="21"/>
        <v>0.3399999846831675</v>
      </c>
      <c r="N105" s="13">
        <f t="shared" si="22"/>
        <v>0.67999981980196234</v>
      </c>
      <c r="O105" s="13">
        <f t="shared" si="23"/>
        <v>0.75660008612408491</v>
      </c>
      <c r="P105" s="13">
        <f t="shared" si="14"/>
        <v>-9.8038759803875664E-3</v>
      </c>
      <c r="Q105" s="13">
        <f t="shared" si="15"/>
        <v>-9.9011337123791066E-3</v>
      </c>
      <c r="R105" s="13">
        <f t="shared" si="16"/>
        <v>2.0408160400809283E-2</v>
      </c>
      <c r="S105" s="13">
        <f t="shared" si="17"/>
        <v>-6.7307651253838086E-2</v>
      </c>
    </row>
    <row r="106" spans="1:19" x14ac:dyDescent="0.45">
      <c r="A106" s="8" t="str">
        <f t="shared" si="18"/>
        <v>April</v>
      </c>
      <c r="B106" s="11">
        <v>43569</v>
      </c>
      <c r="C106" s="8">
        <v>46685340</v>
      </c>
      <c r="D106" s="8">
        <v>9803921</v>
      </c>
      <c r="E106" s="8">
        <v>3466666</v>
      </c>
      <c r="F106" s="8">
        <v>2357333</v>
      </c>
      <c r="G106" s="8">
        <v>1930656</v>
      </c>
      <c r="H106" s="13">
        <f t="shared" si="19"/>
        <v>4.1354652231300019E-2</v>
      </c>
      <c r="I106" s="13">
        <f t="shared" si="12"/>
        <v>0.28376620785956508</v>
      </c>
      <c r="J106" s="13">
        <f>IFERROR((VLOOKUP(B106,'Channel wise traffic'!$B$2:$G$368,6,TRUE)/(VLOOKUP(B106-7,'Channel wise traffic'!$B$2:$G$368,6,TRUE))-1),"NA")</f>
        <v>8.3333360405835055E-2</v>
      </c>
      <c r="K106" s="13">
        <f t="shared" si="13"/>
        <v>0.18501496110113713</v>
      </c>
      <c r="L106" s="13">
        <f t="shared" si="20"/>
        <v>0.20999999143199985</v>
      </c>
      <c r="M106" s="13">
        <f t="shared" si="21"/>
        <v>0.35359995250879722</v>
      </c>
      <c r="N106" s="13">
        <f t="shared" si="22"/>
        <v>0.68000003461539127</v>
      </c>
      <c r="O106" s="13">
        <f t="shared" si="23"/>
        <v>0.81900011580883991</v>
      </c>
      <c r="P106" s="13">
        <f t="shared" si="14"/>
        <v>4.1666702821183899E-2</v>
      </c>
      <c r="Q106" s="13">
        <f t="shared" si="15"/>
        <v>2.9702948935431461E-2</v>
      </c>
      <c r="R106" s="13">
        <f t="shared" si="16"/>
        <v>4.1666759914109841E-2</v>
      </c>
      <c r="S106" s="13">
        <f t="shared" si="17"/>
        <v>6.060651143284379E-2</v>
      </c>
    </row>
    <row r="107" spans="1:19" x14ac:dyDescent="0.45">
      <c r="A107" s="8" t="str">
        <f t="shared" si="18"/>
        <v>April</v>
      </c>
      <c r="B107" s="11">
        <v>43570</v>
      </c>
      <c r="C107" s="8">
        <v>21065820</v>
      </c>
      <c r="D107" s="8">
        <v>5477113</v>
      </c>
      <c r="E107" s="8">
        <v>2256570</v>
      </c>
      <c r="F107" s="8">
        <v>1729661</v>
      </c>
      <c r="G107" s="8">
        <v>1418322</v>
      </c>
      <c r="H107" s="13">
        <f t="shared" si="19"/>
        <v>6.732811730091684E-2</v>
      </c>
      <c r="I107" s="13">
        <f t="shared" si="12"/>
        <v>0.12600537470079898</v>
      </c>
      <c r="J107" s="13">
        <f>IFERROR((VLOOKUP(B107,'Channel wise traffic'!$B$2:$G$368,6,TRUE)/(VLOOKUP(B107-7,'Channel wise traffic'!$B$2:$G$368,6,TRUE))-1),"NA")</f>
        <v>-2.0202030068046883E-2</v>
      </c>
      <c r="K107" s="13">
        <f t="shared" si="13"/>
        <v>0.14922199083466747</v>
      </c>
      <c r="L107" s="13">
        <f t="shared" si="20"/>
        <v>0.25999999050594758</v>
      </c>
      <c r="M107" s="13">
        <f t="shared" si="21"/>
        <v>0.41199989848666624</v>
      </c>
      <c r="N107" s="13">
        <f t="shared" si="22"/>
        <v>0.76650004209929223</v>
      </c>
      <c r="O107" s="13">
        <f t="shared" si="23"/>
        <v>0.81999998843704058</v>
      </c>
      <c r="P107" s="13">
        <f t="shared" si="14"/>
        <v>9.7087014499208646E-3</v>
      </c>
      <c r="Q107" s="13">
        <f t="shared" si="15"/>
        <v>5.1020563753471304E-2</v>
      </c>
      <c r="R107" s="13">
        <f t="shared" si="16"/>
        <v>9.3750333925295637E-2</v>
      </c>
      <c r="S107" s="13">
        <f t="shared" si="17"/>
        <v>-9.9014671949028132E-3</v>
      </c>
    </row>
    <row r="108" spans="1:19" x14ac:dyDescent="0.45">
      <c r="A108" s="8" t="str">
        <f t="shared" si="18"/>
        <v>April</v>
      </c>
      <c r="B108" s="11">
        <v>43571</v>
      </c>
      <c r="C108" s="8">
        <v>22586034</v>
      </c>
      <c r="D108" s="8">
        <v>5872368</v>
      </c>
      <c r="E108" s="8">
        <v>2254989</v>
      </c>
      <c r="F108" s="8">
        <v>1596758</v>
      </c>
      <c r="G108" s="8">
        <v>1296248</v>
      </c>
      <c r="H108" s="13">
        <f t="shared" si="19"/>
        <v>5.7391572154721807E-2</v>
      </c>
      <c r="I108" s="13">
        <f t="shared" si="12"/>
        <v>-1.9698327529031001E-2</v>
      </c>
      <c r="J108" s="13">
        <f>IFERROR((VLOOKUP(B108,'Channel wise traffic'!$B$2:$G$368,6,TRUE)/(VLOOKUP(B108-7,'Channel wise traffic'!$B$2:$G$368,6,TRUE))-1),"NA")</f>
        <v>4.0000022102156363E-2</v>
      </c>
      <c r="K108" s="13">
        <f t="shared" si="13"/>
        <v>-5.7402254702145883E-2</v>
      </c>
      <c r="L108" s="13">
        <f t="shared" si="20"/>
        <v>0.25999996280887561</v>
      </c>
      <c r="M108" s="13">
        <f t="shared" si="21"/>
        <v>0.3839999468698147</v>
      </c>
      <c r="N108" s="13">
        <f t="shared" si="22"/>
        <v>0.70810012820461654</v>
      </c>
      <c r="O108" s="13">
        <f t="shared" si="23"/>
        <v>0.81179990956675963</v>
      </c>
      <c r="P108" s="13">
        <f t="shared" si="14"/>
        <v>9.7086024603321164E-3</v>
      </c>
      <c r="Q108" s="13">
        <f t="shared" si="15"/>
        <v>-3.0303103166703704E-2</v>
      </c>
      <c r="R108" s="13">
        <f t="shared" si="16"/>
        <v>2.1053175130929969E-2</v>
      </c>
      <c r="S108" s="13">
        <f t="shared" si="17"/>
        <v>-5.714268622689056E-2</v>
      </c>
    </row>
    <row r="109" spans="1:19" x14ac:dyDescent="0.45">
      <c r="A109" s="8" t="str">
        <f t="shared" si="18"/>
        <v>April</v>
      </c>
      <c r="B109" s="11">
        <v>43572</v>
      </c>
      <c r="C109" s="8">
        <v>21934513</v>
      </c>
      <c r="D109" s="8">
        <v>5319119</v>
      </c>
      <c r="E109" s="8">
        <v>2191477</v>
      </c>
      <c r="F109" s="8">
        <v>1551785</v>
      </c>
      <c r="G109" s="8">
        <v>1336086</v>
      </c>
      <c r="H109" s="13">
        <f t="shared" si="19"/>
        <v>6.0912498946295274E-2</v>
      </c>
      <c r="I109" s="13">
        <f t="shared" si="12"/>
        <v>0.10380374707337348</v>
      </c>
      <c r="J109" s="13">
        <f>IFERROR((VLOOKUP(B109,'Channel wise traffic'!$B$2:$G$368,6,TRUE)/(VLOOKUP(B109-7,'Channel wise traffic'!$B$2:$G$368,6,TRUE))-1),"NA")</f>
        <v>2.0201937045509322E-2</v>
      </c>
      <c r="K109" s="13">
        <f t="shared" si="13"/>
        <v>8.1946286990884687E-2</v>
      </c>
      <c r="L109" s="13">
        <f t="shared" si="20"/>
        <v>0.24249998164992312</v>
      </c>
      <c r="M109" s="13">
        <f t="shared" si="21"/>
        <v>0.41199999473597038</v>
      </c>
      <c r="N109" s="13">
        <f t="shared" si="22"/>
        <v>0.70810006219549648</v>
      </c>
      <c r="O109" s="13">
        <f t="shared" si="23"/>
        <v>0.86099942968903553</v>
      </c>
      <c r="P109" s="13">
        <f t="shared" si="14"/>
        <v>-2.9999938052512998E-2</v>
      </c>
      <c r="Q109" s="13">
        <f t="shared" si="15"/>
        <v>7.2916519884353992E-2</v>
      </c>
      <c r="R109" s="13">
        <f t="shared" si="16"/>
        <v>-3.9603878059783271E-2</v>
      </c>
      <c r="S109" s="13">
        <f t="shared" si="17"/>
        <v>8.2474336646192858E-2</v>
      </c>
    </row>
    <row r="110" spans="1:19" x14ac:dyDescent="0.45">
      <c r="A110" s="8" t="str">
        <f t="shared" si="18"/>
        <v>April</v>
      </c>
      <c r="B110" s="11">
        <v>43573</v>
      </c>
      <c r="C110" s="8">
        <v>22803207</v>
      </c>
      <c r="D110" s="8">
        <v>5415761</v>
      </c>
      <c r="E110" s="8">
        <v>3639391</v>
      </c>
      <c r="F110" s="8">
        <v>2656756</v>
      </c>
      <c r="G110" s="8">
        <v>2091398</v>
      </c>
      <c r="H110" s="13">
        <f t="shared" si="19"/>
        <v>9.1715082005789803E-2</v>
      </c>
      <c r="I110" s="13">
        <f t="shared" si="12"/>
        <v>0.7302283946685022</v>
      </c>
      <c r="J110" s="13">
        <f>IFERROR((VLOOKUP(B110,'Channel wise traffic'!$B$2:$G$368,6,TRUE)/(VLOOKUP(B110-7,'Channel wise traffic'!$B$2:$G$368,6,TRUE))-1),"NA")</f>
        <v>0.10526311452716519</v>
      </c>
      <c r="K110" s="13">
        <f t="shared" si="13"/>
        <v>0.56544473803340667</v>
      </c>
      <c r="L110" s="13">
        <f t="shared" si="20"/>
        <v>0.23749997094706898</v>
      </c>
      <c r="M110" s="13">
        <f t="shared" si="21"/>
        <v>0.67199992761866711</v>
      </c>
      <c r="N110" s="13">
        <f t="shared" si="22"/>
        <v>0.73000015661961026</v>
      </c>
      <c r="O110" s="13">
        <f t="shared" si="23"/>
        <v>0.78719987834787986</v>
      </c>
      <c r="P110" s="13">
        <f t="shared" si="14"/>
        <v>-4.0404051142573727E-2</v>
      </c>
      <c r="Q110" s="13">
        <f t="shared" si="15"/>
        <v>0.73195869172841044</v>
      </c>
      <c r="R110" s="13">
        <f t="shared" si="16"/>
        <v>-3.846107135024035E-2</v>
      </c>
      <c r="S110" s="13">
        <f t="shared" si="17"/>
        <v>-2.0408667021213023E-2</v>
      </c>
    </row>
    <row r="111" spans="1:19" x14ac:dyDescent="0.45">
      <c r="A111" s="8" t="str">
        <f t="shared" si="18"/>
        <v>April</v>
      </c>
      <c r="B111" s="11">
        <v>43574</v>
      </c>
      <c r="C111" s="8">
        <v>22151687</v>
      </c>
      <c r="D111" s="8">
        <v>5537921</v>
      </c>
      <c r="E111" s="8">
        <v>2281623</v>
      </c>
      <c r="F111" s="8">
        <v>1748864</v>
      </c>
      <c r="G111" s="8">
        <v>1419728</v>
      </c>
      <c r="H111" s="13">
        <f t="shared" si="19"/>
        <v>6.409119088762856E-2</v>
      </c>
      <c r="I111" s="13">
        <f t="shared" si="12"/>
        <v>0.2472495952251057</v>
      </c>
      <c r="J111" s="13">
        <f>IFERROR((VLOOKUP(B111,'Channel wise traffic'!$B$2:$G$368,6,TRUE)/(VLOOKUP(B111-7,'Channel wise traffic'!$B$2:$G$368,6,TRUE))-1),"NA")</f>
        <v>7.3684175322051626E-2</v>
      </c>
      <c r="K111" s="13">
        <f t="shared" si="13"/>
        <v>0.16165402428030418</v>
      </c>
      <c r="L111" s="13">
        <f t="shared" si="20"/>
        <v>0.24999996614253353</v>
      </c>
      <c r="M111" s="13">
        <f t="shared" si="21"/>
        <v>0.41199991838092309</v>
      </c>
      <c r="N111" s="13">
        <f t="shared" si="22"/>
        <v>0.76649998707060718</v>
      </c>
      <c r="O111" s="13">
        <f t="shared" si="23"/>
        <v>0.81180011710458899</v>
      </c>
      <c r="P111" s="13">
        <f t="shared" si="14"/>
        <v>2.0408203728917051E-2</v>
      </c>
      <c r="Q111" s="13">
        <f t="shared" si="15"/>
        <v>8.421019863662127E-2</v>
      </c>
      <c r="R111" s="13">
        <f t="shared" si="16"/>
        <v>5.0000506473760531E-2</v>
      </c>
      <c r="S111" s="13">
        <f t="shared" si="17"/>
        <v>-3.1538509692730088E-7</v>
      </c>
    </row>
    <row r="112" spans="1:19" x14ac:dyDescent="0.45">
      <c r="A112" s="8" t="str">
        <f t="shared" si="18"/>
        <v>April</v>
      </c>
      <c r="B112" s="11">
        <v>43575</v>
      </c>
      <c r="C112" s="8">
        <v>44440853</v>
      </c>
      <c r="D112" s="8">
        <v>9612556</v>
      </c>
      <c r="E112" s="8">
        <v>3300951</v>
      </c>
      <c r="F112" s="8">
        <v>2132414</v>
      </c>
      <c r="G112" s="8">
        <v>1596752</v>
      </c>
      <c r="H112" s="13">
        <f t="shared" si="19"/>
        <v>3.5929823399204329E-2</v>
      </c>
      <c r="I112" s="13">
        <f t="shared" si="12"/>
        <v>-1.3246855591761975E-3</v>
      </c>
      <c r="J112" s="13">
        <f>IFERROR((VLOOKUP(B112,'Channel wise traffic'!$B$2:$G$368,6,TRUE)/(VLOOKUP(B112-7,'Channel wise traffic'!$B$2:$G$368,6,TRUE))-1),"NA")</f>
        <v>3.1250013052813275E-2</v>
      </c>
      <c r="K112" s="13">
        <f t="shared" si="13"/>
        <v>-3.1587584771085031E-2</v>
      </c>
      <c r="L112" s="13">
        <f t="shared" si="20"/>
        <v>0.21629998866133376</v>
      </c>
      <c r="M112" s="13">
        <f t="shared" si="21"/>
        <v>0.34339992401604735</v>
      </c>
      <c r="N112" s="13">
        <f t="shared" si="22"/>
        <v>0.64599989518172185</v>
      </c>
      <c r="O112" s="13">
        <f t="shared" si="23"/>
        <v>0.74880018608018895</v>
      </c>
      <c r="P112" s="13">
        <f t="shared" si="14"/>
        <v>1.9801964227286417E-2</v>
      </c>
      <c r="Q112" s="13">
        <f t="shared" si="15"/>
        <v>9.9998220177808239E-3</v>
      </c>
      <c r="R112" s="13">
        <f t="shared" si="16"/>
        <v>-4.999990239724228E-2</v>
      </c>
      <c r="S112" s="13">
        <f t="shared" si="17"/>
        <v>-1.0309145064803404E-2</v>
      </c>
    </row>
    <row r="113" spans="1:19" x14ac:dyDescent="0.45">
      <c r="A113" s="8" t="str">
        <f t="shared" si="18"/>
        <v>April</v>
      </c>
      <c r="B113" s="11">
        <v>43576</v>
      </c>
      <c r="C113" s="8">
        <v>46685340</v>
      </c>
      <c r="D113" s="8">
        <v>10098039</v>
      </c>
      <c r="E113" s="8">
        <v>3536333</v>
      </c>
      <c r="F113" s="8">
        <v>2356612</v>
      </c>
      <c r="G113" s="8">
        <v>1930065</v>
      </c>
      <c r="H113" s="13">
        <f t="shared" si="19"/>
        <v>4.1341993011082281E-2</v>
      </c>
      <c r="I113" s="13">
        <f t="shared" si="12"/>
        <v>-3.0611356968823777E-4</v>
      </c>
      <c r="J113" s="13">
        <f>IFERROR((VLOOKUP(B113,'Channel wise traffic'!$B$2:$G$368,6,TRUE)/(VLOOKUP(B113-7,'Channel wise traffic'!$B$2:$G$368,6,TRUE))-1),"NA")</f>
        <v>0</v>
      </c>
      <c r="K113" s="13">
        <f t="shared" si="13"/>
        <v>-3.0611356968823777E-4</v>
      </c>
      <c r="L113" s="13">
        <f t="shared" si="20"/>
        <v>0.21629999910035999</v>
      </c>
      <c r="M113" s="13">
        <f t="shared" si="21"/>
        <v>0.35019997447029072</v>
      </c>
      <c r="N113" s="13">
        <f t="shared" si="22"/>
        <v>0.66639991199923765</v>
      </c>
      <c r="O113" s="13">
        <f t="shared" si="23"/>
        <v>0.81899990325093819</v>
      </c>
      <c r="P113" s="13">
        <f t="shared" si="14"/>
        <v>3.0000037740002261E-2</v>
      </c>
      <c r="Q113" s="13">
        <f t="shared" si="15"/>
        <v>-9.6153237985004969E-3</v>
      </c>
      <c r="R113" s="13">
        <f t="shared" si="16"/>
        <v>-2.0000179299764054E-2</v>
      </c>
      <c r="S113" s="13">
        <f t="shared" si="17"/>
        <v>-2.5953342086548759E-7</v>
      </c>
    </row>
    <row r="114" spans="1:19" x14ac:dyDescent="0.45">
      <c r="A114" s="8" t="str">
        <f t="shared" si="18"/>
        <v>April</v>
      </c>
      <c r="B114" s="11">
        <v>43577</v>
      </c>
      <c r="C114" s="8">
        <v>20848646</v>
      </c>
      <c r="D114" s="8">
        <v>5368526</v>
      </c>
      <c r="E114" s="8">
        <v>2211832</v>
      </c>
      <c r="F114" s="8">
        <v>1695369</v>
      </c>
      <c r="G114" s="8">
        <v>1459713</v>
      </c>
      <c r="H114" s="13">
        <f t="shared" si="19"/>
        <v>7.0014762589378707E-2</v>
      </c>
      <c r="I114" s="13">
        <f t="shared" si="12"/>
        <v>2.9183076903552152E-2</v>
      </c>
      <c r="J114" s="13">
        <f>IFERROR((VLOOKUP(B114,'Channel wise traffic'!$B$2:$G$368,6,TRUE)/(VLOOKUP(B114-7,'Channel wise traffic'!$B$2:$G$368,6,TRUE))-1),"NA")</f>
        <v>-1.0309307224181552E-2</v>
      </c>
      <c r="K114" s="13">
        <f t="shared" si="13"/>
        <v>3.9903763779018941E-2</v>
      </c>
      <c r="L114" s="13">
        <f t="shared" si="20"/>
        <v>0.2574999834521628</v>
      </c>
      <c r="M114" s="13">
        <f t="shared" si="21"/>
        <v>0.41199986737514172</v>
      </c>
      <c r="N114" s="13">
        <f t="shared" si="22"/>
        <v>0.76649989691802989</v>
      </c>
      <c r="O114" s="13">
        <f t="shared" si="23"/>
        <v>0.86100017164404918</v>
      </c>
      <c r="P114" s="13">
        <f t="shared" si="14"/>
        <v>-9.6154120964384582E-3</v>
      </c>
      <c r="Q114" s="13">
        <f t="shared" si="15"/>
        <v>-7.5513427622020401E-8</v>
      </c>
      <c r="R114" s="13">
        <f t="shared" si="16"/>
        <v>-1.8940802914979571E-7</v>
      </c>
      <c r="S114" s="13">
        <f t="shared" si="17"/>
        <v>5.0000224128242898E-2</v>
      </c>
    </row>
    <row r="115" spans="1:19" x14ac:dyDescent="0.45">
      <c r="A115" s="8" t="str">
        <f t="shared" si="18"/>
        <v>April</v>
      </c>
      <c r="B115" s="11">
        <v>43578</v>
      </c>
      <c r="C115" s="8">
        <v>20631473</v>
      </c>
      <c r="D115" s="8">
        <v>4899974</v>
      </c>
      <c r="E115" s="8">
        <v>1881590</v>
      </c>
      <c r="F115" s="8">
        <v>1414767</v>
      </c>
      <c r="G115" s="8">
        <v>1148508</v>
      </c>
      <c r="H115" s="13">
        <f t="shared" si="19"/>
        <v>5.5667765457173127E-2</v>
      </c>
      <c r="I115" s="13">
        <f t="shared" si="12"/>
        <v>-0.11397510352957152</v>
      </c>
      <c r="J115" s="13">
        <f>IFERROR((VLOOKUP(B115,'Channel wise traffic'!$B$2:$G$368,6,TRUE)/(VLOOKUP(B115-7,'Channel wise traffic'!$B$2:$G$368,6,TRUE))-1),"NA")</f>
        <v>-8.6538441103775954E-2</v>
      </c>
      <c r="K115" s="13">
        <f t="shared" si="13"/>
        <v>-3.0035885633198478E-2</v>
      </c>
      <c r="L115" s="13">
        <f t="shared" si="20"/>
        <v>0.23749995940667931</v>
      </c>
      <c r="M115" s="13">
        <f t="shared" si="21"/>
        <v>0.38399999673467655</v>
      </c>
      <c r="N115" s="13">
        <f t="shared" si="22"/>
        <v>0.75189972310652164</v>
      </c>
      <c r="O115" s="13">
        <f t="shared" si="23"/>
        <v>0.81180010560042748</v>
      </c>
      <c r="P115" s="13">
        <f t="shared" si="14"/>
        <v>-8.6538487002538189E-2</v>
      </c>
      <c r="Q115" s="13">
        <f t="shared" si="15"/>
        <v>1.2985642894314253E-7</v>
      </c>
      <c r="R115" s="13">
        <f t="shared" si="16"/>
        <v>6.1855086812310889E-2</v>
      </c>
      <c r="S115" s="13">
        <f t="shared" si="17"/>
        <v>2.4148027799597571E-7</v>
      </c>
    </row>
    <row r="116" spans="1:19" x14ac:dyDescent="0.45">
      <c r="A116" s="8" t="str">
        <f t="shared" si="18"/>
        <v>April</v>
      </c>
      <c r="B116" s="11">
        <v>43579</v>
      </c>
      <c r="C116" s="8">
        <v>21717340</v>
      </c>
      <c r="D116" s="8">
        <v>5700801</v>
      </c>
      <c r="E116" s="8">
        <v>2325927</v>
      </c>
      <c r="F116" s="8">
        <v>1765843</v>
      </c>
      <c r="G116" s="8">
        <v>1476951</v>
      </c>
      <c r="H116" s="13">
        <f t="shared" si="19"/>
        <v>6.8007914413091106E-2</v>
      </c>
      <c r="I116" s="13">
        <f t="shared" si="12"/>
        <v>0.10543108751981545</v>
      </c>
      <c r="J116" s="13">
        <f>IFERROR((VLOOKUP(B116,'Channel wise traffic'!$B$2:$G$368,6,TRUE)/(VLOOKUP(B116-7,'Channel wise traffic'!$B$2:$G$368,6,TRUE))-1),"NA")</f>
        <v>-9.9009729462398166E-3</v>
      </c>
      <c r="K116" s="13">
        <f t="shared" si="13"/>
        <v>0.11648537803467307</v>
      </c>
      <c r="L116" s="13">
        <f t="shared" si="20"/>
        <v>0.2624999654653839</v>
      </c>
      <c r="M116" s="13">
        <f t="shared" si="21"/>
        <v>0.40800003367947768</v>
      </c>
      <c r="N116" s="13">
        <f t="shared" si="22"/>
        <v>0.7591996653377342</v>
      </c>
      <c r="O116" s="13">
        <f t="shared" si="23"/>
        <v>0.83639995175108994</v>
      </c>
      <c r="P116" s="13">
        <f t="shared" si="14"/>
        <v>8.2474166304610685E-2</v>
      </c>
      <c r="Q116" s="13">
        <f t="shared" si="15"/>
        <v>-9.7086434650468512E-3</v>
      </c>
      <c r="R116" s="13">
        <f t="shared" si="16"/>
        <v>7.2164381660695165E-2</v>
      </c>
      <c r="S116" s="13">
        <f t="shared" si="17"/>
        <v>-2.8570841152392057E-2</v>
      </c>
    </row>
    <row r="117" spans="1:19" x14ac:dyDescent="0.45">
      <c r="A117" s="8" t="str">
        <f t="shared" si="18"/>
        <v>April</v>
      </c>
      <c r="B117" s="11">
        <v>43580</v>
      </c>
      <c r="C117" s="8">
        <v>22803207</v>
      </c>
      <c r="D117" s="8">
        <v>5700801</v>
      </c>
      <c r="E117" s="8">
        <v>2189107</v>
      </c>
      <c r="F117" s="8">
        <v>1518146</v>
      </c>
      <c r="G117" s="8">
        <v>1282226</v>
      </c>
      <c r="H117" s="13">
        <f t="shared" si="19"/>
        <v>5.6230073252415767E-2</v>
      </c>
      <c r="I117" s="13">
        <f t="shared" si="12"/>
        <v>-0.38690483590402214</v>
      </c>
      <c r="J117" s="13">
        <f>IFERROR((VLOOKUP(B117,'Channel wise traffic'!$B$2:$G$368,6,TRUE)/(VLOOKUP(B117-7,'Channel wise traffic'!$B$2:$G$368,6,TRUE))-1),"NA")</f>
        <v>0</v>
      </c>
      <c r="K117" s="13">
        <f t="shared" si="13"/>
        <v>-0.38690483590402214</v>
      </c>
      <c r="L117" s="13">
        <f t="shared" si="20"/>
        <v>0.24999996710988942</v>
      </c>
      <c r="M117" s="13">
        <f t="shared" si="21"/>
        <v>0.38399989755825542</v>
      </c>
      <c r="N117" s="13">
        <f t="shared" si="22"/>
        <v>0.69350013498654928</v>
      </c>
      <c r="O117" s="13">
        <f t="shared" si="23"/>
        <v>0.84459992648928361</v>
      </c>
      <c r="P117" s="13">
        <f t="shared" si="14"/>
        <v>5.2631569229144359E-2</v>
      </c>
      <c r="Q117" s="13">
        <f t="shared" si="15"/>
        <v>-0.42857151946575822</v>
      </c>
      <c r="R117" s="13">
        <f t="shared" si="16"/>
        <v>-5.000001890695549E-2</v>
      </c>
      <c r="S117" s="13">
        <f t="shared" si="17"/>
        <v>7.291673909029428E-2</v>
      </c>
    </row>
    <row r="118" spans="1:19" x14ac:dyDescent="0.45">
      <c r="A118" s="8" t="str">
        <f t="shared" si="18"/>
        <v>April</v>
      </c>
      <c r="B118" s="11">
        <v>43581</v>
      </c>
      <c r="C118" s="8">
        <v>22151687</v>
      </c>
      <c r="D118" s="8">
        <v>5759438</v>
      </c>
      <c r="E118" s="8">
        <v>2188586</v>
      </c>
      <c r="F118" s="8">
        <v>1533761</v>
      </c>
      <c r="G118" s="8">
        <v>1307991</v>
      </c>
      <c r="H118" s="13">
        <f t="shared" si="19"/>
        <v>5.9047015245385151E-2</v>
      </c>
      <c r="I118" s="13">
        <f t="shared" si="12"/>
        <v>-7.8703103693101739E-2</v>
      </c>
      <c r="J118" s="13">
        <f>IFERROR((VLOOKUP(B118,'Channel wise traffic'!$B$2:$G$368,6,TRUE)/(VLOOKUP(B118-7,'Channel wise traffic'!$B$2:$G$368,6,TRUE))-1),"NA")</f>
        <v>0</v>
      </c>
      <c r="K118" s="13">
        <f t="shared" si="13"/>
        <v>-7.8703103693101739E-2</v>
      </c>
      <c r="L118" s="13">
        <f t="shared" si="20"/>
        <v>0.25999997201116104</v>
      </c>
      <c r="M118" s="13">
        <f t="shared" si="21"/>
        <v>0.37999992360365714</v>
      </c>
      <c r="N118" s="13">
        <f t="shared" si="22"/>
        <v>0.70079996856417792</v>
      </c>
      <c r="O118" s="13">
        <f t="shared" si="23"/>
        <v>0.85279975172142208</v>
      </c>
      <c r="P118" s="13">
        <f t="shared" si="14"/>
        <v>4.0000028891708617E-2</v>
      </c>
      <c r="Q118" s="13">
        <f t="shared" si="15"/>
        <v>-7.7669905622844593E-2</v>
      </c>
      <c r="R118" s="13">
        <f t="shared" si="16"/>
        <v>-8.5714311304192159E-2</v>
      </c>
      <c r="S118" s="13">
        <f t="shared" si="17"/>
        <v>5.0504593129482078E-2</v>
      </c>
    </row>
    <row r="119" spans="1:19" x14ac:dyDescent="0.45">
      <c r="A119" s="8" t="str">
        <f t="shared" si="18"/>
        <v>April</v>
      </c>
      <c r="B119" s="11">
        <v>43582</v>
      </c>
      <c r="C119" s="8">
        <v>47134238</v>
      </c>
      <c r="D119" s="8">
        <v>9997171</v>
      </c>
      <c r="E119" s="8">
        <v>3297067</v>
      </c>
      <c r="F119" s="8">
        <v>2354106</v>
      </c>
      <c r="G119" s="8">
        <v>1744392</v>
      </c>
      <c r="H119" s="13">
        <f t="shared" si="19"/>
        <v>3.7009020915963468E-2</v>
      </c>
      <c r="I119" s="13">
        <f t="shared" si="12"/>
        <v>9.246269927953743E-2</v>
      </c>
      <c r="J119" s="13">
        <f>IFERROR((VLOOKUP(B119,'Channel wise traffic'!$B$2:$G$368,6,TRUE)/(VLOOKUP(B119-7,'Channel wise traffic'!$B$2:$G$368,6,TRUE))-1),"NA")</f>
        <v>6.0606062651680448E-2</v>
      </c>
      <c r="K119" s="13">
        <f t="shared" si="13"/>
        <v>3.0036259982926472E-2</v>
      </c>
      <c r="L119" s="13">
        <f t="shared" si="20"/>
        <v>0.21209998133416308</v>
      </c>
      <c r="M119" s="13">
        <f t="shared" si="21"/>
        <v>0.32980000042011887</v>
      </c>
      <c r="N119" s="13">
        <f t="shared" si="22"/>
        <v>0.71400004913457926</v>
      </c>
      <c r="O119" s="13">
        <f t="shared" si="23"/>
        <v>0.74099976806481949</v>
      </c>
      <c r="P119" s="13">
        <f t="shared" si="14"/>
        <v>-1.9417510621078882E-2</v>
      </c>
      <c r="Q119" s="13">
        <f t="shared" si="15"/>
        <v>-3.9603746666213469E-2</v>
      </c>
      <c r="R119" s="13">
        <f t="shared" si="16"/>
        <v>0.10526341329162103</v>
      </c>
      <c r="S119" s="13">
        <f t="shared" si="17"/>
        <v>-1.0417222324961006E-2</v>
      </c>
    </row>
    <row r="120" spans="1:19" x14ac:dyDescent="0.45">
      <c r="A120" s="8" t="str">
        <f t="shared" si="18"/>
        <v>April</v>
      </c>
      <c r="B120" s="11">
        <v>43583</v>
      </c>
      <c r="C120" s="8">
        <v>46236443</v>
      </c>
      <c r="D120" s="8">
        <v>9224170</v>
      </c>
      <c r="E120" s="8">
        <v>3261666</v>
      </c>
      <c r="F120" s="8">
        <v>2151395</v>
      </c>
      <c r="G120" s="8">
        <v>1644526</v>
      </c>
      <c r="H120" s="13">
        <f t="shared" si="19"/>
        <v>3.5567744690048933E-2</v>
      </c>
      <c r="I120" s="13">
        <f t="shared" si="12"/>
        <v>-0.14794268586809256</v>
      </c>
      <c r="J120" s="13">
        <f>IFERROR((VLOOKUP(B120,'Channel wise traffic'!$B$2:$G$368,6,TRUE)/(VLOOKUP(B120-7,'Channel wise traffic'!$B$2:$G$368,6,TRUE))-1),"NA")</f>
        <v>-9.6153955313466044E-3</v>
      </c>
      <c r="K120" s="13">
        <f t="shared" si="13"/>
        <v>-0.13967029406360465</v>
      </c>
      <c r="L120" s="13">
        <f t="shared" si="20"/>
        <v>0.19949999181381664</v>
      </c>
      <c r="M120" s="13">
        <f t="shared" si="21"/>
        <v>0.3535999444936509</v>
      </c>
      <c r="N120" s="13">
        <f t="shared" si="22"/>
        <v>0.65960003262136591</v>
      </c>
      <c r="O120" s="13">
        <f t="shared" si="23"/>
        <v>0.76439984289263474</v>
      </c>
      <c r="P120" s="13">
        <f t="shared" si="14"/>
        <v>-7.7669936922877159E-2</v>
      </c>
      <c r="Q120" s="13">
        <f t="shared" si="15"/>
        <v>9.7086529732131055E-3</v>
      </c>
      <c r="R120" s="13">
        <f t="shared" si="16"/>
        <v>-1.0203901974524143E-2</v>
      </c>
      <c r="S120" s="13">
        <f t="shared" si="17"/>
        <v>-6.6666748239620044E-2</v>
      </c>
    </row>
    <row r="121" spans="1:19" x14ac:dyDescent="0.45">
      <c r="A121" s="8" t="str">
        <f t="shared" si="18"/>
        <v>April</v>
      </c>
      <c r="B121" s="11">
        <v>43584</v>
      </c>
      <c r="C121" s="8">
        <v>20631473</v>
      </c>
      <c r="D121" s="8">
        <v>5209447</v>
      </c>
      <c r="E121" s="8">
        <v>2062941</v>
      </c>
      <c r="F121" s="8">
        <v>1475828</v>
      </c>
      <c r="G121" s="8">
        <v>1210178</v>
      </c>
      <c r="H121" s="13">
        <f t="shared" si="19"/>
        <v>5.8656887949784291E-2</v>
      </c>
      <c r="I121" s="13">
        <f t="shared" si="12"/>
        <v>-0.17094798772087394</v>
      </c>
      <c r="J121" s="13">
        <f>IFERROR((VLOOKUP(B121,'Channel wise traffic'!$B$2:$G$368,6,TRUE)/(VLOOKUP(B121-7,'Channel wise traffic'!$B$2:$G$368,6,TRUE))-1),"NA")</f>
        <v>-1.0416648180253452E-2</v>
      </c>
      <c r="K121" s="13">
        <f t="shared" si="13"/>
        <v>-0.16222114050726522</v>
      </c>
      <c r="L121" s="13">
        <f t="shared" si="20"/>
        <v>0.25250000327170047</v>
      </c>
      <c r="M121" s="13">
        <f t="shared" si="21"/>
        <v>0.39599999769649252</v>
      </c>
      <c r="N121" s="13">
        <f t="shared" si="22"/>
        <v>0.71540000416880556</v>
      </c>
      <c r="O121" s="13">
        <f t="shared" si="23"/>
        <v>0.81999934951769449</v>
      </c>
      <c r="P121" s="13">
        <f t="shared" si="14"/>
        <v>-1.941740000690606E-2</v>
      </c>
      <c r="Q121" s="13">
        <f t="shared" si="15"/>
        <v>-3.8834647643419484E-2</v>
      </c>
      <c r="R121" s="13">
        <f t="shared" si="16"/>
        <v>-6.6666535709513641E-2</v>
      </c>
      <c r="S121" s="13">
        <f t="shared" si="17"/>
        <v>-4.761999297638364E-2</v>
      </c>
    </row>
    <row r="122" spans="1:19" x14ac:dyDescent="0.45">
      <c r="A122" s="8" t="str">
        <f t="shared" si="18"/>
        <v>April</v>
      </c>
      <c r="B122" s="11">
        <v>43585</v>
      </c>
      <c r="C122" s="8">
        <v>21065820</v>
      </c>
      <c r="D122" s="8">
        <v>5319119</v>
      </c>
      <c r="E122" s="8">
        <v>2148924</v>
      </c>
      <c r="F122" s="8">
        <v>1490279</v>
      </c>
      <c r="G122" s="8">
        <v>1246469</v>
      </c>
      <c r="H122" s="13">
        <f t="shared" si="19"/>
        <v>5.9170210321743945E-2</v>
      </c>
      <c r="I122" s="13">
        <f t="shared" si="12"/>
        <v>8.5294138133996444E-2</v>
      </c>
      <c r="J122" s="13">
        <f>IFERROR((VLOOKUP(B122,'Channel wise traffic'!$B$2:$G$368,6,TRUE)/(VLOOKUP(B122-7,'Channel wise traffic'!$B$2:$G$368,6,TRUE))-1),"NA")</f>
        <v>2.1052642293288626E-2</v>
      </c>
      <c r="K122" s="13">
        <f t="shared" si="13"/>
        <v>6.2916929318195036E-2</v>
      </c>
      <c r="L122" s="13">
        <f t="shared" si="20"/>
        <v>0.25249997389135576</v>
      </c>
      <c r="M122" s="13">
        <f t="shared" si="21"/>
        <v>0.40399998571191958</v>
      </c>
      <c r="N122" s="13">
        <f t="shared" si="22"/>
        <v>0.69350009586192907</v>
      </c>
      <c r="O122" s="13">
        <f t="shared" si="23"/>
        <v>0.83639976138696182</v>
      </c>
      <c r="P122" s="13">
        <f t="shared" si="14"/>
        <v>6.3157966519865383E-2</v>
      </c>
      <c r="Q122" s="13">
        <f t="shared" si="15"/>
        <v>5.2083305071124686E-2</v>
      </c>
      <c r="R122" s="13">
        <f t="shared" si="16"/>
        <v>-7.7669435763735639E-2</v>
      </c>
      <c r="S122" s="13">
        <f t="shared" si="17"/>
        <v>3.0302602348566854E-2</v>
      </c>
    </row>
    <row r="123" spans="1:19" x14ac:dyDescent="0.45">
      <c r="A123" s="8" t="str">
        <f t="shared" si="18"/>
        <v>May</v>
      </c>
      <c r="B123" s="11">
        <v>43586</v>
      </c>
      <c r="C123" s="8">
        <v>22803207</v>
      </c>
      <c r="D123" s="8">
        <v>5529777</v>
      </c>
      <c r="E123" s="8">
        <v>2278268</v>
      </c>
      <c r="F123" s="8">
        <v>1696398</v>
      </c>
      <c r="G123" s="8">
        <v>1460599</v>
      </c>
      <c r="H123" s="13">
        <f t="shared" si="19"/>
        <v>6.4052350180393486E-2</v>
      </c>
      <c r="I123" s="13">
        <f t="shared" si="12"/>
        <v>-1.1071457346926161E-2</v>
      </c>
      <c r="J123" s="13">
        <f>IFERROR((VLOOKUP(B123,'Channel wise traffic'!$B$2:$G$368,6,TRUE)/(VLOOKUP(B123-7,'Channel wise traffic'!$B$2:$G$368,6,TRUE))-1),"NA")</f>
        <v>5.0000004604615844E-2</v>
      </c>
      <c r="K123" s="13">
        <f t="shared" si="13"/>
        <v>-5.8163292711358228E-2</v>
      </c>
      <c r="L123" s="13">
        <f t="shared" si="20"/>
        <v>0.24249996941219715</v>
      </c>
      <c r="M123" s="13">
        <f t="shared" si="21"/>
        <v>0.41199997757594925</v>
      </c>
      <c r="N123" s="13">
        <f t="shared" si="22"/>
        <v>0.7445998451455228</v>
      </c>
      <c r="O123" s="13">
        <f t="shared" si="23"/>
        <v>0.86100018981394699</v>
      </c>
      <c r="P123" s="13">
        <f t="shared" si="14"/>
        <v>-7.6190471178649188E-2</v>
      </c>
      <c r="Q123" s="13">
        <f t="shared" si="15"/>
        <v>9.803783250699194E-3</v>
      </c>
      <c r="R123" s="13">
        <f t="shared" si="16"/>
        <v>-1.9230540869267343E-2</v>
      </c>
      <c r="S123" s="13">
        <f t="shared" si="17"/>
        <v>2.9412051030555331E-2</v>
      </c>
    </row>
    <row r="124" spans="1:19" x14ac:dyDescent="0.45">
      <c r="A124" s="8" t="str">
        <f t="shared" si="18"/>
        <v>May</v>
      </c>
      <c r="B124" s="11">
        <v>43587</v>
      </c>
      <c r="C124" s="8">
        <v>21282993</v>
      </c>
      <c r="D124" s="8">
        <v>5533578</v>
      </c>
      <c r="E124" s="8">
        <v>2169162</v>
      </c>
      <c r="F124" s="8">
        <v>1615158</v>
      </c>
      <c r="G124" s="8">
        <v>1284697</v>
      </c>
      <c r="H124" s="13">
        <f t="shared" si="19"/>
        <v>6.0362609713774752E-2</v>
      </c>
      <c r="I124" s="13">
        <f t="shared" si="12"/>
        <v>1.9271173724444424E-3</v>
      </c>
      <c r="J124" s="13">
        <f>IFERROR((VLOOKUP(B124,'Channel wise traffic'!$B$2:$G$368,6,TRUE)/(VLOOKUP(B124-7,'Channel wise traffic'!$B$2:$G$368,6,TRUE))-1),"NA")</f>
        <v>-6.6666637431010201E-2</v>
      </c>
      <c r="K124" s="13">
        <f t="shared" si="13"/>
        <v>7.3493350129709034E-2</v>
      </c>
      <c r="L124" s="13">
        <f t="shared" si="20"/>
        <v>0.25999999154254289</v>
      </c>
      <c r="M124" s="13">
        <f t="shared" si="21"/>
        <v>0.39199989590821704</v>
      </c>
      <c r="N124" s="13">
        <f t="shared" si="22"/>
        <v>0.74459998838261043</v>
      </c>
      <c r="O124" s="13">
        <f t="shared" si="23"/>
        <v>0.79540020233314634</v>
      </c>
      <c r="P124" s="13">
        <f t="shared" si="14"/>
        <v>4.0000102993045017E-2</v>
      </c>
      <c r="Q124" s="13">
        <f t="shared" si="15"/>
        <v>2.0833334594179131E-2</v>
      </c>
      <c r="R124" s="13">
        <f t="shared" si="16"/>
        <v>7.368398478689886E-2</v>
      </c>
      <c r="S124" s="13">
        <f t="shared" si="17"/>
        <v>-5.825210565746064E-2</v>
      </c>
    </row>
    <row r="125" spans="1:19" x14ac:dyDescent="0.45">
      <c r="A125" s="8" t="str">
        <f t="shared" si="18"/>
        <v>May</v>
      </c>
      <c r="B125" s="11">
        <v>43588</v>
      </c>
      <c r="C125" s="8">
        <v>20848646</v>
      </c>
      <c r="D125" s="8">
        <v>5264283</v>
      </c>
      <c r="E125" s="8">
        <v>2147827</v>
      </c>
      <c r="F125" s="8">
        <v>1552235</v>
      </c>
      <c r="G125" s="8">
        <v>1260104</v>
      </c>
      <c r="H125" s="13">
        <f t="shared" si="19"/>
        <v>6.0440567699216532E-2</v>
      </c>
      <c r="I125" s="13">
        <f t="shared" si="12"/>
        <v>-3.6611108180407914E-2</v>
      </c>
      <c r="J125" s="13">
        <f>IFERROR((VLOOKUP(B125,'Channel wise traffic'!$B$2:$G$368,6,TRUE)/(VLOOKUP(B125-7,'Channel wise traffic'!$B$2:$G$368,6,TRUE))-1),"NA")</f>
        <v>-5.8823516134325682E-2</v>
      </c>
      <c r="K125" s="13">
        <f t="shared" si="13"/>
        <v>2.3600726438755881E-2</v>
      </c>
      <c r="L125" s="13">
        <f t="shared" si="20"/>
        <v>0.25249999448405425</v>
      </c>
      <c r="M125" s="13">
        <f t="shared" si="21"/>
        <v>0.40799991185884193</v>
      </c>
      <c r="N125" s="13">
        <f t="shared" si="22"/>
        <v>0.72270019885214221</v>
      </c>
      <c r="O125" s="13">
        <f t="shared" si="23"/>
        <v>0.81179975970133389</v>
      </c>
      <c r="P125" s="13">
        <f t="shared" si="14"/>
        <v>-2.8846070517210776E-2</v>
      </c>
      <c r="Q125" s="13">
        <f t="shared" si="15"/>
        <v>7.3684194432599437E-2</v>
      </c>
      <c r="R125" s="13">
        <f t="shared" si="16"/>
        <v>3.1250330009052751E-2</v>
      </c>
      <c r="S125" s="13">
        <f t="shared" si="17"/>
        <v>-4.8076927716415807E-2</v>
      </c>
    </row>
    <row r="126" spans="1:19" x14ac:dyDescent="0.45">
      <c r="A126" s="8" t="str">
        <f t="shared" si="18"/>
        <v>May</v>
      </c>
      <c r="B126" s="11">
        <v>43589</v>
      </c>
      <c r="C126" s="8">
        <v>43094160</v>
      </c>
      <c r="D126" s="8">
        <v>9321266</v>
      </c>
      <c r="E126" s="8">
        <v>3042461</v>
      </c>
      <c r="F126" s="8">
        <v>1986118</v>
      </c>
      <c r="G126" s="8">
        <v>1487205</v>
      </c>
      <c r="H126" s="13">
        <f t="shared" si="19"/>
        <v>3.4510592618582192E-2</v>
      </c>
      <c r="I126" s="13">
        <f t="shared" si="12"/>
        <v>-0.14743647070153953</v>
      </c>
      <c r="J126" s="13">
        <f>IFERROR((VLOOKUP(B126,'Channel wise traffic'!$B$2:$G$368,6,TRUE)/(VLOOKUP(B126-7,'Channel wise traffic'!$B$2:$G$368,6,TRUE))-1),"NA")</f>
        <v>-8.5714299050057785E-2</v>
      </c>
      <c r="K126" s="13">
        <f t="shared" si="13"/>
        <v>-6.750862993794049E-2</v>
      </c>
      <c r="L126" s="13">
        <f t="shared" si="20"/>
        <v>0.21629998125035968</v>
      </c>
      <c r="M126" s="13">
        <f t="shared" si="21"/>
        <v>0.32639997614058003</v>
      </c>
      <c r="N126" s="13">
        <f t="shared" si="22"/>
        <v>0.65279982224915944</v>
      </c>
      <c r="O126" s="13">
        <f t="shared" si="23"/>
        <v>0.74879992024643049</v>
      </c>
      <c r="P126" s="13">
        <f t="shared" si="14"/>
        <v>1.9801981545578329E-2</v>
      </c>
      <c r="Q126" s="13">
        <f t="shared" si="15"/>
        <v>-1.0309351956360513E-2</v>
      </c>
      <c r="R126" s="13">
        <f t="shared" si="16"/>
        <v>-8.5714597582449814E-2</v>
      </c>
      <c r="S126" s="13">
        <f t="shared" si="17"/>
        <v>1.0526524457600939E-2</v>
      </c>
    </row>
    <row r="127" spans="1:19" x14ac:dyDescent="0.45">
      <c r="A127" s="8" t="str">
        <f t="shared" si="18"/>
        <v>May</v>
      </c>
      <c r="B127" s="11">
        <v>43590</v>
      </c>
      <c r="C127" s="8">
        <v>43991955</v>
      </c>
      <c r="D127" s="8">
        <v>8868778</v>
      </c>
      <c r="E127" s="8">
        <v>3136000</v>
      </c>
      <c r="F127" s="8">
        <v>2068505</v>
      </c>
      <c r="G127" s="8">
        <v>1532762</v>
      </c>
      <c r="H127" s="13">
        <f t="shared" si="19"/>
        <v>3.4841870519280171E-2</v>
      </c>
      <c r="I127" s="13">
        <f t="shared" si="12"/>
        <v>-6.796122408523797E-2</v>
      </c>
      <c r="J127" s="13">
        <f>IFERROR((VLOOKUP(B127,'Channel wise traffic'!$B$2:$G$368,6,TRUE)/(VLOOKUP(B127-7,'Channel wise traffic'!$B$2:$G$368,6,TRUE))-1),"NA")</f>
        <v>-4.8543658453296556E-2</v>
      </c>
      <c r="K127" s="13">
        <f t="shared" si="13"/>
        <v>-2.040821472079013E-2</v>
      </c>
      <c r="L127" s="13">
        <f t="shared" si="20"/>
        <v>0.2015999970903771</v>
      </c>
      <c r="M127" s="13">
        <f t="shared" si="21"/>
        <v>0.35360001118530648</v>
      </c>
      <c r="N127" s="13">
        <f t="shared" si="22"/>
        <v>0.65959980867346935</v>
      </c>
      <c r="O127" s="13">
        <f t="shared" si="23"/>
        <v>0.74099990089460743</v>
      </c>
      <c r="P127" s="13">
        <f t="shared" si="14"/>
        <v>1.0526342670331035E-2</v>
      </c>
      <c r="Q127" s="13">
        <f t="shared" si="15"/>
        <v>1.8860765282902037E-7</v>
      </c>
      <c r="R127" s="13">
        <f t="shared" si="16"/>
        <v>-3.3952074818266453E-7</v>
      </c>
      <c r="S127" s="13">
        <f t="shared" si="17"/>
        <v>-3.0612175310603784E-2</v>
      </c>
    </row>
    <row r="128" spans="1:19" x14ac:dyDescent="0.45">
      <c r="A128" s="8" t="str">
        <f t="shared" si="18"/>
        <v>May</v>
      </c>
      <c r="B128" s="11">
        <v>43591</v>
      </c>
      <c r="C128" s="8">
        <v>21717340</v>
      </c>
      <c r="D128" s="8">
        <v>5157868</v>
      </c>
      <c r="E128" s="8">
        <v>1959989</v>
      </c>
      <c r="F128" s="8">
        <v>1430792</v>
      </c>
      <c r="G128" s="8">
        <v>1161517</v>
      </c>
      <c r="H128" s="13">
        <f t="shared" si="19"/>
        <v>5.3483391612416623E-2</v>
      </c>
      <c r="I128" s="13">
        <f t="shared" si="12"/>
        <v>-4.0209787320542922E-2</v>
      </c>
      <c r="J128" s="13">
        <f>IFERROR((VLOOKUP(B128,'Channel wise traffic'!$B$2:$G$368,6,TRUE)/(VLOOKUP(B128-7,'Channel wise traffic'!$B$2:$G$368,6,TRUE))-1),"NA")</f>
        <v>5.2631533028763E-2</v>
      </c>
      <c r="K128" s="13">
        <f t="shared" si="13"/>
        <v>-8.8199297954515754E-2</v>
      </c>
      <c r="L128" s="13">
        <f t="shared" si="20"/>
        <v>0.23749998848846129</v>
      </c>
      <c r="M128" s="13">
        <f t="shared" si="21"/>
        <v>0.37999983714201296</v>
      </c>
      <c r="N128" s="13">
        <f t="shared" si="22"/>
        <v>0.73000001530620839</v>
      </c>
      <c r="O128" s="13">
        <f t="shared" si="23"/>
        <v>0.81180003802090028</v>
      </c>
      <c r="P128" s="13">
        <f t="shared" si="14"/>
        <v>-5.9405998371804158E-2</v>
      </c>
      <c r="Q128" s="13">
        <f t="shared" si="15"/>
        <v>-4.0404446079675527E-2</v>
      </c>
      <c r="R128" s="13">
        <f t="shared" si="16"/>
        <v>2.0408178714460545E-2</v>
      </c>
      <c r="S128" s="13">
        <f t="shared" si="17"/>
        <v>-9.9991682939953863E-3</v>
      </c>
    </row>
    <row r="129" spans="1:19" x14ac:dyDescent="0.45">
      <c r="A129" s="8" t="str">
        <f t="shared" si="18"/>
        <v>May</v>
      </c>
      <c r="B129" s="11">
        <v>43592</v>
      </c>
      <c r="C129" s="8">
        <v>22151687</v>
      </c>
      <c r="D129" s="8">
        <v>5814817</v>
      </c>
      <c r="E129" s="8">
        <v>2372445</v>
      </c>
      <c r="F129" s="8">
        <v>1679928</v>
      </c>
      <c r="G129" s="8">
        <v>1308664</v>
      </c>
      <c r="H129" s="13">
        <f t="shared" si="19"/>
        <v>5.9077396678636714E-2</v>
      </c>
      <c r="I129" s="13">
        <f t="shared" si="12"/>
        <v>4.9896948901256177E-2</v>
      </c>
      <c r="J129" s="13">
        <f>IFERROR((VLOOKUP(B129,'Channel wise traffic'!$B$2:$G$368,6,TRUE)/(VLOOKUP(B129-7,'Channel wise traffic'!$B$2:$G$368,6,TRUE))-1),"NA")</f>
        <v>5.154634623984955E-2</v>
      </c>
      <c r="K129" s="13">
        <f t="shared" si="13"/>
        <v>-1.5685873449249321E-3</v>
      </c>
      <c r="L129" s="13">
        <f t="shared" si="20"/>
        <v>0.26249996219249577</v>
      </c>
      <c r="M129" s="13">
        <f t="shared" si="21"/>
        <v>0.4079999422165822</v>
      </c>
      <c r="N129" s="13">
        <f t="shared" si="22"/>
        <v>0.70809987165139765</v>
      </c>
      <c r="O129" s="13">
        <f t="shared" si="23"/>
        <v>0.77900005238319736</v>
      </c>
      <c r="P129" s="13">
        <f t="shared" si="14"/>
        <v>3.9603918158988671E-2</v>
      </c>
      <c r="Q129" s="13">
        <f t="shared" si="15"/>
        <v>9.9008827874436101E-3</v>
      </c>
      <c r="R129" s="13">
        <f t="shared" si="16"/>
        <v>2.105230536604763E-2</v>
      </c>
      <c r="S129" s="13">
        <f t="shared" si="17"/>
        <v>-6.8627122643580507E-2</v>
      </c>
    </row>
    <row r="130" spans="1:19" x14ac:dyDescent="0.45">
      <c r="A130" s="8" t="str">
        <f t="shared" si="18"/>
        <v>May</v>
      </c>
      <c r="B130" s="11">
        <v>43593</v>
      </c>
      <c r="C130" s="8">
        <v>22803207</v>
      </c>
      <c r="D130" s="8">
        <v>5757809</v>
      </c>
      <c r="E130" s="8">
        <v>2187967</v>
      </c>
      <c r="F130" s="8">
        <v>1565272</v>
      </c>
      <c r="G130" s="8">
        <v>1334864</v>
      </c>
      <c r="H130" s="13">
        <f t="shared" si="19"/>
        <v>5.8538432773951488E-2</v>
      </c>
      <c r="I130" s="13">
        <f t="shared" si="12"/>
        <v>-8.6084544765537951E-2</v>
      </c>
      <c r="J130" s="13">
        <f>IFERROR((VLOOKUP(B130,'Channel wise traffic'!$B$2:$G$368,6,TRUE)/(VLOOKUP(B130-7,'Channel wise traffic'!$B$2:$G$368,6,TRUE))-1),"NA")</f>
        <v>0</v>
      </c>
      <c r="K130" s="13">
        <f t="shared" si="13"/>
        <v>-8.6084544765537951E-2</v>
      </c>
      <c r="L130" s="13">
        <f t="shared" si="20"/>
        <v>0.25249996634245347</v>
      </c>
      <c r="M130" s="13">
        <f t="shared" si="21"/>
        <v>0.37999992705558661</v>
      </c>
      <c r="N130" s="13">
        <f t="shared" si="22"/>
        <v>0.71540018656588511</v>
      </c>
      <c r="O130" s="13">
        <f t="shared" si="23"/>
        <v>0.85280002453247739</v>
      </c>
      <c r="P130" s="13">
        <f t="shared" si="14"/>
        <v>4.1237105944778474E-2</v>
      </c>
      <c r="Q130" s="13">
        <f t="shared" si="15"/>
        <v>-7.7670029762231363E-2</v>
      </c>
      <c r="R130" s="13">
        <f t="shared" si="16"/>
        <v>-3.9215235901547851E-2</v>
      </c>
      <c r="S130" s="13">
        <f t="shared" si="17"/>
        <v>-9.5239993887127339E-3</v>
      </c>
    </row>
    <row r="131" spans="1:19" x14ac:dyDescent="0.45">
      <c r="A131" s="8" t="str">
        <f t="shared" si="18"/>
        <v>May</v>
      </c>
      <c r="B131" s="11">
        <v>43594</v>
      </c>
      <c r="C131" s="8">
        <v>21065820</v>
      </c>
      <c r="D131" s="8">
        <v>5108461</v>
      </c>
      <c r="E131" s="8">
        <v>2063818</v>
      </c>
      <c r="F131" s="8">
        <v>1506587</v>
      </c>
      <c r="G131" s="8">
        <v>1210693</v>
      </c>
      <c r="H131" s="13">
        <f t="shared" si="19"/>
        <v>5.7471914219337297E-2</v>
      </c>
      <c r="I131" s="13">
        <f t="shared" ref="I131:I194" si="24">IFERROR((VLOOKUP(B131,$B$2:$G$368,6,TRUE)/(VLOOKUP(B131-7,$B$2:$G$368,6,TRUE))-1),"NA")</f>
        <v>-5.7604244424950046E-2</v>
      </c>
      <c r="J131" s="13">
        <f>IFERROR((VLOOKUP(B131,'Channel wise traffic'!$B$2:$G$368,6,TRUE)/(VLOOKUP(B131-7,'Channel wise traffic'!$B$2:$G$368,6,TRUE))-1),"NA")</f>
        <v>-1.020406341364033E-2</v>
      </c>
      <c r="K131" s="13">
        <f t="shared" ref="K131:K194" si="25">IFERROR((VLOOKUP(B131,$B$2:$H$368,7,FALSE)/(VLOOKUP(B131-7,$B$2:$H$368,7,FALSE))-1),"NA")</f>
        <v>-4.7888842250930708E-2</v>
      </c>
      <c r="L131" s="13">
        <f t="shared" si="20"/>
        <v>0.24249998338540821</v>
      </c>
      <c r="M131" s="13">
        <f t="shared" si="21"/>
        <v>0.40399995223610397</v>
      </c>
      <c r="N131" s="13">
        <f t="shared" si="22"/>
        <v>0.72999993216456105</v>
      </c>
      <c r="O131" s="13">
        <f t="shared" si="23"/>
        <v>0.80359979211290156</v>
      </c>
      <c r="P131" s="13">
        <f t="shared" ref="P131:P194" si="26">IFERROR((VLOOKUP(B131,$B$2:$O$368,11,FALSE)/VLOOKUP(B131-7,$B$2:$O$368,11,FALSE))-1,"NA")</f>
        <v>-6.730772587071876E-2</v>
      </c>
      <c r="Q131" s="13">
        <f t="shared" ref="Q131:Q194" si="27">IFERROR((VLOOKUP(B131,$B$2:$O$368,12,FALSE)/VLOOKUP(B131-7,$B$2:$O$368,12,FALSE))-1,"NA")</f>
        <v>3.0612396720372193E-2</v>
      </c>
      <c r="R131" s="13">
        <f t="shared" ref="R131:R194" si="28">IFERROR((VLOOKUP(B131,$B$2:$O$368,13,FALSE)/VLOOKUP(B131-7,$B$2:$O$368,13,FALSE))-1,"NA")</f>
        <v>-1.9607918944187785E-2</v>
      </c>
      <c r="S131" s="13">
        <f t="shared" ref="S131:S194" si="29">IFERROR((VLOOKUP(B131,$B$2:$O$368,14,FALSE)/VLOOKUP(B131-7,$B$2:$O$368,14,FALSE))-1,"NA")</f>
        <v>1.0308759987366578E-2</v>
      </c>
    </row>
    <row r="132" spans="1:19" x14ac:dyDescent="0.45">
      <c r="A132" s="8" t="str">
        <f t="shared" ref="A132:A195" si="30">TEXT(B132,"MMMM")</f>
        <v>May</v>
      </c>
      <c r="B132" s="11">
        <v>43595</v>
      </c>
      <c r="C132" s="8">
        <v>21065820</v>
      </c>
      <c r="D132" s="8">
        <v>5213790</v>
      </c>
      <c r="E132" s="8">
        <v>2168936</v>
      </c>
      <c r="F132" s="8">
        <v>1583323</v>
      </c>
      <c r="G132" s="8">
        <v>1337275</v>
      </c>
      <c r="H132" s="13">
        <f t="shared" ref="H132:H195" si="31">G132/C132</f>
        <v>6.3480794955999814E-2</v>
      </c>
      <c r="I132" s="13">
        <f t="shared" si="24"/>
        <v>6.1241770520528371E-2</v>
      </c>
      <c r="J132" s="13">
        <f>IFERROR((VLOOKUP(B132,'Channel wise traffic'!$B$2:$G$368,6,TRUE)/(VLOOKUP(B132-7,'Channel wise traffic'!$B$2:$G$368,6,TRUE))-1),"NA")</f>
        <v>1.0416696145001181E-2</v>
      </c>
      <c r="K132" s="13">
        <f t="shared" si="25"/>
        <v>5.030110358845441E-2</v>
      </c>
      <c r="L132" s="13">
        <f t="shared" ref="L132:L195" si="32">D132/C132</f>
        <v>0.247499978638382</v>
      </c>
      <c r="M132" s="13">
        <f t="shared" ref="M132:M195" si="33">E132/D132</f>
        <v>0.41599987724860416</v>
      </c>
      <c r="N132" s="13">
        <f t="shared" ref="N132:N195" si="34">F132/E132</f>
        <v>0.72999987090444352</v>
      </c>
      <c r="O132" s="13">
        <f t="shared" ref="O132:O195" si="35">G132/F132</f>
        <v>0.84460024897004593</v>
      </c>
      <c r="P132" s="13">
        <f t="shared" si="26"/>
        <v>-1.9802043385739543E-2</v>
      </c>
      <c r="Q132" s="13">
        <f t="shared" si="27"/>
        <v>1.9607762544149754E-2</v>
      </c>
      <c r="R132" s="13">
        <f t="shared" si="28"/>
        <v>1.0100553540590251E-2</v>
      </c>
      <c r="S132" s="13">
        <f t="shared" si="29"/>
        <v>4.0404655060232608E-2</v>
      </c>
    </row>
    <row r="133" spans="1:19" x14ac:dyDescent="0.45">
      <c r="A133" s="8" t="str">
        <f t="shared" si="30"/>
        <v>May</v>
      </c>
      <c r="B133" s="11">
        <v>43596</v>
      </c>
      <c r="C133" s="8">
        <v>45787545</v>
      </c>
      <c r="D133" s="8">
        <v>10096153</v>
      </c>
      <c r="E133" s="8">
        <v>3398365</v>
      </c>
      <c r="F133" s="8">
        <v>2218452</v>
      </c>
      <c r="G133" s="8">
        <v>1678481</v>
      </c>
      <c r="H133" s="13">
        <f t="shared" si="31"/>
        <v>3.6658025670518041E-2</v>
      </c>
      <c r="I133" s="13">
        <f t="shared" si="24"/>
        <v>0.12861441428720322</v>
      </c>
      <c r="J133" s="13">
        <f>IFERROR((VLOOKUP(B133,'Channel wise traffic'!$B$2:$G$368,6,TRUE)/(VLOOKUP(B133-7,'Channel wise traffic'!$B$2:$G$368,6,TRUE))-1),"NA")</f>
        <v>6.2500026105626771E-2</v>
      </c>
      <c r="K133" s="13">
        <f t="shared" si="25"/>
        <v>6.2225331093838321E-2</v>
      </c>
      <c r="L133" s="13">
        <f t="shared" si="32"/>
        <v>0.22049998531259976</v>
      </c>
      <c r="M133" s="13">
        <f t="shared" si="33"/>
        <v>0.33659999011504677</v>
      </c>
      <c r="N133" s="13">
        <f t="shared" si="34"/>
        <v>0.6527998022578505</v>
      </c>
      <c r="O133" s="13">
        <f t="shared" si="35"/>
        <v>0.75660009772580161</v>
      </c>
      <c r="P133" s="13">
        <f t="shared" si="26"/>
        <v>1.9417496191914685E-2</v>
      </c>
      <c r="Q133" s="13">
        <f t="shared" si="27"/>
        <v>3.1250045098268009E-2</v>
      </c>
      <c r="R133" s="13">
        <f t="shared" si="28"/>
        <v>-3.062394970942961E-8</v>
      </c>
      <c r="S133" s="13">
        <f t="shared" si="29"/>
        <v>1.04169047945466E-2</v>
      </c>
    </row>
    <row r="134" spans="1:19" x14ac:dyDescent="0.45">
      <c r="A134" s="8" t="str">
        <f t="shared" si="30"/>
        <v>May</v>
      </c>
      <c r="B134" s="11">
        <v>43597</v>
      </c>
      <c r="C134" s="8">
        <v>42645263</v>
      </c>
      <c r="D134" s="8">
        <v>8955505</v>
      </c>
      <c r="E134" s="8">
        <v>3166666</v>
      </c>
      <c r="F134" s="8">
        <v>2088733</v>
      </c>
      <c r="G134" s="8">
        <v>1564043</v>
      </c>
      <c r="H134" s="13">
        <f t="shared" si="31"/>
        <v>3.6675656098075889E-2</v>
      </c>
      <c r="I134" s="13">
        <f t="shared" si="24"/>
        <v>2.0408256467735919E-2</v>
      </c>
      <c r="J134" s="13">
        <f>IFERROR((VLOOKUP(B134,'Channel wise traffic'!$B$2:$G$368,6,TRUE)/(VLOOKUP(B134-7,'Channel wise traffic'!$B$2:$G$368,6,TRUE))-1),"NA")</f>
        <v>-3.061227899510266E-2</v>
      </c>
      <c r="K134" s="13">
        <f t="shared" si="25"/>
        <v>5.2631662751314368E-2</v>
      </c>
      <c r="L134" s="13">
        <f t="shared" si="32"/>
        <v>0.20999999460666943</v>
      </c>
      <c r="M134" s="13">
        <f t="shared" si="33"/>
        <v>0.35359993657532435</v>
      </c>
      <c r="N134" s="13">
        <f t="shared" si="34"/>
        <v>0.65960003360000707</v>
      </c>
      <c r="O134" s="13">
        <f t="shared" si="35"/>
        <v>0.74879987054353048</v>
      </c>
      <c r="P134" s="13">
        <f t="shared" si="26"/>
        <v>4.1666654948048443E-2</v>
      </c>
      <c r="Q134" s="13">
        <f t="shared" si="27"/>
        <v>-2.1100107405747082E-7</v>
      </c>
      <c r="R134" s="13">
        <f t="shared" si="28"/>
        <v>3.4100455281738107E-7</v>
      </c>
      <c r="S134" s="13">
        <f t="shared" si="29"/>
        <v>1.0526276237697418E-2</v>
      </c>
    </row>
    <row r="135" spans="1:19" x14ac:dyDescent="0.45">
      <c r="A135" s="8" t="str">
        <f t="shared" si="30"/>
        <v>May</v>
      </c>
      <c r="B135" s="11">
        <v>43598</v>
      </c>
      <c r="C135" s="8">
        <v>20848646</v>
      </c>
      <c r="D135" s="8">
        <v>5420648</v>
      </c>
      <c r="E135" s="8">
        <v>2059846</v>
      </c>
      <c r="F135" s="8">
        <v>1428503</v>
      </c>
      <c r="G135" s="8">
        <v>1229941</v>
      </c>
      <c r="H135" s="13">
        <f t="shared" si="31"/>
        <v>5.8993807079845854E-2</v>
      </c>
      <c r="I135" s="13">
        <f t="shared" si="24"/>
        <v>5.8909167924360961E-2</v>
      </c>
      <c r="J135" s="13">
        <f>IFERROR((VLOOKUP(B135,'Channel wise traffic'!$B$2:$G$368,6,TRUE)/(VLOOKUP(B135-7,'Channel wise traffic'!$B$2:$G$368,6,TRUE))-1),"NA")</f>
        <v>-3.9999976055997255E-2</v>
      </c>
      <c r="K135" s="13">
        <f t="shared" si="25"/>
        <v>0.10303040441717126</v>
      </c>
      <c r="L135" s="13">
        <f t="shared" si="32"/>
        <v>0.2600000019185898</v>
      </c>
      <c r="M135" s="13">
        <f t="shared" si="33"/>
        <v>0.37999995572485062</v>
      </c>
      <c r="N135" s="13">
        <f t="shared" si="34"/>
        <v>0.69349990241988968</v>
      </c>
      <c r="O135" s="13">
        <f t="shared" si="35"/>
        <v>0.86099994189721685</v>
      </c>
      <c r="P135" s="13">
        <f t="shared" si="26"/>
        <v>9.4736903245035808E-2</v>
      </c>
      <c r="Q135" s="13">
        <f t="shared" si="27"/>
        <v>3.1206023276553196E-7</v>
      </c>
      <c r="R135" s="13">
        <f t="shared" si="28"/>
        <v>-5.0000153590419094E-2</v>
      </c>
      <c r="S135" s="13">
        <f t="shared" si="29"/>
        <v>6.0605939359478E-2</v>
      </c>
    </row>
    <row r="136" spans="1:19" x14ac:dyDescent="0.45">
      <c r="A136" s="8" t="str">
        <f t="shared" si="30"/>
        <v>May</v>
      </c>
      <c r="B136" s="11">
        <v>43599</v>
      </c>
      <c r="C136" s="8">
        <v>22803207</v>
      </c>
      <c r="D136" s="8">
        <v>5700801</v>
      </c>
      <c r="E136" s="8">
        <v>2280320</v>
      </c>
      <c r="F136" s="8">
        <v>1731219</v>
      </c>
      <c r="G136" s="8">
        <v>1433796</v>
      </c>
      <c r="H136" s="13">
        <f t="shared" si="31"/>
        <v>6.287694533492591E-2</v>
      </c>
      <c r="I136" s="13">
        <f t="shared" si="24"/>
        <v>9.5618126577945217E-2</v>
      </c>
      <c r="J136" s="13">
        <f>IFERROR((VLOOKUP(B136,'Channel wise traffic'!$B$2:$G$368,6,TRUE)/(VLOOKUP(B136-7,'Channel wise traffic'!$B$2:$G$368,6,TRUE))-1),"NA")</f>
        <v>2.9411758067162896E-2</v>
      </c>
      <c r="K136" s="13">
        <f t="shared" si="25"/>
        <v>6.4314761142194588E-2</v>
      </c>
      <c r="L136" s="13">
        <f t="shared" si="32"/>
        <v>0.24999996710988942</v>
      </c>
      <c r="M136" s="13">
        <f t="shared" si="33"/>
        <v>0.39999992983442151</v>
      </c>
      <c r="N136" s="13">
        <f t="shared" si="34"/>
        <v>0.75920002455795677</v>
      </c>
      <c r="O136" s="13">
        <f t="shared" si="35"/>
        <v>0.82820024502965828</v>
      </c>
      <c r="P136" s="13">
        <f t="shared" si="26"/>
        <v>-4.7619035744621896E-2</v>
      </c>
      <c r="Q136" s="13">
        <f t="shared" si="27"/>
        <v>-1.9607876262673574E-2</v>
      </c>
      <c r="R136" s="13">
        <f t="shared" si="28"/>
        <v>7.2165177473321185E-2</v>
      </c>
      <c r="S136" s="13">
        <f t="shared" si="29"/>
        <v>6.3158137789519619E-2</v>
      </c>
    </row>
    <row r="137" spans="1:19" x14ac:dyDescent="0.45">
      <c r="A137" s="8" t="str">
        <f t="shared" si="30"/>
        <v>May</v>
      </c>
      <c r="B137" s="11">
        <v>43600</v>
      </c>
      <c r="C137" s="8">
        <v>21934513</v>
      </c>
      <c r="D137" s="8">
        <v>5483628</v>
      </c>
      <c r="E137" s="8">
        <v>2303123</v>
      </c>
      <c r="F137" s="8">
        <v>1647654</v>
      </c>
      <c r="G137" s="8">
        <v>1283523</v>
      </c>
      <c r="H137" s="13">
        <f t="shared" si="31"/>
        <v>5.8516138470911118E-2</v>
      </c>
      <c r="I137" s="13">
        <f t="shared" si="24"/>
        <v>-3.8461596087691285E-2</v>
      </c>
      <c r="J137" s="13">
        <f>IFERROR((VLOOKUP(B137,'Channel wise traffic'!$B$2:$G$368,6,TRUE)/(VLOOKUP(B137-7,'Channel wise traffic'!$B$2:$G$368,6,TRUE))-1),"NA")</f>
        <v>-3.8095258977849822E-2</v>
      </c>
      <c r="K137" s="13">
        <f t="shared" si="25"/>
        <v>-3.808489907213275E-4</v>
      </c>
      <c r="L137" s="13">
        <f t="shared" si="32"/>
        <v>0.24999998860243672</v>
      </c>
      <c r="M137" s="13">
        <f t="shared" si="33"/>
        <v>0.41999986140562418</v>
      </c>
      <c r="N137" s="13">
        <f t="shared" si="34"/>
        <v>0.71539991567970973</v>
      </c>
      <c r="O137" s="13">
        <f t="shared" si="35"/>
        <v>0.7790003240971709</v>
      </c>
      <c r="P137" s="13">
        <f t="shared" si="26"/>
        <v>-9.900903260423255E-3</v>
      </c>
      <c r="Q137" s="13">
        <f t="shared" si="27"/>
        <v>0.10526300533785715</v>
      </c>
      <c r="R137" s="13">
        <f t="shared" si="28"/>
        <v>-3.7864985280577912E-7</v>
      </c>
      <c r="S137" s="13">
        <f t="shared" si="29"/>
        <v>-8.6538107777101692E-2</v>
      </c>
    </row>
    <row r="138" spans="1:19" x14ac:dyDescent="0.45">
      <c r="A138" s="8" t="str">
        <f t="shared" si="30"/>
        <v>May</v>
      </c>
      <c r="B138" s="11">
        <v>43601</v>
      </c>
      <c r="C138" s="8">
        <v>21065820</v>
      </c>
      <c r="D138" s="8">
        <v>5424448</v>
      </c>
      <c r="E138" s="8">
        <v>2256570</v>
      </c>
      <c r="F138" s="8">
        <v>1680242</v>
      </c>
      <c r="G138" s="8">
        <v>1377798</v>
      </c>
      <c r="H138" s="13">
        <f t="shared" si="31"/>
        <v>6.5404432393327203E-2</v>
      </c>
      <c r="I138" s="13">
        <f t="shared" si="24"/>
        <v>0.13802425552968423</v>
      </c>
      <c r="J138" s="13">
        <f>IFERROR((VLOOKUP(B138,'Channel wise traffic'!$B$2:$G$368,6,TRUE)/(VLOOKUP(B138-7,'Channel wise traffic'!$B$2:$G$368,6,TRUE))-1),"NA")</f>
        <v>0</v>
      </c>
      <c r="K138" s="13">
        <f t="shared" si="25"/>
        <v>0.13802425552968423</v>
      </c>
      <c r="L138" s="13">
        <f t="shared" si="32"/>
        <v>0.25749996914432954</v>
      </c>
      <c r="M138" s="13">
        <f t="shared" si="33"/>
        <v>0.41599993215899572</v>
      </c>
      <c r="N138" s="13">
        <f t="shared" si="34"/>
        <v>0.74459999025069024</v>
      </c>
      <c r="O138" s="13">
        <f t="shared" si="35"/>
        <v>0.81999973813295945</v>
      </c>
      <c r="P138" s="13">
        <f t="shared" si="26"/>
        <v>6.1855615614957227E-2</v>
      </c>
      <c r="Q138" s="13">
        <f t="shared" si="27"/>
        <v>2.9702924112918749E-2</v>
      </c>
      <c r="R138" s="13">
        <f t="shared" si="28"/>
        <v>2.0000081428552807E-2</v>
      </c>
      <c r="S138" s="13">
        <f t="shared" si="29"/>
        <v>2.040810137212401E-2</v>
      </c>
    </row>
    <row r="139" spans="1:19" x14ac:dyDescent="0.45">
      <c r="A139" s="8" t="str">
        <f t="shared" si="30"/>
        <v>May</v>
      </c>
      <c r="B139" s="11">
        <v>43602</v>
      </c>
      <c r="C139" s="8">
        <v>20631473</v>
      </c>
      <c r="D139" s="8">
        <v>5312604</v>
      </c>
      <c r="E139" s="8">
        <v>2082540</v>
      </c>
      <c r="F139" s="8">
        <v>1489849</v>
      </c>
      <c r="G139" s="8">
        <v>1185026</v>
      </c>
      <c r="H139" s="13">
        <f t="shared" si="31"/>
        <v>5.7437779648598045E-2</v>
      </c>
      <c r="I139" s="13">
        <f t="shared" si="24"/>
        <v>-0.11385018040418016</v>
      </c>
      <c r="J139" s="13">
        <f>IFERROR((VLOOKUP(B139,'Channel wise traffic'!$B$2:$G$368,6,TRUE)/(VLOOKUP(B139-7,'Channel wise traffic'!$B$2:$G$368,6,TRUE))-1),"NA")</f>
        <v>-2.0618566978098496E-2</v>
      </c>
      <c r="K139" s="13">
        <f t="shared" si="25"/>
        <v>-9.5194386138206633E-2</v>
      </c>
      <c r="L139" s="13">
        <f t="shared" si="32"/>
        <v>0.25749998558028309</v>
      </c>
      <c r="M139" s="13">
        <f t="shared" si="33"/>
        <v>0.39199985543812416</v>
      </c>
      <c r="N139" s="13">
        <f t="shared" si="34"/>
        <v>0.71539994429878895</v>
      </c>
      <c r="O139" s="13">
        <f t="shared" si="35"/>
        <v>0.79540007074542451</v>
      </c>
      <c r="P139" s="13">
        <f t="shared" si="26"/>
        <v>4.0404071939383668E-2</v>
      </c>
      <c r="Q139" s="13">
        <f t="shared" si="27"/>
        <v>-5.7692377144951457E-2</v>
      </c>
      <c r="R139" s="13">
        <f t="shared" si="28"/>
        <v>-1.9999902996648222E-2</v>
      </c>
      <c r="S139" s="13">
        <f t="shared" si="29"/>
        <v>-5.8252621029438401E-2</v>
      </c>
    </row>
    <row r="140" spans="1:19" x14ac:dyDescent="0.45">
      <c r="A140" s="8" t="str">
        <f t="shared" si="30"/>
        <v>May</v>
      </c>
      <c r="B140" s="11">
        <v>43603</v>
      </c>
      <c r="C140" s="8">
        <v>44889750</v>
      </c>
      <c r="D140" s="8">
        <v>9332579</v>
      </c>
      <c r="E140" s="8">
        <v>3331730</v>
      </c>
      <c r="F140" s="8">
        <v>2152298</v>
      </c>
      <c r="G140" s="8">
        <v>1745944</v>
      </c>
      <c r="H140" s="13">
        <f t="shared" si="31"/>
        <v>3.8894045968177589E-2</v>
      </c>
      <c r="I140" s="13">
        <f t="shared" si="24"/>
        <v>4.0192888689237538E-2</v>
      </c>
      <c r="J140" s="13">
        <f>IFERROR((VLOOKUP(B140,'Channel wise traffic'!$B$2:$G$368,6,TRUE)/(VLOOKUP(B140-7,'Channel wise traffic'!$B$2:$G$368,6,TRUE))-1),"NA")</f>
        <v>-1.9607843565490168E-2</v>
      </c>
      <c r="K140" s="13">
        <f t="shared" si="25"/>
        <v>6.0996746463022111E-2</v>
      </c>
      <c r="L140" s="13">
        <f t="shared" si="32"/>
        <v>0.20789999944307999</v>
      </c>
      <c r="M140" s="13">
        <f t="shared" si="33"/>
        <v>0.35699992467248337</v>
      </c>
      <c r="N140" s="13">
        <f t="shared" si="34"/>
        <v>0.64600012606063517</v>
      </c>
      <c r="O140" s="13">
        <f t="shared" si="35"/>
        <v>0.81119993606833252</v>
      </c>
      <c r="P140" s="13">
        <f t="shared" si="26"/>
        <v>-5.7142796865301104E-2</v>
      </c>
      <c r="Q140" s="13">
        <f t="shared" si="27"/>
        <v>6.0605867963525739E-2</v>
      </c>
      <c r="R140" s="13">
        <f t="shared" si="28"/>
        <v>-1.0416173800447237E-2</v>
      </c>
      <c r="S140" s="13">
        <f t="shared" si="29"/>
        <v>7.2164725469435975E-2</v>
      </c>
    </row>
    <row r="141" spans="1:19" x14ac:dyDescent="0.45">
      <c r="A141" s="8" t="str">
        <f t="shared" si="30"/>
        <v>May</v>
      </c>
      <c r="B141" s="11">
        <v>43604</v>
      </c>
      <c r="C141" s="8">
        <v>47134238</v>
      </c>
      <c r="D141" s="8">
        <v>9403280</v>
      </c>
      <c r="E141" s="8">
        <v>3069230</v>
      </c>
      <c r="F141" s="8">
        <v>2066206</v>
      </c>
      <c r="G141" s="8">
        <v>1547175</v>
      </c>
      <c r="H141" s="13">
        <f t="shared" si="31"/>
        <v>3.2824865016381509E-2</v>
      </c>
      <c r="I141" s="13">
        <f t="shared" si="24"/>
        <v>-1.0784869725448676E-2</v>
      </c>
      <c r="J141" s="13">
        <f>IFERROR((VLOOKUP(B141,'Channel wise traffic'!$B$2:$G$368,6,TRUE)/(VLOOKUP(B141-7,'Channel wise traffic'!$B$2:$G$368,6,TRUE))-1),"NA")</f>
        <v>0.10526316159725235</v>
      </c>
      <c r="K141" s="13">
        <f t="shared" si="25"/>
        <v>-0.10499583351411135</v>
      </c>
      <c r="L141" s="13">
        <f t="shared" si="32"/>
        <v>0.19949998979510394</v>
      </c>
      <c r="M141" s="13">
        <f t="shared" si="33"/>
        <v>0.32639993704324449</v>
      </c>
      <c r="N141" s="13">
        <f t="shared" si="34"/>
        <v>0.67320011859652096</v>
      </c>
      <c r="O141" s="13">
        <f t="shared" si="35"/>
        <v>0.74879997444591684</v>
      </c>
      <c r="P141" s="13">
        <f t="shared" si="26"/>
        <v>-5.0000024196343529E-2</v>
      </c>
      <c r="Q141" s="13">
        <f t="shared" si="27"/>
        <v>-7.6923089397346822E-2</v>
      </c>
      <c r="R141" s="13">
        <f t="shared" si="28"/>
        <v>2.0618684511409802E-2</v>
      </c>
      <c r="S141" s="13">
        <f t="shared" si="29"/>
        <v>1.3875855287004413E-7</v>
      </c>
    </row>
    <row r="142" spans="1:19" x14ac:dyDescent="0.45">
      <c r="A142" s="8" t="str">
        <f t="shared" si="30"/>
        <v>May</v>
      </c>
      <c r="B142" s="11">
        <v>43605</v>
      </c>
      <c r="C142" s="8">
        <v>22368860</v>
      </c>
      <c r="D142" s="8">
        <v>5480370</v>
      </c>
      <c r="E142" s="8">
        <v>2148305</v>
      </c>
      <c r="F142" s="8">
        <v>1536897</v>
      </c>
      <c r="G142" s="8">
        <v>1310666</v>
      </c>
      <c r="H142" s="13">
        <f t="shared" si="31"/>
        <v>5.8593330192061643E-2</v>
      </c>
      <c r="I142" s="13">
        <f t="shared" si="24"/>
        <v>6.5633229561417927E-2</v>
      </c>
      <c r="J142" s="13">
        <f>IFERROR((VLOOKUP(B142,'Channel wise traffic'!$B$2:$G$368,6,TRUE)/(VLOOKUP(B142-7,'Channel wise traffic'!$B$2:$G$368,6,TRUE))-1),"NA")</f>
        <v>7.2916633191269842E-2</v>
      </c>
      <c r="K142" s="13">
        <f t="shared" si="25"/>
        <v>-6.7884564093682043E-3</v>
      </c>
      <c r="L142" s="13">
        <f t="shared" si="32"/>
        <v>0.24499996870649643</v>
      </c>
      <c r="M142" s="13">
        <f t="shared" si="33"/>
        <v>0.39199999270122271</v>
      </c>
      <c r="N142" s="13">
        <f t="shared" si="34"/>
        <v>0.71539981520314855</v>
      </c>
      <c r="O142" s="13">
        <f t="shared" si="35"/>
        <v>0.85280015511774698</v>
      </c>
      <c r="P142" s="13">
        <f t="shared" si="26"/>
        <v>-5.7692435005404774E-2</v>
      </c>
      <c r="Q142" s="13">
        <f t="shared" si="27"/>
        <v>3.1579048354050343E-2</v>
      </c>
      <c r="R142" s="13">
        <f t="shared" si="28"/>
        <v>3.1578826048628938E-2</v>
      </c>
      <c r="S142" s="13">
        <f t="shared" si="29"/>
        <v>-9.5235625235950971E-3</v>
      </c>
    </row>
    <row r="143" spans="1:19" x14ac:dyDescent="0.45">
      <c r="A143" s="8" t="str">
        <f t="shared" si="30"/>
        <v>May</v>
      </c>
      <c r="B143" s="11">
        <v>43606</v>
      </c>
      <c r="C143" s="8">
        <v>22368860</v>
      </c>
      <c r="D143" s="8">
        <v>5424448</v>
      </c>
      <c r="E143" s="8">
        <v>2148081</v>
      </c>
      <c r="F143" s="8">
        <v>1521056</v>
      </c>
      <c r="G143" s="8">
        <v>1234793</v>
      </c>
      <c r="H143" s="13">
        <f t="shared" si="31"/>
        <v>5.5201427341402286E-2</v>
      </c>
      <c r="I143" s="13">
        <f t="shared" si="24"/>
        <v>-0.13879450075185029</v>
      </c>
      <c r="J143" s="13">
        <f>IFERROR((VLOOKUP(B143,'Channel wise traffic'!$B$2:$G$368,6,TRUE)/(VLOOKUP(B143-7,'Channel wise traffic'!$B$2:$G$368,6,TRUE))-1),"NA")</f>
        <v>-1.9047629488924911E-2</v>
      </c>
      <c r="K143" s="13">
        <f t="shared" si="25"/>
        <v>-0.12207205602369087</v>
      </c>
      <c r="L143" s="13">
        <f t="shared" si="32"/>
        <v>0.24249997541224722</v>
      </c>
      <c r="M143" s="13">
        <f t="shared" si="33"/>
        <v>0.39599992478497353</v>
      </c>
      <c r="N143" s="13">
        <f t="shared" si="34"/>
        <v>0.7080999273304871</v>
      </c>
      <c r="O143" s="13">
        <f t="shared" si="35"/>
        <v>0.81179982854017207</v>
      </c>
      <c r="P143" s="13">
        <f t="shared" si="26"/>
        <v>-2.9999970737378256E-2</v>
      </c>
      <c r="Q143" s="13">
        <f t="shared" si="27"/>
        <v>-1.0000014377761879E-2</v>
      </c>
      <c r="R143" s="13">
        <f t="shared" si="28"/>
        <v>-6.7307818196163272E-2</v>
      </c>
      <c r="S143" s="13">
        <f t="shared" si="29"/>
        <v>-1.9802477224453052E-2</v>
      </c>
    </row>
    <row r="144" spans="1:19" x14ac:dyDescent="0.45">
      <c r="A144" s="8" t="str">
        <f t="shared" si="30"/>
        <v>May</v>
      </c>
      <c r="B144" s="11">
        <v>43607</v>
      </c>
      <c r="C144" s="8">
        <v>21934513</v>
      </c>
      <c r="D144" s="8">
        <v>5648137</v>
      </c>
      <c r="E144" s="8">
        <v>2372217</v>
      </c>
      <c r="F144" s="8">
        <v>1818304</v>
      </c>
      <c r="G144" s="8">
        <v>1476099</v>
      </c>
      <c r="H144" s="13">
        <f t="shared" si="31"/>
        <v>6.7295727058084218E-2</v>
      </c>
      <c r="I144" s="13">
        <f t="shared" si="24"/>
        <v>0.15003704647287197</v>
      </c>
      <c r="J144" s="13">
        <f>IFERROR((VLOOKUP(B144,'Channel wise traffic'!$B$2:$G$368,6,TRUE)/(VLOOKUP(B144-7,'Channel wise traffic'!$B$2:$G$368,6,TRUE))-1),"NA")</f>
        <v>0</v>
      </c>
      <c r="K144" s="13">
        <f t="shared" si="25"/>
        <v>0.15003704647287197</v>
      </c>
      <c r="L144" s="13">
        <f t="shared" si="32"/>
        <v>0.25749999555495034</v>
      </c>
      <c r="M144" s="13">
        <f t="shared" si="33"/>
        <v>0.41999990439325391</v>
      </c>
      <c r="N144" s="13">
        <f t="shared" si="34"/>
        <v>0.76649986067885023</v>
      </c>
      <c r="O144" s="13">
        <f t="shared" si="35"/>
        <v>0.81179989704691846</v>
      </c>
      <c r="P144" s="13">
        <f t="shared" si="26"/>
        <v>3.0000029177763343E-2</v>
      </c>
      <c r="Q144" s="13">
        <f t="shared" si="27"/>
        <v>1.0235153324877899E-7</v>
      </c>
      <c r="R144" s="13">
        <f t="shared" si="28"/>
        <v>7.1428502966190299E-2</v>
      </c>
      <c r="S144" s="13">
        <f t="shared" si="29"/>
        <v>4.210469743739953E-2</v>
      </c>
    </row>
    <row r="145" spans="1:19" x14ac:dyDescent="0.45">
      <c r="A145" s="8" t="str">
        <f t="shared" si="30"/>
        <v>May</v>
      </c>
      <c r="B145" s="11">
        <v>43608</v>
      </c>
      <c r="C145" s="8">
        <v>21065820</v>
      </c>
      <c r="D145" s="8">
        <v>5319119</v>
      </c>
      <c r="E145" s="8">
        <v>2234030</v>
      </c>
      <c r="F145" s="8">
        <v>1614533</v>
      </c>
      <c r="G145" s="8">
        <v>1310678</v>
      </c>
      <c r="H145" s="13">
        <f t="shared" si="31"/>
        <v>6.2218228390824568E-2</v>
      </c>
      <c r="I145" s="13">
        <f t="shared" si="24"/>
        <v>-4.8715414015697567E-2</v>
      </c>
      <c r="J145" s="13">
        <f>IFERROR((VLOOKUP(B145,'Channel wise traffic'!$B$2:$G$368,6,TRUE)/(VLOOKUP(B145-7,'Channel wise traffic'!$B$2:$G$368,6,TRUE))-1),"NA")</f>
        <v>0</v>
      </c>
      <c r="K145" s="13">
        <f t="shared" si="25"/>
        <v>-4.8715414015697567E-2</v>
      </c>
      <c r="L145" s="13">
        <f t="shared" si="32"/>
        <v>0.25249997389135576</v>
      </c>
      <c r="M145" s="13">
        <f t="shared" si="33"/>
        <v>0.42000000376002117</v>
      </c>
      <c r="N145" s="13">
        <f t="shared" si="34"/>
        <v>0.72269978469402829</v>
      </c>
      <c r="O145" s="13">
        <f t="shared" si="35"/>
        <v>0.81180006850278064</v>
      </c>
      <c r="P145" s="13">
        <f t="shared" si="26"/>
        <v>-1.9417459619854416E-2</v>
      </c>
      <c r="Q145" s="13">
        <f t="shared" si="27"/>
        <v>9.6155583013330936E-3</v>
      </c>
      <c r="R145" s="13">
        <f t="shared" si="28"/>
        <v>-2.9412041154188939E-2</v>
      </c>
      <c r="S145" s="13">
        <f t="shared" si="29"/>
        <v>-9.9996003033470116E-3</v>
      </c>
    </row>
    <row r="146" spans="1:19" x14ac:dyDescent="0.45">
      <c r="A146" s="8" t="str">
        <f t="shared" si="30"/>
        <v>May</v>
      </c>
      <c r="B146" s="11">
        <v>43609</v>
      </c>
      <c r="C146" s="8">
        <v>22368860</v>
      </c>
      <c r="D146" s="8">
        <v>5312604</v>
      </c>
      <c r="E146" s="8">
        <v>2082540</v>
      </c>
      <c r="F146" s="8">
        <v>1505052</v>
      </c>
      <c r="G146" s="8">
        <v>1295850</v>
      </c>
      <c r="H146" s="13">
        <f t="shared" si="31"/>
        <v>5.7930980836752521E-2</v>
      </c>
      <c r="I146" s="13">
        <f t="shared" si="24"/>
        <v>9.352031094676394E-2</v>
      </c>
      <c r="J146" s="13">
        <f>IFERROR((VLOOKUP(B146,'Channel wise traffic'!$B$2:$G$368,6,TRUE)/(VLOOKUP(B146-7,'Channel wise traffic'!$B$2:$G$368,6,TRUE))-1),"NA")</f>
        <v>8.4210472233876565E-2</v>
      </c>
      <c r="K146" s="13">
        <f t="shared" si="25"/>
        <v>8.5867035803239844E-3</v>
      </c>
      <c r="L146" s="13">
        <f t="shared" si="32"/>
        <v>0.23749998882374873</v>
      </c>
      <c r="M146" s="13">
        <f t="shared" si="33"/>
        <v>0.39199985543812416</v>
      </c>
      <c r="N146" s="13">
        <f t="shared" si="34"/>
        <v>0.72270016422253591</v>
      </c>
      <c r="O146" s="13">
        <f t="shared" si="35"/>
        <v>0.86100015148978237</v>
      </c>
      <c r="P146" s="13">
        <f t="shared" si="26"/>
        <v>-7.7669894666066996E-2</v>
      </c>
      <c r="Q146" s="13">
        <f t="shared" si="27"/>
        <v>0</v>
      </c>
      <c r="R146" s="13">
        <f t="shared" si="28"/>
        <v>1.0204389840849704E-2</v>
      </c>
      <c r="S146" s="13">
        <f t="shared" si="29"/>
        <v>8.2474320982746985E-2</v>
      </c>
    </row>
    <row r="147" spans="1:19" x14ac:dyDescent="0.45">
      <c r="A147" s="8" t="str">
        <f t="shared" si="30"/>
        <v>May</v>
      </c>
      <c r="B147" s="11">
        <v>43610</v>
      </c>
      <c r="C147" s="8">
        <v>47134238</v>
      </c>
      <c r="D147" s="8">
        <v>9898190</v>
      </c>
      <c r="E147" s="8">
        <v>3500000</v>
      </c>
      <c r="F147" s="8">
        <v>2475200</v>
      </c>
      <c r="G147" s="8">
        <v>1853429</v>
      </c>
      <c r="H147" s="13">
        <f t="shared" si="31"/>
        <v>3.9322349923212929E-2</v>
      </c>
      <c r="I147" s="13">
        <f t="shared" si="24"/>
        <v>6.1562684713828197E-2</v>
      </c>
      <c r="J147" s="13">
        <f>IFERROR((VLOOKUP(B147,'Channel wise traffic'!$B$2:$G$368,6,TRUE)/(VLOOKUP(B147-7,'Channel wise traffic'!$B$2:$G$368,6,TRUE))-1),"NA")</f>
        <v>4.9999989975439529E-2</v>
      </c>
      <c r="K147" s="13">
        <f t="shared" si="25"/>
        <v>1.1012069955020243E-2</v>
      </c>
      <c r="L147" s="13">
        <f t="shared" si="32"/>
        <v>0.21000000042432002</v>
      </c>
      <c r="M147" s="13">
        <f t="shared" si="33"/>
        <v>0.35360000161645716</v>
      </c>
      <c r="N147" s="13">
        <f t="shared" si="34"/>
        <v>0.70720000000000005</v>
      </c>
      <c r="O147" s="13">
        <f t="shared" si="35"/>
        <v>0.74879969295410476</v>
      </c>
      <c r="P147" s="13">
        <f t="shared" si="26"/>
        <v>1.0101014847837764E-2</v>
      </c>
      <c r="Q147" s="13">
        <f t="shared" si="27"/>
        <v>-9.5235960039636858E-3</v>
      </c>
      <c r="R147" s="13">
        <f t="shared" si="28"/>
        <v>9.4736628478026885E-2</v>
      </c>
      <c r="S147" s="13">
        <f t="shared" si="29"/>
        <v>-7.6923382682529406E-2</v>
      </c>
    </row>
    <row r="148" spans="1:19" x14ac:dyDescent="0.45">
      <c r="A148" s="8" t="str">
        <f t="shared" si="30"/>
        <v>May</v>
      </c>
      <c r="B148" s="11">
        <v>43611</v>
      </c>
      <c r="C148" s="8">
        <v>47134238</v>
      </c>
      <c r="D148" s="8">
        <v>9799208</v>
      </c>
      <c r="E148" s="8">
        <v>3365048</v>
      </c>
      <c r="F148" s="8">
        <v>2288232</v>
      </c>
      <c r="G148" s="8">
        <v>1695580</v>
      </c>
      <c r="H148" s="13">
        <f t="shared" si="31"/>
        <v>3.5973425517136823E-2</v>
      </c>
      <c r="I148" s="13">
        <f t="shared" si="24"/>
        <v>9.5919983195178249E-2</v>
      </c>
      <c r="J148" s="13">
        <f>IFERROR((VLOOKUP(B148,'Channel wise traffic'!$B$2:$G$368,6,TRUE)/(VLOOKUP(B148-7,'Channel wise traffic'!$B$2:$G$368,6,TRUE))-1),"NA")</f>
        <v>0</v>
      </c>
      <c r="K148" s="13">
        <f t="shared" si="25"/>
        <v>9.5919983195178471E-2</v>
      </c>
      <c r="L148" s="13">
        <f t="shared" si="32"/>
        <v>0.2078999982984768</v>
      </c>
      <c r="M148" s="13">
        <f t="shared" si="33"/>
        <v>0.34339999722426545</v>
      </c>
      <c r="N148" s="13">
        <f t="shared" si="34"/>
        <v>0.67999980980954799</v>
      </c>
      <c r="O148" s="13">
        <f t="shared" si="35"/>
        <v>0.74100003845763895</v>
      </c>
      <c r="P148" s="13">
        <f t="shared" si="26"/>
        <v>4.2105307935103475E-2</v>
      </c>
      <c r="Q148" s="13">
        <f t="shared" si="27"/>
        <v>5.2083527757447623E-2</v>
      </c>
      <c r="R148" s="13">
        <f t="shared" si="28"/>
        <v>1.0100549636270051E-2</v>
      </c>
      <c r="S148" s="13">
        <f t="shared" si="29"/>
        <v>-1.0416581536410341E-2</v>
      </c>
    </row>
    <row r="149" spans="1:19" x14ac:dyDescent="0.45">
      <c r="A149" s="8" t="str">
        <f t="shared" si="30"/>
        <v>May</v>
      </c>
      <c r="B149" s="11">
        <v>43612</v>
      </c>
      <c r="C149" s="8">
        <v>21065820</v>
      </c>
      <c r="D149" s="8">
        <v>5055796</v>
      </c>
      <c r="E149" s="8">
        <v>1941425</v>
      </c>
      <c r="F149" s="8">
        <v>1445585</v>
      </c>
      <c r="G149" s="8">
        <v>1126111</v>
      </c>
      <c r="H149" s="13">
        <f t="shared" si="31"/>
        <v>5.3456784497351632E-2</v>
      </c>
      <c r="I149" s="13">
        <f t="shared" si="24"/>
        <v>-0.14081009196851069</v>
      </c>
      <c r="J149" s="13">
        <f>IFERROR((VLOOKUP(B149,'Channel wise traffic'!$B$2:$G$368,6,TRUE)/(VLOOKUP(B149-7,'Channel wise traffic'!$B$2:$G$368,6,TRUE))-1),"NA")</f>
        <v>-5.8252370326638991E-2</v>
      </c>
      <c r="K149" s="13">
        <f t="shared" si="25"/>
        <v>-8.7664341280365043E-2</v>
      </c>
      <c r="L149" s="13">
        <f t="shared" si="32"/>
        <v>0.2399999620237902</v>
      </c>
      <c r="M149" s="13">
        <f t="shared" si="33"/>
        <v>0.383999868665587</v>
      </c>
      <c r="N149" s="13">
        <f t="shared" si="34"/>
        <v>0.74459997167029368</v>
      </c>
      <c r="O149" s="13">
        <f t="shared" si="35"/>
        <v>0.77900019715201807</v>
      </c>
      <c r="P149" s="13">
        <f t="shared" si="26"/>
        <v>-2.0408193148367726E-2</v>
      </c>
      <c r="Q149" s="13">
        <f t="shared" si="27"/>
        <v>-2.0408480062736434E-2</v>
      </c>
      <c r="R149" s="13">
        <f t="shared" si="28"/>
        <v>4.0816555786855169E-2</v>
      </c>
      <c r="S149" s="13">
        <f t="shared" si="29"/>
        <v>-8.6538396508076709E-2</v>
      </c>
    </row>
    <row r="150" spans="1:19" x14ac:dyDescent="0.45">
      <c r="A150" s="8" t="str">
        <f t="shared" si="30"/>
        <v>May</v>
      </c>
      <c r="B150" s="11">
        <v>43613</v>
      </c>
      <c r="C150" s="8">
        <v>22586034</v>
      </c>
      <c r="D150" s="8">
        <v>5477113</v>
      </c>
      <c r="E150" s="8">
        <v>2125119</v>
      </c>
      <c r="F150" s="8">
        <v>1582364</v>
      </c>
      <c r="G150" s="8">
        <v>1232661</v>
      </c>
      <c r="H150" s="13">
        <f t="shared" si="31"/>
        <v>5.457624831344892E-2</v>
      </c>
      <c r="I150" s="13">
        <f t="shared" si="24"/>
        <v>-1.7266051880761024E-3</v>
      </c>
      <c r="J150" s="13">
        <f>IFERROR((VLOOKUP(B150,'Channel wise traffic'!$B$2:$G$368,6,TRUE)/(VLOOKUP(B150-7,'Channel wise traffic'!$B$2:$G$368,6,TRUE))-1),"NA")</f>
        <v>9.7087656419474477E-3</v>
      </c>
      <c r="K150" s="13">
        <f t="shared" si="25"/>
        <v>-1.1325414179724769E-2</v>
      </c>
      <c r="L150" s="13">
        <f t="shared" si="32"/>
        <v>0.24249998915258872</v>
      </c>
      <c r="M150" s="13">
        <f t="shared" si="33"/>
        <v>0.38799984590421999</v>
      </c>
      <c r="N150" s="13">
        <f t="shared" si="34"/>
        <v>0.74460018474259559</v>
      </c>
      <c r="O150" s="13">
        <f t="shared" si="35"/>
        <v>0.778999648626991</v>
      </c>
      <c r="P150" s="13">
        <f t="shared" si="26"/>
        <v>5.6661207725738905E-8</v>
      </c>
      <c r="Q150" s="13">
        <f t="shared" si="27"/>
        <v>-2.0202223232990701E-2</v>
      </c>
      <c r="R150" s="13">
        <f t="shared" si="28"/>
        <v>5.1546760567697358E-2</v>
      </c>
      <c r="S150" s="13">
        <f t="shared" si="29"/>
        <v>-4.0404270560347788E-2</v>
      </c>
    </row>
    <row r="151" spans="1:19" x14ac:dyDescent="0.45">
      <c r="A151" s="8" t="str">
        <f t="shared" si="30"/>
        <v>May</v>
      </c>
      <c r="B151" s="11">
        <v>43614</v>
      </c>
      <c r="C151" s="8">
        <v>20631473</v>
      </c>
      <c r="D151" s="8">
        <v>5261025</v>
      </c>
      <c r="E151" s="8">
        <v>2146498</v>
      </c>
      <c r="F151" s="8">
        <v>1535605</v>
      </c>
      <c r="G151" s="8">
        <v>1271788</v>
      </c>
      <c r="H151" s="13">
        <f t="shared" si="31"/>
        <v>6.1643102264196066E-2</v>
      </c>
      <c r="I151" s="13">
        <f t="shared" si="24"/>
        <v>-0.13841280293530445</v>
      </c>
      <c r="J151" s="13">
        <f>IFERROR((VLOOKUP(B151,'Channel wise traffic'!$B$2:$G$368,6,TRUE)/(VLOOKUP(B151-7,'Channel wise traffic'!$B$2:$G$368,6,TRUE))-1),"NA")</f>
        <v>-5.9405883267696247E-2</v>
      </c>
      <c r="K151" s="13">
        <f t="shared" si="25"/>
        <v>-8.3996786140808966E-2</v>
      </c>
      <c r="L151" s="13">
        <f t="shared" si="32"/>
        <v>0.25499997019117343</v>
      </c>
      <c r="M151" s="13">
        <f t="shared" si="33"/>
        <v>0.40799996198459426</v>
      </c>
      <c r="N151" s="13">
        <f t="shared" si="34"/>
        <v>0.71540015411148761</v>
      </c>
      <c r="O151" s="13">
        <f t="shared" si="35"/>
        <v>0.82819996027624287</v>
      </c>
      <c r="P151" s="13">
        <f t="shared" si="26"/>
        <v>-9.7088365317793413E-3</v>
      </c>
      <c r="Q151" s="13">
        <f t="shared" si="27"/>
        <v>-2.8571297953020158E-2</v>
      </c>
      <c r="R151" s="13">
        <f t="shared" si="28"/>
        <v>-6.6666295962671374E-2</v>
      </c>
      <c r="S151" s="13">
        <f t="shared" si="29"/>
        <v>2.0202100651875998E-2</v>
      </c>
    </row>
    <row r="152" spans="1:19" x14ac:dyDescent="0.45">
      <c r="A152" s="8" t="str">
        <f t="shared" si="30"/>
        <v>May</v>
      </c>
      <c r="B152" s="11">
        <v>43615</v>
      </c>
      <c r="C152" s="8">
        <v>21500167</v>
      </c>
      <c r="D152" s="8">
        <v>5428792</v>
      </c>
      <c r="E152" s="8">
        <v>2128086</v>
      </c>
      <c r="F152" s="8">
        <v>1569038</v>
      </c>
      <c r="G152" s="8">
        <v>1260879</v>
      </c>
      <c r="H152" s="13">
        <f t="shared" si="31"/>
        <v>5.8645079361476588E-2</v>
      </c>
      <c r="I152" s="13">
        <f t="shared" si="24"/>
        <v>-3.7994839312172735E-2</v>
      </c>
      <c r="J152" s="13">
        <f>IFERROR((VLOOKUP(B152,'Channel wise traffic'!$B$2:$G$368,6,TRUE)/(VLOOKUP(B152-7,'Channel wise traffic'!$B$2:$G$368,6,TRUE))-1),"NA")</f>
        <v>2.0618566978098496E-2</v>
      </c>
      <c r="K152" s="13">
        <f t="shared" si="25"/>
        <v>-5.7429295590083362E-2</v>
      </c>
      <c r="L152" s="13">
        <f t="shared" si="32"/>
        <v>0.25249999220936281</v>
      </c>
      <c r="M152" s="13">
        <f t="shared" si="33"/>
        <v>0.39199991452978861</v>
      </c>
      <c r="N152" s="13">
        <f t="shared" si="34"/>
        <v>0.73730009031589894</v>
      </c>
      <c r="O152" s="13">
        <f t="shared" si="35"/>
        <v>0.80360004027945786</v>
      </c>
      <c r="P152" s="13">
        <f t="shared" si="26"/>
        <v>7.2546570084597306E-8</v>
      </c>
      <c r="Q152" s="13">
        <f t="shared" si="27"/>
        <v>-6.6666878522770645E-2</v>
      </c>
      <c r="R152" s="13">
        <f t="shared" si="28"/>
        <v>2.0202449109697707E-2</v>
      </c>
      <c r="S152" s="13">
        <f t="shared" si="29"/>
        <v>-1.0101044014995231E-2</v>
      </c>
    </row>
    <row r="153" spans="1:19" x14ac:dyDescent="0.45">
      <c r="A153" s="8" t="str">
        <f t="shared" si="30"/>
        <v>May</v>
      </c>
      <c r="B153" s="11">
        <v>43616</v>
      </c>
      <c r="C153" s="8">
        <v>22368860</v>
      </c>
      <c r="D153" s="8">
        <v>5368526</v>
      </c>
      <c r="E153" s="8">
        <v>2211832</v>
      </c>
      <c r="F153" s="8">
        <v>1598491</v>
      </c>
      <c r="G153" s="8">
        <v>1297655</v>
      </c>
      <c r="H153" s="13">
        <f t="shared" si="31"/>
        <v>5.8011673370927261E-2</v>
      </c>
      <c r="I153" s="13">
        <f t="shared" si="24"/>
        <v>1.3929081297989754E-3</v>
      </c>
      <c r="J153" s="13">
        <f>IFERROR((VLOOKUP(B153,'Channel wise traffic'!$B$2:$G$368,6,TRUE)/(VLOOKUP(B153-7,'Channel wise traffic'!$B$2:$G$368,6,TRUE))-1),"NA")</f>
        <v>0</v>
      </c>
      <c r="K153" s="13">
        <f t="shared" si="25"/>
        <v>1.3929081297989754E-3</v>
      </c>
      <c r="L153" s="13">
        <f t="shared" si="32"/>
        <v>0.23999998211799797</v>
      </c>
      <c r="M153" s="13">
        <f t="shared" si="33"/>
        <v>0.41199986737514172</v>
      </c>
      <c r="N153" s="13">
        <f t="shared" si="34"/>
        <v>0.72270000614874907</v>
      </c>
      <c r="O153" s="13">
        <f t="shared" si="35"/>
        <v>0.81180000387865803</v>
      </c>
      <c r="P153" s="13">
        <f t="shared" si="26"/>
        <v>1.0526288050078714E-2</v>
      </c>
      <c r="Q153" s="13">
        <f t="shared" si="27"/>
        <v>5.1020457430180022E-2</v>
      </c>
      <c r="R153" s="13">
        <f t="shared" si="28"/>
        <v>-2.1872665134647917E-7</v>
      </c>
      <c r="S153" s="13">
        <f t="shared" si="29"/>
        <v>-5.7143018530244949E-2</v>
      </c>
    </row>
    <row r="154" spans="1:19" x14ac:dyDescent="0.45">
      <c r="A154" s="8" t="str">
        <f t="shared" si="30"/>
        <v>June</v>
      </c>
      <c r="B154" s="11">
        <v>43617</v>
      </c>
      <c r="C154" s="8">
        <v>46685340</v>
      </c>
      <c r="D154" s="8">
        <v>10196078</v>
      </c>
      <c r="E154" s="8">
        <v>3570666</v>
      </c>
      <c r="F154" s="8">
        <v>2355211</v>
      </c>
      <c r="G154" s="8">
        <v>1781953</v>
      </c>
      <c r="H154" s="13">
        <f t="shared" si="31"/>
        <v>3.8169433916514263E-2</v>
      </c>
      <c r="I154" s="13">
        <f t="shared" si="24"/>
        <v>-3.8564196416479901E-2</v>
      </c>
      <c r="J154" s="13">
        <f>IFERROR((VLOOKUP(B154,'Channel wise traffic'!$B$2:$G$368,6,TRUE)/(VLOOKUP(B154-7,'Channel wise traffic'!$B$2:$G$368,6,TRUE))-1),"NA")</f>
        <v>-9.5237992188946796E-3</v>
      </c>
      <c r="K154" s="13">
        <f t="shared" si="25"/>
        <v>-2.9319611085045327E-2</v>
      </c>
      <c r="L154" s="13">
        <f t="shared" si="32"/>
        <v>0.2183999945164799</v>
      </c>
      <c r="M154" s="13">
        <f t="shared" si="33"/>
        <v>0.35019994943153632</v>
      </c>
      <c r="N154" s="13">
        <f t="shared" si="34"/>
        <v>0.65959991777444316</v>
      </c>
      <c r="O154" s="13">
        <f t="shared" si="35"/>
        <v>0.75660015174861195</v>
      </c>
      <c r="P154" s="13">
        <f t="shared" si="26"/>
        <v>3.9999971786605304E-2</v>
      </c>
      <c r="Q154" s="13">
        <f t="shared" si="27"/>
        <v>-9.615532153217643E-3</v>
      </c>
      <c r="R154" s="13">
        <f t="shared" si="28"/>
        <v>-6.7307808576862138E-2</v>
      </c>
      <c r="S154" s="13">
        <f t="shared" si="29"/>
        <v>1.0417283644619912E-2</v>
      </c>
    </row>
    <row r="155" spans="1:19" x14ac:dyDescent="0.45">
      <c r="A155" s="8" t="str">
        <f t="shared" si="30"/>
        <v>June</v>
      </c>
      <c r="B155" s="11">
        <v>43618</v>
      </c>
      <c r="C155" s="8">
        <v>43543058</v>
      </c>
      <c r="D155" s="8">
        <v>9144042</v>
      </c>
      <c r="E155" s="8">
        <v>3046794</v>
      </c>
      <c r="F155" s="8">
        <v>2175411</v>
      </c>
      <c r="G155" s="8">
        <v>1713789</v>
      </c>
      <c r="H155" s="13">
        <f t="shared" si="31"/>
        <v>3.935848970460458E-2</v>
      </c>
      <c r="I155" s="13">
        <f t="shared" si="24"/>
        <v>1.0739098125715163E-2</v>
      </c>
      <c r="J155" s="13">
        <f>IFERROR((VLOOKUP(B155,'Channel wise traffic'!$B$2:$G$368,6,TRUE)/(VLOOKUP(B155-7,'Channel wise traffic'!$B$2:$G$368,6,TRUE))-1),"NA")</f>
        <v>-7.6190478615162038E-2</v>
      </c>
      <c r="K155" s="13">
        <f t="shared" si="25"/>
        <v>9.4099022787118125E-2</v>
      </c>
      <c r="L155" s="13">
        <f t="shared" si="32"/>
        <v>0.2099999958661608</v>
      </c>
      <c r="M155" s="13">
        <f t="shared" si="33"/>
        <v>0.33319991312375863</v>
      </c>
      <c r="N155" s="13">
        <f t="shared" si="34"/>
        <v>0.71400002756996372</v>
      </c>
      <c r="O155" s="13">
        <f t="shared" si="35"/>
        <v>0.78780009846415233</v>
      </c>
      <c r="P155" s="13">
        <f t="shared" si="26"/>
        <v>1.0100998484228407E-2</v>
      </c>
      <c r="Q155" s="13">
        <f t="shared" si="27"/>
        <v>-2.9703215442501651E-2</v>
      </c>
      <c r="R155" s="13">
        <f t="shared" si="28"/>
        <v>5.0000334220591025E-2</v>
      </c>
      <c r="S155" s="13">
        <f t="shared" si="29"/>
        <v>6.3157972439415566E-2</v>
      </c>
    </row>
    <row r="156" spans="1:19" x14ac:dyDescent="0.45">
      <c r="A156" s="8" t="str">
        <f t="shared" si="30"/>
        <v>June</v>
      </c>
      <c r="B156" s="11">
        <v>43619</v>
      </c>
      <c r="C156" s="8">
        <v>21500167</v>
      </c>
      <c r="D156" s="8">
        <v>5375041</v>
      </c>
      <c r="E156" s="8">
        <v>2150016</v>
      </c>
      <c r="F156" s="8">
        <v>1506731</v>
      </c>
      <c r="G156" s="8">
        <v>1186099</v>
      </c>
      <c r="H156" s="13">
        <f t="shared" si="31"/>
        <v>5.5166966842629638E-2</v>
      </c>
      <c r="I156" s="13">
        <f t="shared" si="24"/>
        <v>5.3270059523439439E-2</v>
      </c>
      <c r="J156" s="13">
        <f>IFERROR((VLOOKUP(B156,'Channel wise traffic'!$B$2:$G$368,6,TRUE)/(VLOOKUP(B156-7,'Channel wise traffic'!$B$2:$G$368,6,TRUE))-1),"NA")</f>
        <v>2.0618566978098496E-2</v>
      </c>
      <c r="K156" s="13">
        <f t="shared" si="25"/>
        <v>3.1991867100849225E-2</v>
      </c>
      <c r="L156" s="13">
        <f t="shared" si="32"/>
        <v>0.24999996511655004</v>
      </c>
      <c r="M156" s="13">
        <f t="shared" si="33"/>
        <v>0.39999992558196301</v>
      </c>
      <c r="N156" s="13">
        <f t="shared" si="34"/>
        <v>0.70079990102399237</v>
      </c>
      <c r="O156" s="13">
        <f t="shared" si="35"/>
        <v>0.78720023680404794</v>
      </c>
      <c r="P156" s="13">
        <f t="shared" si="26"/>
        <v>4.1666686146261123E-2</v>
      </c>
      <c r="Q156" s="13">
        <f t="shared" si="27"/>
        <v>4.1666829137147365E-2</v>
      </c>
      <c r="R156" s="13">
        <f t="shared" si="28"/>
        <v>-5.8823626528011541E-2</v>
      </c>
      <c r="S156" s="13">
        <f t="shared" si="29"/>
        <v>1.0526364026618662E-2</v>
      </c>
    </row>
    <row r="157" spans="1:19" x14ac:dyDescent="0.45">
      <c r="A157" s="8" t="str">
        <f t="shared" si="30"/>
        <v>June</v>
      </c>
      <c r="B157" s="11">
        <v>43620</v>
      </c>
      <c r="C157" s="8">
        <v>22368860</v>
      </c>
      <c r="D157" s="8">
        <v>5759981</v>
      </c>
      <c r="E157" s="8">
        <v>2280952</v>
      </c>
      <c r="F157" s="8">
        <v>1715048</v>
      </c>
      <c r="G157" s="8">
        <v>1392276</v>
      </c>
      <c r="H157" s="13">
        <f t="shared" si="31"/>
        <v>6.2241705656881932E-2</v>
      </c>
      <c r="I157" s="13">
        <f t="shared" si="24"/>
        <v>0.12948815611104747</v>
      </c>
      <c r="J157" s="13">
        <f>IFERROR((VLOOKUP(B157,'Channel wise traffic'!$B$2:$G$368,6,TRUE)/(VLOOKUP(B157-7,'Channel wise traffic'!$B$2:$G$368,6,TRUE))-1),"NA")</f>
        <v>-9.6154118616319506E-3</v>
      </c>
      <c r="K157" s="13">
        <f t="shared" si="25"/>
        <v>0.14045409093362049</v>
      </c>
      <c r="L157" s="13">
        <f t="shared" si="32"/>
        <v>0.2574999798827477</v>
      </c>
      <c r="M157" s="13">
        <f t="shared" si="33"/>
        <v>0.3959999173608385</v>
      </c>
      <c r="N157" s="13">
        <f t="shared" si="34"/>
        <v>0.75190008382464868</v>
      </c>
      <c r="O157" s="13">
        <f t="shared" si="35"/>
        <v>0.81180001959128845</v>
      </c>
      <c r="P157" s="13">
        <f t="shared" si="26"/>
        <v>6.1855634643845248E-2</v>
      </c>
      <c r="Q157" s="13">
        <f t="shared" si="27"/>
        <v>2.0618749056393604E-2</v>
      </c>
      <c r="R157" s="13">
        <f t="shared" si="28"/>
        <v>9.8037836031112935E-3</v>
      </c>
      <c r="S157" s="13">
        <f t="shared" si="29"/>
        <v>4.2105758355743816E-2</v>
      </c>
    </row>
    <row r="158" spans="1:19" x14ac:dyDescent="0.45">
      <c r="A158" s="8" t="str">
        <f t="shared" si="30"/>
        <v>June</v>
      </c>
      <c r="B158" s="11">
        <v>43621</v>
      </c>
      <c r="C158" s="8">
        <v>22368860</v>
      </c>
      <c r="D158" s="8">
        <v>5536293</v>
      </c>
      <c r="E158" s="8">
        <v>2170226</v>
      </c>
      <c r="F158" s="8">
        <v>1536737</v>
      </c>
      <c r="G158" s="8">
        <v>1247523</v>
      </c>
      <c r="H158" s="13">
        <f t="shared" si="31"/>
        <v>5.5770522056108357E-2</v>
      </c>
      <c r="I158" s="13">
        <f t="shared" si="24"/>
        <v>-1.9079437767929863E-2</v>
      </c>
      <c r="J158" s="13">
        <f>IFERROR((VLOOKUP(B158,'Channel wise traffic'!$B$2:$G$368,6,TRUE)/(VLOOKUP(B158-7,'Channel wise traffic'!$B$2:$G$368,6,TRUE))-1),"NA")</f>
        <v>8.4210472233876565E-2</v>
      </c>
      <c r="K158" s="13">
        <f t="shared" si="25"/>
        <v>-9.5267434512274041E-2</v>
      </c>
      <c r="L158" s="13">
        <f t="shared" si="32"/>
        <v>0.24750000670575076</v>
      </c>
      <c r="M158" s="13">
        <f t="shared" si="33"/>
        <v>0.39199984538390581</v>
      </c>
      <c r="N158" s="13">
        <f t="shared" si="34"/>
        <v>0.70809998590008594</v>
      </c>
      <c r="O158" s="13">
        <f t="shared" si="35"/>
        <v>0.81179993713953658</v>
      </c>
      <c r="P158" s="13">
        <f t="shared" si="26"/>
        <v>-2.9411624949602699E-2</v>
      </c>
      <c r="Q158" s="13">
        <f t="shared" si="27"/>
        <v>-3.9215975714460005E-2</v>
      </c>
      <c r="R158" s="13">
        <f t="shared" si="28"/>
        <v>-1.0204314563600159E-2</v>
      </c>
      <c r="S158" s="13">
        <f t="shared" si="29"/>
        <v>-1.9802009083936811E-2</v>
      </c>
    </row>
    <row r="159" spans="1:19" x14ac:dyDescent="0.45">
      <c r="A159" s="8" t="str">
        <f t="shared" si="30"/>
        <v>June</v>
      </c>
      <c r="B159" s="11">
        <v>43622</v>
      </c>
      <c r="C159" s="8">
        <v>22368860</v>
      </c>
      <c r="D159" s="8">
        <v>5815903</v>
      </c>
      <c r="E159" s="8">
        <v>2326361</v>
      </c>
      <c r="F159" s="8">
        <v>1766173</v>
      </c>
      <c r="G159" s="8">
        <v>1477227</v>
      </c>
      <c r="H159" s="13">
        <f t="shared" si="31"/>
        <v>6.6039440543684394E-2</v>
      </c>
      <c r="I159" s="13">
        <f t="shared" si="24"/>
        <v>0.17158506089799253</v>
      </c>
      <c r="J159" s="13">
        <f>IFERROR((VLOOKUP(B159,'Channel wise traffic'!$B$2:$G$368,6,TRUE)/(VLOOKUP(B159-7,'Channel wise traffic'!$B$2:$G$368,6,TRUE))-1),"NA")</f>
        <v>4.0403967113556316E-2</v>
      </c>
      <c r="K159" s="13">
        <f t="shared" si="25"/>
        <v>0.12608664294970828</v>
      </c>
      <c r="L159" s="13">
        <f t="shared" si="32"/>
        <v>0.25999997317699697</v>
      </c>
      <c r="M159" s="13">
        <f t="shared" si="33"/>
        <v>0.39999996561153101</v>
      </c>
      <c r="N159" s="13">
        <f t="shared" si="34"/>
        <v>0.75919988342308009</v>
      </c>
      <c r="O159" s="13">
        <f t="shared" si="35"/>
        <v>0.83639994496575365</v>
      </c>
      <c r="P159" s="13">
        <f t="shared" si="26"/>
        <v>2.9702895837776744E-2</v>
      </c>
      <c r="Q159" s="13">
        <f t="shared" si="27"/>
        <v>2.0408298025622384E-2</v>
      </c>
      <c r="R159" s="13">
        <f t="shared" si="28"/>
        <v>2.97026860498526E-2</v>
      </c>
      <c r="S159" s="13">
        <f t="shared" si="29"/>
        <v>4.0816205876357925E-2</v>
      </c>
    </row>
    <row r="160" spans="1:19" x14ac:dyDescent="0.45">
      <c r="A160" s="8" t="str">
        <f t="shared" si="30"/>
        <v>June</v>
      </c>
      <c r="B160" s="11">
        <v>43623</v>
      </c>
      <c r="C160" s="8">
        <v>21065820</v>
      </c>
      <c r="D160" s="8">
        <v>5477113</v>
      </c>
      <c r="E160" s="8">
        <v>2278479</v>
      </c>
      <c r="F160" s="8">
        <v>1596758</v>
      </c>
      <c r="G160" s="8">
        <v>1348621</v>
      </c>
      <c r="H160" s="13">
        <f t="shared" si="31"/>
        <v>6.4019392551536089E-2</v>
      </c>
      <c r="I160" s="13">
        <f t="shared" si="24"/>
        <v>3.9275462276182838E-2</v>
      </c>
      <c r="J160" s="13">
        <f>IFERROR((VLOOKUP(B160,'Channel wise traffic'!$B$2:$G$368,6,TRUE)/(VLOOKUP(B160-7,'Channel wise traffic'!$B$2:$G$368,6,TRUE))-1),"NA")</f>
        <v>-5.8252370326638991E-2</v>
      </c>
      <c r="K160" s="13">
        <f t="shared" si="25"/>
        <v>0.10356052207278021</v>
      </c>
      <c r="L160" s="13">
        <f t="shared" si="32"/>
        <v>0.25999999050594758</v>
      </c>
      <c r="M160" s="13">
        <f t="shared" si="33"/>
        <v>0.41599999853937647</v>
      </c>
      <c r="N160" s="13">
        <f t="shared" si="34"/>
        <v>0.7007999634844122</v>
      </c>
      <c r="O160" s="13">
        <f t="shared" si="35"/>
        <v>0.84459949472618889</v>
      </c>
      <c r="P160" s="13">
        <f t="shared" si="26"/>
        <v>8.3333374492154944E-2</v>
      </c>
      <c r="Q160" s="13">
        <f t="shared" si="27"/>
        <v>9.7090593492654698E-3</v>
      </c>
      <c r="R160" s="13">
        <f t="shared" si="28"/>
        <v>-3.0303089079854462E-2</v>
      </c>
      <c r="S160" s="13">
        <f t="shared" si="29"/>
        <v>4.0403413021458334E-2</v>
      </c>
    </row>
    <row r="161" spans="1:19" x14ac:dyDescent="0.45">
      <c r="A161" s="8" t="str">
        <f t="shared" si="30"/>
        <v>June</v>
      </c>
      <c r="B161" s="11">
        <v>43624</v>
      </c>
      <c r="C161" s="8">
        <v>42645263</v>
      </c>
      <c r="D161" s="8">
        <v>8597285</v>
      </c>
      <c r="E161" s="8">
        <v>2776923</v>
      </c>
      <c r="F161" s="8">
        <v>1926073</v>
      </c>
      <c r="G161" s="8">
        <v>1427220</v>
      </c>
      <c r="H161" s="13">
        <f t="shared" si="31"/>
        <v>3.3467257547456095E-2</v>
      </c>
      <c r="I161" s="13">
        <f t="shared" si="24"/>
        <v>-0.19906978466884373</v>
      </c>
      <c r="J161" s="13">
        <f>IFERROR((VLOOKUP(B161,'Channel wise traffic'!$B$2:$G$368,6,TRUE)/(VLOOKUP(B161-7,'Channel wise traffic'!$B$2:$G$368,6,TRUE))-1),"NA")</f>
        <v>-8.6538474102115903E-2</v>
      </c>
      <c r="K161" s="13">
        <f t="shared" si="25"/>
        <v>-0.12319219560193007</v>
      </c>
      <c r="L161" s="13">
        <f t="shared" si="32"/>
        <v>0.20159999951225532</v>
      </c>
      <c r="M161" s="13">
        <f t="shared" si="33"/>
        <v>0.32299999360263154</v>
      </c>
      <c r="N161" s="13">
        <f t="shared" si="34"/>
        <v>0.69359971450414726</v>
      </c>
      <c r="O161" s="13">
        <f t="shared" si="35"/>
        <v>0.7409999517152257</v>
      </c>
      <c r="P161" s="13">
        <f t="shared" si="26"/>
        <v>-7.6923055980007815E-2</v>
      </c>
      <c r="Q161" s="13">
        <f t="shared" si="27"/>
        <v>-7.766978799699209E-2</v>
      </c>
      <c r="R161" s="13">
        <f t="shared" si="28"/>
        <v>5.1546090006231227E-2</v>
      </c>
      <c r="S161" s="13">
        <f t="shared" si="29"/>
        <v>-2.0618816950184193E-2</v>
      </c>
    </row>
    <row r="162" spans="1:19" x14ac:dyDescent="0.45">
      <c r="A162" s="8" t="str">
        <f t="shared" si="30"/>
        <v>June</v>
      </c>
      <c r="B162" s="11">
        <v>43625</v>
      </c>
      <c r="C162" s="8">
        <v>44889750</v>
      </c>
      <c r="D162" s="8">
        <v>9803921</v>
      </c>
      <c r="E162" s="8">
        <v>3333333</v>
      </c>
      <c r="F162" s="8">
        <v>2153333</v>
      </c>
      <c r="G162" s="8">
        <v>1646008</v>
      </c>
      <c r="H162" s="13">
        <f t="shared" si="31"/>
        <v>3.6667791645086018E-2</v>
      </c>
      <c r="I162" s="13">
        <f t="shared" si="24"/>
        <v>-3.9550376388225117E-2</v>
      </c>
      <c r="J162" s="13">
        <f>IFERROR((VLOOKUP(B162,'Channel wise traffic'!$B$2:$G$368,6,TRUE)/(VLOOKUP(B162-7,'Channel wise traffic'!$B$2:$G$368,6,TRUE))-1),"NA")</f>
        <v>3.0927847599856007E-2</v>
      </c>
      <c r="K162" s="13">
        <f t="shared" si="25"/>
        <v>-6.8363854398706181E-2</v>
      </c>
      <c r="L162" s="13">
        <f t="shared" si="32"/>
        <v>0.21839999108927985</v>
      </c>
      <c r="M162" s="13">
        <f t="shared" si="33"/>
        <v>0.33999998571999918</v>
      </c>
      <c r="N162" s="13">
        <f t="shared" si="34"/>
        <v>0.64599996459999642</v>
      </c>
      <c r="O162" s="13">
        <f t="shared" si="35"/>
        <v>0.76440011832819166</v>
      </c>
      <c r="P162" s="13">
        <f t="shared" si="26"/>
        <v>3.9999978040345274E-2</v>
      </c>
      <c r="Q162" s="13">
        <f t="shared" si="27"/>
        <v>2.0408386462318351E-2</v>
      </c>
      <c r="R162" s="13">
        <f t="shared" si="28"/>
        <v>-9.5238179753857288E-2</v>
      </c>
      <c r="S162" s="13">
        <f t="shared" si="29"/>
        <v>-2.9702941369999625E-2</v>
      </c>
    </row>
    <row r="163" spans="1:19" x14ac:dyDescent="0.45">
      <c r="A163" s="8" t="str">
        <f t="shared" si="30"/>
        <v>June</v>
      </c>
      <c r="B163" s="11">
        <v>43626</v>
      </c>
      <c r="C163" s="8">
        <v>21934513</v>
      </c>
      <c r="D163" s="8">
        <v>5319119</v>
      </c>
      <c r="E163" s="8">
        <v>2212753</v>
      </c>
      <c r="F163" s="8">
        <v>1647616</v>
      </c>
      <c r="G163" s="8">
        <v>1310514</v>
      </c>
      <c r="H163" s="13">
        <f t="shared" si="31"/>
        <v>5.9746664993200443E-2</v>
      </c>
      <c r="I163" s="13">
        <f t="shared" si="24"/>
        <v>0.10489427948257268</v>
      </c>
      <c r="J163" s="13">
        <f>IFERROR((VLOOKUP(B163,'Channel wise traffic'!$B$2:$G$368,6,TRUE)/(VLOOKUP(B163-7,'Channel wise traffic'!$B$2:$G$368,6,TRUE))-1),"NA")</f>
        <v>2.0201937045509322E-2</v>
      </c>
      <c r="K163" s="13">
        <f t="shared" si="25"/>
        <v>8.3015224738292037E-2</v>
      </c>
      <c r="L163" s="13">
        <f t="shared" si="32"/>
        <v>0.24249998164992312</v>
      </c>
      <c r="M163" s="13">
        <f t="shared" si="33"/>
        <v>0.41599990524746672</v>
      </c>
      <c r="N163" s="13">
        <f t="shared" si="34"/>
        <v>0.74460005251376904</v>
      </c>
      <c r="O163" s="13">
        <f t="shared" si="35"/>
        <v>0.79540014178060903</v>
      </c>
      <c r="P163" s="13">
        <f t="shared" si="26"/>
        <v>-2.9999938052512998E-2</v>
      </c>
      <c r="Q163" s="13">
        <f t="shared" si="27"/>
        <v>3.9999956605554887E-2</v>
      </c>
      <c r="R163" s="13">
        <f t="shared" si="28"/>
        <v>6.2500224994006093E-2</v>
      </c>
      <c r="S163" s="13">
        <f t="shared" si="29"/>
        <v>1.0416542822512254E-2</v>
      </c>
    </row>
    <row r="164" spans="1:19" x14ac:dyDescent="0.45">
      <c r="A164" s="8" t="str">
        <f t="shared" si="30"/>
        <v>June</v>
      </c>
      <c r="B164" s="11">
        <v>43627</v>
      </c>
      <c r="C164" s="8">
        <v>22368860</v>
      </c>
      <c r="D164" s="8">
        <v>5759981</v>
      </c>
      <c r="E164" s="8">
        <v>2350072</v>
      </c>
      <c r="F164" s="8">
        <v>1681241</v>
      </c>
      <c r="G164" s="8">
        <v>1309687</v>
      </c>
      <c r="H164" s="13">
        <f t="shared" si="31"/>
        <v>5.8549563992085427E-2</v>
      </c>
      <c r="I164" s="13">
        <f t="shared" si="24"/>
        <v>-5.9319416552465198E-2</v>
      </c>
      <c r="J164" s="13">
        <f>IFERROR((VLOOKUP(B164,'Channel wise traffic'!$B$2:$G$368,6,TRUE)/(VLOOKUP(B164-7,'Channel wise traffic'!$B$2:$G$368,6,TRUE))-1),"NA")</f>
        <v>0</v>
      </c>
      <c r="K164" s="13">
        <f t="shared" si="25"/>
        <v>-5.9319416552465198E-2</v>
      </c>
      <c r="L164" s="13">
        <f t="shared" si="32"/>
        <v>0.2574999798827477</v>
      </c>
      <c r="M164" s="13">
        <f t="shared" si="33"/>
        <v>0.40799995694430241</v>
      </c>
      <c r="N164" s="13">
        <f t="shared" si="34"/>
        <v>0.71539978349599498</v>
      </c>
      <c r="O164" s="13">
        <f t="shared" si="35"/>
        <v>0.77900015524246669</v>
      </c>
      <c r="P164" s="13">
        <f t="shared" si="26"/>
        <v>0</v>
      </c>
      <c r="Q164" s="13">
        <f t="shared" si="27"/>
        <v>3.0303136585074997E-2</v>
      </c>
      <c r="R164" s="13">
        <f t="shared" si="28"/>
        <v>-4.854408333483573E-2</v>
      </c>
      <c r="S164" s="13">
        <f t="shared" si="29"/>
        <v>-4.0403872329709101E-2</v>
      </c>
    </row>
    <row r="165" spans="1:19" x14ac:dyDescent="0.45">
      <c r="A165" s="8" t="str">
        <f t="shared" si="30"/>
        <v>June</v>
      </c>
      <c r="B165" s="11">
        <v>43628</v>
      </c>
      <c r="C165" s="8">
        <v>21934513</v>
      </c>
      <c r="D165" s="8">
        <v>5757809</v>
      </c>
      <c r="E165" s="8">
        <v>2418280</v>
      </c>
      <c r="F165" s="8">
        <v>1853611</v>
      </c>
      <c r="G165" s="8">
        <v>1443963</v>
      </c>
      <c r="H165" s="13">
        <f t="shared" si="31"/>
        <v>6.5830638683430087E-2</v>
      </c>
      <c r="I165" s="13">
        <f t="shared" si="24"/>
        <v>0.1574640307232813</v>
      </c>
      <c r="J165" s="13">
        <f>IFERROR((VLOOKUP(B165,'Channel wise traffic'!$B$2:$G$368,6,TRUE)/(VLOOKUP(B165-7,'Channel wise traffic'!$B$2:$G$368,6,TRUE))-1),"NA")</f>
        <v>-1.9417486578885645E-2</v>
      </c>
      <c r="K165" s="13">
        <f t="shared" si="25"/>
        <v>0.1803841215113724</v>
      </c>
      <c r="L165" s="13">
        <f t="shared" si="32"/>
        <v>0.26249996979645729</v>
      </c>
      <c r="M165" s="13">
        <f t="shared" si="33"/>
        <v>0.42000003820897847</v>
      </c>
      <c r="N165" s="13">
        <f t="shared" si="34"/>
        <v>0.76649974361943196</v>
      </c>
      <c r="O165" s="13">
        <f t="shared" si="35"/>
        <v>0.77900001672411312</v>
      </c>
      <c r="P165" s="13">
        <f t="shared" si="26"/>
        <v>6.0605909835549143E-2</v>
      </c>
      <c r="Q165" s="13">
        <f t="shared" si="27"/>
        <v>7.142909150295873E-2</v>
      </c>
      <c r="R165" s="13">
        <f t="shared" si="28"/>
        <v>8.2473886290383769E-2</v>
      </c>
      <c r="S165" s="13">
        <f t="shared" si="29"/>
        <v>-4.0403945497948013E-2</v>
      </c>
    </row>
    <row r="166" spans="1:19" x14ac:dyDescent="0.45">
      <c r="A166" s="8" t="str">
        <f t="shared" si="30"/>
        <v>June</v>
      </c>
      <c r="B166" s="11">
        <v>43629</v>
      </c>
      <c r="C166" s="8">
        <v>21717340</v>
      </c>
      <c r="D166" s="8">
        <v>5483628</v>
      </c>
      <c r="E166" s="8">
        <v>2105713</v>
      </c>
      <c r="F166" s="8">
        <v>1583285</v>
      </c>
      <c r="G166" s="8">
        <v>1350226</v>
      </c>
      <c r="H166" s="13">
        <f t="shared" si="31"/>
        <v>6.2172715443051495E-2</v>
      </c>
      <c r="I166" s="13">
        <f t="shared" si="24"/>
        <v>-8.5972568873978084E-2</v>
      </c>
      <c r="J166" s="13">
        <f>IFERROR((VLOOKUP(B166,'Channel wise traffic'!$B$2:$G$368,6,TRUE)/(VLOOKUP(B166-7,'Channel wise traffic'!$B$2:$G$368,6,TRUE))-1),"NA")</f>
        <v>-2.9126207515823954E-2</v>
      </c>
      <c r="K166" s="13">
        <f t="shared" si="25"/>
        <v>-5.8551754357687225E-2</v>
      </c>
      <c r="L166" s="13">
        <f t="shared" si="32"/>
        <v>0.25249998388384581</v>
      </c>
      <c r="M166" s="13">
        <f t="shared" si="33"/>
        <v>0.38399997228112481</v>
      </c>
      <c r="N166" s="13">
        <f t="shared" si="34"/>
        <v>0.75189971282886126</v>
      </c>
      <c r="O166" s="13">
        <f t="shared" si="35"/>
        <v>0.85280034864222176</v>
      </c>
      <c r="P166" s="13">
        <f t="shared" si="26"/>
        <v>-2.8846115641886882E-2</v>
      </c>
      <c r="Q166" s="13">
        <f t="shared" si="27"/>
        <v>-3.9999986764861273E-2</v>
      </c>
      <c r="R166" s="13">
        <f t="shared" si="28"/>
        <v>-9.6156107944904701E-3</v>
      </c>
      <c r="S166" s="13">
        <f t="shared" si="29"/>
        <v>1.9608327063124875E-2</v>
      </c>
    </row>
    <row r="167" spans="1:19" x14ac:dyDescent="0.45">
      <c r="A167" s="8" t="str">
        <f t="shared" si="30"/>
        <v>June</v>
      </c>
      <c r="B167" s="11">
        <v>43630</v>
      </c>
      <c r="C167" s="8">
        <v>22368860</v>
      </c>
      <c r="D167" s="8">
        <v>5815903</v>
      </c>
      <c r="E167" s="8">
        <v>2279834</v>
      </c>
      <c r="F167" s="8">
        <v>1647636</v>
      </c>
      <c r="G167" s="8">
        <v>1283508</v>
      </c>
      <c r="H167" s="13">
        <f t="shared" si="31"/>
        <v>5.7379231664018641E-2</v>
      </c>
      <c r="I167" s="13">
        <f t="shared" si="24"/>
        <v>-4.8281170173087862E-2</v>
      </c>
      <c r="J167" s="13">
        <f>IFERROR((VLOOKUP(B167,'Channel wise traffic'!$B$2:$G$368,6,TRUE)/(VLOOKUP(B167-7,'Channel wise traffic'!$B$2:$G$368,6,TRUE))-1),"NA")</f>
        <v>6.1855605993766494E-2</v>
      </c>
      <c r="K167" s="13">
        <f t="shared" si="25"/>
        <v>-0.1037210854847157</v>
      </c>
      <c r="L167" s="13">
        <f t="shared" si="32"/>
        <v>0.25999997317699697</v>
      </c>
      <c r="M167" s="13">
        <f t="shared" si="33"/>
        <v>0.39200000412661629</v>
      </c>
      <c r="N167" s="13">
        <f t="shared" si="34"/>
        <v>0.72269998605161601</v>
      </c>
      <c r="O167" s="13">
        <f t="shared" si="35"/>
        <v>0.77899973052300386</v>
      </c>
      <c r="P167" s="13">
        <f t="shared" si="26"/>
        <v>-6.6649812446861745E-8</v>
      </c>
      <c r="Q167" s="13">
        <f t="shared" si="27"/>
        <v>-5.7692294464007032E-2</v>
      </c>
      <c r="R167" s="13">
        <f t="shared" si="28"/>
        <v>3.1250033830361179E-2</v>
      </c>
      <c r="S167" s="13">
        <f t="shared" si="29"/>
        <v>-7.7669670196110929E-2</v>
      </c>
    </row>
    <row r="168" spans="1:19" x14ac:dyDescent="0.45">
      <c r="A168" s="8" t="str">
        <f t="shared" si="30"/>
        <v>June</v>
      </c>
      <c r="B168" s="11">
        <v>43631</v>
      </c>
      <c r="C168" s="8">
        <v>44440853</v>
      </c>
      <c r="D168" s="8">
        <v>8865950</v>
      </c>
      <c r="E168" s="8">
        <v>3135000</v>
      </c>
      <c r="F168" s="8">
        <v>2110482</v>
      </c>
      <c r="G168" s="8">
        <v>1613252</v>
      </c>
      <c r="H168" s="13">
        <f t="shared" si="31"/>
        <v>3.6301103401413112E-2</v>
      </c>
      <c r="I168" s="13">
        <f t="shared" si="24"/>
        <v>0.13034570703885873</v>
      </c>
      <c r="J168" s="13">
        <f>IFERROR((VLOOKUP(B168,'Channel wise traffic'!$B$2:$G$368,6,TRUE)/(VLOOKUP(B168-7,'Channel wise traffic'!$B$2:$G$368,6,TRUE))-1),"NA")</f>
        <v>4.2105264638900852E-2</v>
      </c>
      <c r="K168" s="13">
        <f t="shared" si="25"/>
        <v>8.4675173934962045E-2</v>
      </c>
      <c r="L168" s="13">
        <f t="shared" si="32"/>
        <v>0.19949999609593452</v>
      </c>
      <c r="M168" s="13">
        <f t="shared" si="33"/>
        <v>0.3536000090232857</v>
      </c>
      <c r="N168" s="13">
        <f t="shared" si="34"/>
        <v>0.67320000000000002</v>
      </c>
      <c r="O168" s="13">
        <f t="shared" si="35"/>
        <v>0.76439979113775902</v>
      </c>
      <c r="P168" s="13">
        <f t="shared" si="26"/>
        <v>-1.0416683637904156E-2</v>
      </c>
      <c r="Q168" s="13">
        <f t="shared" si="27"/>
        <v>9.473689172359423E-2</v>
      </c>
      <c r="R168" s="13">
        <f t="shared" si="28"/>
        <v>-2.9411365197477002E-2</v>
      </c>
      <c r="S168" s="13">
        <f t="shared" si="29"/>
        <v>3.1578732722409297E-2</v>
      </c>
    </row>
    <row r="169" spans="1:19" x14ac:dyDescent="0.45">
      <c r="A169" s="8" t="str">
        <f t="shared" si="30"/>
        <v>June</v>
      </c>
      <c r="B169" s="11">
        <v>43632</v>
      </c>
      <c r="C169" s="8">
        <v>45787545</v>
      </c>
      <c r="D169" s="8">
        <v>9230769</v>
      </c>
      <c r="E169" s="8">
        <v>3201230</v>
      </c>
      <c r="F169" s="8">
        <v>2133300</v>
      </c>
      <c r="G169" s="8">
        <v>1697253</v>
      </c>
      <c r="H169" s="13">
        <f t="shared" si="31"/>
        <v>3.7068006157569708E-2</v>
      </c>
      <c r="I169" s="13">
        <f t="shared" si="24"/>
        <v>3.113289850353107E-2</v>
      </c>
      <c r="J169" s="13">
        <f>IFERROR((VLOOKUP(B169,'Channel wise traffic'!$B$2:$G$368,6,TRUE)/(VLOOKUP(B169-7,'Channel wise traffic'!$B$2:$G$368,6,TRUE))-1),"NA")</f>
        <v>2.000000044553607E-2</v>
      </c>
      <c r="K169" s="13">
        <f t="shared" si="25"/>
        <v>1.0914606376010827E-2</v>
      </c>
      <c r="L169" s="13">
        <f t="shared" si="32"/>
        <v>0.20159999842751997</v>
      </c>
      <c r="M169" s="13">
        <f t="shared" si="33"/>
        <v>0.34679992533666482</v>
      </c>
      <c r="N169" s="13">
        <f t="shared" si="34"/>
        <v>0.66640010246061665</v>
      </c>
      <c r="O169" s="13">
        <f t="shared" si="35"/>
        <v>0.79559977499648427</v>
      </c>
      <c r="P169" s="13">
        <f t="shared" si="26"/>
        <v>-7.6923046461536693E-2</v>
      </c>
      <c r="Q169" s="13">
        <f t="shared" si="27"/>
        <v>1.9999823241950487E-2</v>
      </c>
      <c r="R169" s="13">
        <f t="shared" si="28"/>
        <v>3.1579162505453118E-2</v>
      </c>
      <c r="S169" s="13">
        <f t="shared" si="29"/>
        <v>4.0815871060471576E-2</v>
      </c>
    </row>
    <row r="170" spans="1:19" x14ac:dyDescent="0.45">
      <c r="A170" s="8" t="str">
        <f t="shared" si="30"/>
        <v>June</v>
      </c>
      <c r="B170" s="11">
        <v>43633</v>
      </c>
      <c r="C170" s="8">
        <v>22586034</v>
      </c>
      <c r="D170" s="8">
        <v>5928833</v>
      </c>
      <c r="E170" s="8">
        <v>2252956</v>
      </c>
      <c r="F170" s="8">
        <v>1611765</v>
      </c>
      <c r="G170" s="8">
        <v>1361297</v>
      </c>
      <c r="H170" s="13">
        <f t="shared" si="31"/>
        <v>6.0271626262494778E-2</v>
      </c>
      <c r="I170" s="13">
        <f t="shared" si="24"/>
        <v>3.8750444482088753E-2</v>
      </c>
      <c r="J170" s="13">
        <f>IFERROR((VLOOKUP(B170,'Channel wise traffic'!$B$2:$G$368,6,TRUE)/(VLOOKUP(B170-7,'Channel wise traffic'!$B$2:$G$368,6,TRUE))-1),"NA")</f>
        <v>2.9703010019234144E-2</v>
      </c>
      <c r="K170" s="13">
        <f t="shared" si="25"/>
        <v>8.786453090797286E-3</v>
      </c>
      <c r="L170" s="13">
        <f t="shared" si="32"/>
        <v>0.26249995904548801</v>
      </c>
      <c r="M170" s="13">
        <f t="shared" si="33"/>
        <v>0.37999990891968116</v>
      </c>
      <c r="N170" s="13">
        <f t="shared" si="34"/>
        <v>0.71540012321589952</v>
      </c>
      <c r="O170" s="13">
        <f t="shared" si="35"/>
        <v>0.84460017434303392</v>
      </c>
      <c r="P170" s="13">
        <f t="shared" si="26"/>
        <v>8.2474139830811088E-2</v>
      </c>
      <c r="Q170" s="13">
        <f t="shared" si="27"/>
        <v>-8.6538472421935242E-2</v>
      </c>
      <c r="R170" s="13">
        <f t="shared" si="28"/>
        <v>-3.9215588555615355E-2</v>
      </c>
      <c r="S170" s="13">
        <f t="shared" si="29"/>
        <v>6.1855700015697845E-2</v>
      </c>
    </row>
    <row r="171" spans="1:19" x14ac:dyDescent="0.45">
      <c r="A171" s="8" t="str">
        <f t="shared" si="30"/>
        <v>June</v>
      </c>
      <c r="B171" s="11">
        <v>43634</v>
      </c>
      <c r="C171" s="8">
        <v>21065820</v>
      </c>
      <c r="D171" s="8">
        <v>5529777</v>
      </c>
      <c r="E171" s="8">
        <v>2101315</v>
      </c>
      <c r="F171" s="8">
        <v>1579979</v>
      </c>
      <c r="G171" s="8">
        <v>1256715</v>
      </c>
      <c r="H171" s="13">
        <f t="shared" si="31"/>
        <v>5.965659062880059E-2</v>
      </c>
      <c r="I171" s="13">
        <f t="shared" si="24"/>
        <v>-4.0446305109541392E-2</v>
      </c>
      <c r="J171" s="13">
        <f>IFERROR((VLOOKUP(B171,'Channel wise traffic'!$B$2:$G$368,6,TRUE)/(VLOOKUP(B171-7,'Channel wise traffic'!$B$2:$G$368,6,TRUE))-1),"NA")</f>
        <v>-5.8252370326638991E-2</v>
      </c>
      <c r="K171" s="13">
        <f t="shared" si="25"/>
        <v>1.8907512904191792E-2</v>
      </c>
      <c r="L171" s="13">
        <f t="shared" si="32"/>
        <v>0.26249996439730333</v>
      </c>
      <c r="M171" s="13">
        <f t="shared" si="33"/>
        <v>0.37999995298182909</v>
      </c>
      <c r="N171" s="13">
        <f t="shared" si="34"/>
        <v>0.75190011968695791</v>
      </c>
      <c r="O171" s="13">
        <f t="shared" si="35"/>
        <v>0.795399812275986</v>
      </c>
      <c r="P171" s="13">
        <f t="shared" si="26"/>
        <v>1.9417417107497892E-2</v>
      </c>
      <c r="Q171" s="13">
        <f t="shared" si="27"/>
        <v>-6.8627467934502029E-2</v>
      </c>
      <c r="R171" s="13">
        <f t="shared" si="28"/>
        <v>5.1020893538147538E-2</v>
      </c>
      <c r="S171" s="13">
        <f t="shared" si="29"/>
        <v>2.1052187118518528E-2</v>
      </c>
    </row>
    <row r="172" spans="1:19" x14ac:dyDescent="0.45">
      <c r="A172" s="8" t="str">
        <f t="shared" si="30"/>
        <v>June</v>
      </c>
      <c r="B172" s="11">
        <v>43635</v>
      </c>
      <c r="C172" s="8">
        <v>22151687</v>
      </c>
      <c r="D172" s="8">
        <v>5261025</v>
      </c>
      <c r="E172" s="8">
        <v>2146498</v>
      </c>
      <c r="F172" s="8">
        <v>1519935</v>
      </c>
      <c r="G172" s="8">
        <v>1296201</v>
      </c>
      <c r="H172" s="13">
        <f t="shared" si="31"/>
        <v>5.8514775872374865E-2</v>
      </c>
      <c r="I172" s="13">
        <f t="shared" si="24"/>
        <v>-0.10233087689920028</v>
      </c>
      <c r="J172" s="13">
        <f>IFERROR((VLOOKUP(B172,'Channel wise traffic'!$B$2:$G$368,6,TRUE)/(VLOOKUP(B172-7,'Channel wise traffic'!$B$2:$G$368,6,TRUE))-1),"NA")</f>
        <v>9.9010185364971637E-3</v>
      </c>
      <c r="K172" s="13">
        <f t="shared" si="25"/>
        <v>-0.11113157881144275</v>
      </c>
      <c r="L172" s="13">
        <f t="shared" si="32"/>
        <v>0.23749997009257129</v>
      </c>
      <c r="M172" s="13">
        <f t="shared" si="33"/>
        <v>0.40799996198459426</v>
      </c>
      <c r="N172" s="13">
        <f t="shared" si="34"/>
        <v>0.70809989107839844</v>
      </c>
      <c r="O172" s="13">
        <f t="shared" si="35"/>
        <v>0.85280028422268062</v>
      </c>
      <c r="P172" s="13">
        <f t="shared" si="26"/>
        <v>-9.5238105068244483E-2</v>
      </c>
      <c r="Q172" s="13">
        <f t="shared" si="27"/>
        <v>-2.8571607458791171E-2</v>
      </c>
      <c r="R172" s="13">
        <f t="shared" si="28"/>
        <v>-7.6190309295170677E-2</v>
      </c>
      <c r="S172" s="13">
        <f t="shared" si="29"/>
        <v>9.4737183458500906E-2</v>
      </c>
    </row>
    <row r="173" spans="1:19" x14ac:dyDescent="0.45">
      <c r="A173" s="8" t="str">
        <f t="shared" si="30"/>
        <v>June</v>
      </c>
      <c r="B173" s="11">
        <v>43636</v>
      </c>
      <c r="C173" s="8">
        <v>10207150</v>
      </c>
      <c r="D173" s="8">
        <v>2526269</v>
      </c>
      <c r="E173" s="8">
        <v>1040823</v>
      </c>
      <c r="F173" s="8">
        <v>729408</v>
      </c>
      <c r="G173" s="8">
        <v>616058</v>
      </c>
      <c r="H173" s="13">
        <f t="shared" si="31"/>
        <v>6.035553509059826E-2</v>
      </c>
      <c r="I173" s="13">
        <f t="shared" si="24"/>
        <v>-0.54373712252615491</v>
      </c>
      <c r="J173" s="13">
        <f>IFERROR((VLOOKUP(B173,'Channel wise traffic'!$B$2:$G$368,6,TRUE)/(VLOOKUP(B173-7,'Channel wise traffic'!$B$2:$G$368,6,TRUE))-1),"NA")</f>
        <v>-0.52999999355353777</v>
      </c>
      <c r="K173" s="13">
        <f t="shared" si="25"/>
        <v>-2.9227939289827587E-2</v>
      </c>
      <c r="L173" s="13">
        <f t="shared" si="32"/>
        <v>0.24749993876841234</v>
      </c>
      <c r="M173" s="13">
        <f t="shared" si="33"/>
        <v>0.41200006808459433</v>
      </c>
      <c r="N173" s="13">
        <f t="shared" si="34"/>
        <v>0.70079927134584841</v>
      </c>
      <c r="O173" s="13">
        <f t="shared" si="35"/>
        <v>0.84460000438711946</v>
      </c>
      <c r="P173" s="13">
        <f t="shared" si="26"/>
        <v>-1.9802160136903502E-2</v>
      </c>
      <c r="Q173" s="13">
        <f t="shared" si="27"/>
        <v>7.291692141834516E-2</v>
      </c>
      <c r="R173" s="13">
        <f t="shared" si="28"/>
        <v>-6.796177816155613E-2</v>
      </c>
      <c r="S173" s="13">
        <f t="shared" si="29"/>
        <v>-9.6157843604993687E-3</v>
      </c>
    </row>
    <row r="174" spans="1:19" x14ac:dyDescent="0.45">
      <c r="A174" s="8" t="str">
        <f t="shared" si="30"/>
        <v>June</v>
      </c>
      <c r="B174" s="11">
        <v>43637</v>
      </c>
      <c r="C174" s="8">
        <v>21065820</v>
      </c>
      <c r="D174" s="8">
        <v>5108461</v>
      </c>
      <c r="E174" s="8">
        <v>2104686</v>
      </c>
      <c r="F174" s="8">
        <v>1613241</v>
      </c>
      <c r="G174" s="8">
        <v>1336086</v>
      </c>
      <c r="H174" s="13">
        <f t="shared" si="31"/>
        <v>6.342435281417956E-2</v>
      </c>
      <c r="I174" s="13">
        <f t="shared" si="24"/>
        <v>4.0964294729756157E-2</v>
      </c>
      <c r="J174" s="13">
        <f>IFERROR((VLOOKUP(B174,'Channel wise traffic'!$B$2:$G$368,6,TRUE)/(VLOOKUP(B174-7,'Channel wise traffic'!$B$2:$G$368,6,TRUE))-1),"NA")</f>
        <v>-5.8252370326638991E-2</v>
      </c>
      <c r="K174" s="13">
        <f t="shared" si="25"/>
        <v>0.10535381835640178</v>
      </c>
      <c r="L174" s="13">
        <f t="shared" si="32"/>
        <v>0.24249998338540821</v>
      </c>
      <c r="M174" s="13">
        <f t="shared" si="33"/>
        <v>0.41200001331124969</v>
      </c>
      <c r="N174" s="13">
        <f t="shared" si="34"/>
        <v>0.76649961086831953</v>
      </c>
      <c r="O174" s="13">
        <f t="shared" si="35"/>
        <v>0.82819987838146936</v>
      </c>
      <c r="P174" s="13">
        <f t="shared" si="26"/>
        <v>-6.7307659988393609E-2</v>
      </c>
      <c r="Q174" s="13">
        <f t="shared" si="27"/>
        <v>5.102043105635623E-2</v>
      </c>
      <c r="R174" s="13">
        <f t="shared" si="28"/>
        <v>6.0605542634638132E-2</v>
      </c>
      <c r="S174" s="13">
        <f t="shared" si="29"/>
        <v>6.3158106390400981E-2</v>
      </c>
    </row>
    <row r="175" spans="1:19" x14ac:dyDescent="0.45">
      <c r="A175" s="8" t="str">
        <f t="shared" si="30"/>
        <v>June</v>
      </c>
      <c r="B175" s="11">
        <v>43638</v>
      </c>
      <c r="C175" s="8">
        <v>44889750</v>
      </c>
      <c r="D175" s="8">
        <v>9332579</v>
      </c>
      <c r="E175" s="8">
        <v>3014423</v>
      </c>
      <c r="F175" s="8">
        <v>2131800</v>
      </c>
      <c r="G175" s="8">
        <v>1579663</v>
      </c>
      <c r="H175" s="13">
        <f t="shared" si="31"/>
        <v>3.51898373236652E-2</v>
      </c>
      <c r="I175" s="13">
        <f t="shared" si="24"/>
        <v>-2.0820677736646198E-2</v>
      </c>
      <c r="J175" s="13">
        <f>IFERROR((VLOOKUP(B175,'Channel wise traffic'!$B$2:$G$368,6,TRUE)/(VLOOKUP(B175-7,'Channel wise traffic'!$B$2:$G$368,6,TRUE))-1),"NA")</f>
        <v>1.0101021692856316E-2</v>
      </c>
      <c r="K175" s="13">
        <f t="shared" si="25"/>
        <v>-3.0612460052788726E-2</v>
      </c>
      <c r="L175" s="13">
        <f t="shared" si="32"/>
        <v>0.20789999944307999</v>
      </c>
      <c r="M175" s="13">
        <f t="shared" si="33"/>
        <v>0.32299999817842423</v>
      </c>
      <c r="N175" s="13">
        <f t="shared" si="34"/>
        <v>0.7072000180465714</v>
      </c>
      <c r="O175" s="13">
        <f t="shared" si="35"/>
        <v>0.74099962473027492</v>
      </c>
      <c r="P175" s="13">
        <f t="shared" si="26"/>
        <v>4.2105280759535013E-2</v>
      </c>
      <c r="Q175" s="13">
        <f t="shared" si="27"/>
        <v>-8.6538489999999912E-2</v>
      </c>
      <c r="R175" s="13">
        <f t="shared" si="28"/>
        <v>5.0505077312197555E-2</v>
      </c>
      <c r="S175" s="13">
        <f t="shared" si="29"/>
        <v>-3.0612470959279658E-2</v>
      </c>
    </row>
    <row r="176" spans="1:19" x14ac:dyDescent="0.45">
      <c r="A176" s="8" t="str">
        <f t="shared" si="30"/>
        <v>June</v>
      </c>
      <c r="B176" s="11">
        <v>43639</v>
      </c>
      <c r="C176" s="8">
        <v>43543058</v>
      </c>
      <c r="D176" s="8">
        <v>8869720</v>
      </c>
      <c r="E176" s="8">
        <v>3136333</v>
      </c>
      <c r="F176" s="8">
        <v>2068725</v>
      </c>
      <c r="G176" s="8">
        <v>1662014</v>
      </c>
      <c r="H176" s="13">
        <f t="shared" si="31"/>
        <v>3.8169436790590136E-2</v>
      </c>
      <c r="I176" s="13">
        <f t="shared" si="24"/>
        <v>-2.0762373081679608E-2</v>
      </c>
      <c r="J176" s="13">
        <f>IFERROR((VLOOKUP(B176,'Channel wise traffic'!$B$2:$G$368,6,TRUE)/(VLOOKUP(B176-7,'Channel wise traffic'!$B$2:$G$368,6,TRUE))-1),"NA")</f>
        <v>-4.9019619833725936E-2</v>
      </c>
      <c r="K176" s="13">
        <f t="shared" si="25"/>
        <v>2.9713781430229513E-2</v>
      </c>
      <c r="L176" s="13">
        <f t="shared" si="32"/>
        <v>0.20369997899550371</v>
      </c>
      <c r="M176" s="13">
        <f t="shared" si="33"/>
        <v>0.35360000090194504</v>
      </c>
      <c r="N176" s="13">
        <f t="shared" si="34"/>
        <v>0.65959992130937628</v>
      </c>
      <c r="O176" s="13">
        <f t="shared" si="35"/>
        <v>0.80340016193549169</v>
      </c>
      <c r="P176" s="13">
        <f t="shared" si="26"/>
        <v>1.0416570358946498E-2</v>
      </c>
      <c r="Q176" s="13">
        <f t="shared" si="27"/>
        <v>1.9608065251683238E-2</v>
      </c>
      <c r="R176" s="13">
        <f t="shared" si="28"/>
        <v>-1.0204351899304021E-2</v>
      </c>
      <c r="S176" s="13">
        <f t="shared" si="29"/>
        <v>9.8044106900883055E-3</v>
      </c>
    </row>
    <row r="177" spans="1:19" x14ac:dyDescent="0.45">
      <c r="A177" s="8" t="str">
        <f t="shared" si="30"/>
        <v>June</v>
      </c>
      <c r="B177" s="11">
        <v>43640</v>
      </c>
      <c r="C177" s="8">
        <v>21282993</v>
      </c>
      <c r="D177" s="8">
        <v>5054710</v>
      </c>
      <c r="E177" s="8">
        <v>2042103</v>
      </c>
      <c r="F177" s="8">
        <v>1460920</v>
      </c>
      <c r="G177" s="8">
        <v>1233893</v>
      </c>
      <c r="H177" s="13">
        <f t="shared" si="31"/>
        <v>5.7975539436582062E-2</v>
      </c>
      <c r="I177" s="13">
        <f t="shared" si="24"/>
        <v>-9.3590157034063814E-2</v>
      </c>
      <c r="J177" s="13">
        <f>IFERROR((VLOOKUP(B177,'Channel wise traffic'!$B$2:$G$368,6,TRUE)/(VLOOKUP(B177-7,'Channel wise traffic'!$B$2:$G$368,6,TRUE))-1),"NA")</f>
        <v>-5.7692294069183969E-2</v>
      </c>
      <c r="K177" s="13">
        <f t="shared" si="25"/>
        <v>-3.8095650777910106E-2</v>
      </c>
      <c r="L177" s="13">
        <f t="shared" si="32"/>
        <v>0.2374999606493316</v>
      </c>
      <c r="M177" s="13">
        <f t="shared" si="33"/>
        <v>0.40400003165364579</v>
      </c>
      <c r="N177" s="13">
        <f t="shared" si="34"/>
        <v>0.7153997619121073</v>
      </c>
      <c r="O177" s="13">
        <f t="shared" si="35"/>
        <v>0.8445999780959943</v>
      </c>
      <c r="P177" s="13">
        <f t="shared" si="26"/>
        <v>-9.523810398699617E-2</v>
      </c>
      <c r="Q177" s="13">
        <f t="shared" si="27"/>
        <v>6.315823285904365E-2</v>
      </c>
      <c r="R177" s="13">
        <f t="shared" si="28"/>
        <v>-5.0503736370721697E-7</v>
      </c>
      <c r="S177" s="13">
        <f t="shared" si="29"/>
        <v>-2.3235495982820709E-7</v>
      </c>
    </row>
    <row r="178" spans="1:19" x14ac:dyDescent="0.45">
      <c r="A178" s="8" t="str">
        <f t="shared" si="30"/>
        <v>June</v>
      </c>
      <c r="B178" s="11">
        <v>43641</v>
      </c>
      <c r="C178" s="8">
        <v>22586034</v>
      </c>
      <c r="D178" s="8">
        <v>5646508</v>
      </c>
      <c r="E178" s="8">
        <v>2236017</v>
      </c>
      <c r="F178" s="8">
        <v>1632292</v>
      </c>
      <c r="G178" s="8">
        <v>1271556</v>
      </c>
      <c r="H178" s="13">
        <f t="shared" si="31"/>
        <v>5.6298330198210095E-2</v>
      </c>
      <c r="I178" s="13">
        <f t="shared" si="24"/>
        <v>1.1809360117449152E-2</v>
      </c>
      <c r="J178" s="13">
        <f>IFERROR((VLOOKUP(B178,'Channel wise traffic'!$B$2:$G$368,6,TRUE)/(VLOOKUP(B178-7,'Channel wise traffic'!$B$2:$G$368,6,TRUE))-1),"NA")</f>
        <v>7.2164913217948046E-2</v>
      </c>
      <c r="K178" s="13">
        <f t="shared" si="25"/>
        <v>-5.6293200720880954E-2</v>
      </c>
      <c r="L178" s="13">
        <f t="shared" si="32"/>
        <v>0.24999997786242595</v>
      </c>
      <c r="M178" s="13">
        <f t="shared" si="33"/>
        <v>0.39599997024709788</v>
      </c>
      <c r="N178" s="13">
        <f t="shared" si="34"/>
        <v>0.72999981663824565</v>
      </c>
      <c r="O178" s="13">
        <f t="shared" si="35"/>
        <v>0.77900032592207769</v>
      </c>
      <c r="P178" s="13">
        <f t="shared" si="26"/>
        <v>-4.7619002781875364E-2</v>
      </c>
      <c r="Q178" s="13">
        <f t="shared" si="27"/>
        <v>4.2105313802588418E-2</v>
      </c>
      <c r="R178" s="13">
        <f t="shared" si="28"/>
        <v>-2.9126611999782837E-2</v>
      </c>
      <c r="S178" s="13">
        <f t="shared" si="29"/>
        <v>-2.0617915796311559E-2</v>
      </c>
    </row>
    <row r="179" spans="1:19" x14ac:dyDescent="0.45">
      <c r="A179" s="8" t="str">
        <f t="shared" si="30"/>
        <v>June</v>
      </c>
      <c r="B179" s="11">
        <v>43642</v>
      </c>
      <c r="C179" s="8">
        <v>22368860</v>
      </c>
      <c r="D179" s="8">
        <v>5759981</v>
      </c>
      <c r="E179" s="8">
        <v>2234872</v>
      </c>
      <c r="F179" s="8">
        <v>1615142</v>
      </c>
      <c r="G179" s="8">
        <v>1324416</v>
      </c>
      <c r="H179" s="13">
        <f t="shared" si="31"/>
        <v>5.9208024011952333E-2</v>
      </c>
      <c r="I179" s="13">
        <f t="shared" si="24"/>
        <v>2.1767457361936859E-2</v>
      </c>
      <c r="J179" s="13">
        <f>IFERROR((VLOOKUP(B179,'Channel wise traffic'!$B$2:$G$368,6,TRUE)/(VLOOKUP(B179-7,'Channel wise traffic'!$B$2:$G$368,6,TRUE))-1),"NA")</f>
        <v>9.8039043079567456E-3</v>
      </c>
      <c r="K179" s="13">
        <f t="shared" si="25"/>
        <v>1.1847403142917212E-2</v>
      </c>
      <c r="L179" s="13">
        <f t="shared" si="32"/>
        <v>0.2574999798827477</v>
      </c>
      <c r="M179" s="13">
        <f t="shared" si="33"/>
        <v>0.3879998909718626</v>
      </c>
      <c r="N179" s="13">
        <f t="shared" si="34"/>
        <v>0.72270000250573629</v>
      </c>
      <c r="O179" s="13">
        <f t="shared" si="35"/>
        <v>0.81999972757813244</v>
      </c>
      <c r="P179" s="13">
        <f t="shared" si="26"/>
        <v>8.4210578141887371E-2</v>
      </c>
      <c r="Q179" s="13">
        <f t="shared" si="27"/>
        <v>-4.9019786461369397E-2</v>
      </c>
      <c r="R179" s="13">
        <f t="shared" si="28"/>
        <v>2.0618717233669814E-2</v>
      </c>
      <c r="S179" s="13">
        <f t="shared" si="29"/>
        <v>-3.846217836857968E-2</v>
      </c>
    </row>
    <row r="180" spans="1:19" x14ac:dyDescent="0.45">
      <c r="A180" s="8" t="str">
        <f t="shared" si="30"/>
        <v>June</v>
      </c>
      <c r="B180" s="11">
        <v>43643</v>
      </c>
      <c r="C180" s="8">
        <v>22368860</v>
      </c>
      <c r="D180" s="8">
        <v>5759981</v>
      </c>
      <c r="E180" s="8">
        <v>2234872</v>
      </c>
      <c r="F180" s="8">
        <v>1680400</v>
      </c>
      <c r="G180" s="8">
        <v>1322811</v>
      </c>
      <c r="H180" s="13">
        <f t="shared" si="31"/>
        <v>5.9136272478794182E-2</v>
      </c>
      <c r="I180" s="13">
        <f t="shared" si="24"/>
        <v>1.1472182813955829</v>
      </c>
      <c r="J180" s="13">
        <f>IFERROR((VLOOKUP(B180,'Channel wise traffic'!$B$2:$G$368,6,TRUE)/(VLOOKUP(B180-7,'Channel wise traffic'!$B$2:$G$368,6,TRUE))-1),"NA")</f>
        <v>1.1914893179280521</v>
      </c>
      <c r="K180" s="13">
        <f t="shared" si="25"/>
        <v>-2.0201338783159994E-2</v>
      </c>
      <c r="L180" s="13">
        <f t="shared" si="32"/>
        <v>0.2574999798827477</v>
      </c>
      <c r="M180" s="13">
        <f t="shared" si="33"/>
        <v>0.3879998909718626</v>
      </c>
      <c r="N180" s="13">
        <f t="shared" si="34"/>
        <v>0.75189988509409045</v>
      </c>
      <c r="O180" s="13">
        <f t="shared" si="35"/>
        <v>0.78720007141156867</v>
      </c>
      <c r="P180" s="13">
        <f t="shared" si="26"/>
        <v>4.0404216518584501E-2</v>
      </c>
      <c r="Q180" s="13">
        <f t="shared" si="27"/>
        <v>-5.8252847443228783E-2</v>
      </c>
      <c r="R180" s="13">
        <f t="shared" si="28"/>
        <v>7.2917618264793482E-2</v>
      </c>
      <c r="S180" s="13">
        <f t="shared" si="29"/>
        <v>-6.7961085339092397E-2</v>
      </c>
    </row>
    <row r="181" spans="1:19" x14ac:dyDescent="0.45">
      <c r="A181" s="8" t="str">
        <f t="shared" si="30"/>
        <v>June</v>
      </c>
      <c r="B181" s="11">
        <v>43644</v>
      </c>
      <c r="C181" s="8">
        <v>21282993</v>
      </c>
      <c r="D181" s="8">
        <v>5373955</v>
      </c>
      <c r="E181" s="8">
        <v>2063599</v>
      </c>
      <c r="F181" s="8">
        <v>1461234</v>
      </c>
      <c r="G181" s="8">
        <v>1234158</v>
      </c>
      <c r="H181" s="13">
        <f t="shared" si="31"/>
        <v>5.7987990692850391E-2</v>
      </c>
      <c r="I181" s="13">
        <f t="shared" si="24"/>
        <v>-7.6288502386822388E-2</v>
      </c>
      <c r="J181" s="13">
        <f>IFERROR((VLOOKUP(B181,'Channel wise traffic'!$B$2:$G$368,6,TRUE)/(VLOOKUP(B181-7,'Channel wise traffic'!$B$2:$G$368,6,TRUE))-1),"NA")</f>
        <v>1.0309259753916944E-2</v>
      </c>
      <c r="K181" s="13">
        <f t="shared" si="25"/>
        <v>-8.5714112641505413E-2</v>
      </c>
      <c r="L181" s="13">
        <f t="shared" si="32"/>
        <v>0.25249996558284826</v>
      </c>
      <c r="M181" s="13">
        <f t="shared" si="33"/>
        <v>0.38400005210315308</v>
      </c>
      <c r="N181" s="13">
        <f t="shared" si="34"/>
        <v>0.70809978101365623</v>
      </c>
      <c r="O181" s="13">
        <f t="shared" si="35"/>
        <v>0.84459983821893003</v>
      </c>
      <c r="P181" s="13">
        <f t="shared" si="26"/>
        <v>4.123704281474927E-2</v>
      </c>
      <c r="Q181" s="13">
        <f t="shared" si="27"/>
        <v>-6.7961068697693805E-2</v>
      </c>
      <c r="R181" s="13">
        <f t="shared" si="28"/>
        <v>-7.6190292893307254E-2</v>
      </c>
      <c r="S181" s="13">
        <f t="shared" si="29"/>
        <v>1.980193461210189E-2</v>
      </c>
    </row>
    <row r="182" spans="1:19" x14ac:dyDescent="0.45">
      <c r="A182" s="8" t="str">
        <f t="shared" si="30"/>
        <v>June</v>
      </c>
      <c r="B182" s="11">
        <v>43645</v>
      </c>
      <c r="C182" s="8">
        <v>46685340</v>
      </c>
      <c r="D182" s="8">
        <v>9999999</v>
      </c>
      <c r="E182" s="8">
        <v>3502000</v>
      </c>
      <c r="F182" s="8">
        <v>2286105</v>
      </c>
      <c r="G182" s="8">
        <v>1729667</v>
      </c>
      <c r="H182" s="13">
        <f t="shared" si="31"/>
        <v>3.7049467777250843E-2</v>
      </c>
      <c r="I182" s="13">
        <f t="shared" si="24"/>
        <v>9.4959494525097998E-2</v>
      </c>
      <c r="J182" s="13">
        <f>IFERROR((VLOOKUP(B182,'Channel wise traffic'!$B$2:$G$368,6,TRUE)/(VLOOKUP(B182-7,'Channel wise traffic'!$B$2:$G$368,6,TRUE))-1),"NA")</f>
        <v>4.0000000891072141E-2</v>
      </c>
      <c r="K182" s="13">
        <f t="shared" si="25"/>
        <v>5.2845667812594366E-2</v>
      </c>
      <c r="L182" s="13">
        <f t="shared" si="32"/>
        <v>0.2141999822642397</v>
      </c>
      <c r="M182" s="13">
        <f t="shared" si="33"/>
        <v>0.35020003502000352</v>
      </c>
      <c r="N182" s="13">
        <f t="shared" si="34"/>
        <v>0.65279982866933184</v>
      </c>
      <c r="O182" s="13">
        <f t="shared" si="35"/>
        <v>0.75659998119071525</v>
      </c>
      <c r="P182" s="13">
        <f t="shared" si="26"/>
        <v>3.0302947753900966E-2</v>
      </c>
      <c r="Q182" s="13">
        <f t="shared" si="27"/>
        <v>8.4210640851316798E-2</v>
      </c>
      <c r="R182" s="13">
        <f t="shared" si="28"/>
        <v>-7.6923342744678935E-2</v>
      </c>
      <c r="S182" s="13">
        <f t="shared" si="29"/>
        <v>2.1053123294251241E-2</v>
      </c>
    </row>
    <row r="183" spans="1:19" x14ac:dyDescent="0.45">
      <c r="A183" s="8" t="str">
        <f t="shared" si="30"/>
        <v>June</v>
      </c>
      <c r="B183" s="11">
        <v>43646</v>
      </c>
      <c r="C183" s="8">
        <v>43991955</v>
      </c>
      <c r="D183" s="8">
        <v>8776395</v>
      </c>
      <c r="E183" s="8">
        <v>3133173</v>
      </c>
      <c r="F183" s="8">
        <v>2066640</v>
      </c>
      <c r="G183" s="8">
        <v>1692578</v>
      </c>
      <c r="H183" s="13">
        <f t="shared" si="31"/>
        <v>3.8474716570336555E-2</v>
      </c>
      <c r="I183" s="13">
        <f t="shared" si="24"/>
        <v>1.8389736789220734E-2</v>
      </c>
      <c r="J183" s="13">
        <f>IFERROR((VLOOKUP(B183,'Channel wise traffic'!$B$2:$G$368,6,TRUE)/(VLOOKUP(B183-7,'Channel wise traffic'!$B$2:$G$368,6,TRUE))-1),"NA")</f>
        <v>1.0309313154317934E-2</v>
      </c>
      <c r="K183" s="13">
        <f t="shared" si="25"/>
        <v>7.9980163558943662E-3</v>
      </c>
      <c r="L183" s="13">
        <f t="shared" si="32"/>
        <v>0.19949999948854286</v>
      </c>
      <c r="M183" s="13">
        <f t="shared" si="33"/>
        <v>0.35699999829086998</v>
      </c>
      <c r="N183" s="13">
        <f t="shared" si="34"/>
        <v>0.65959970930427403</v>
      </c>
      <c r="O183" s="13">
        <f t="shared" si="35"/>
        <v>0.81899992257964616</v>
      </c>
      <c r="P183" s="13">
        <f t="shared" si="26"/>
        <v>-2.061845822307895E-2</v>
      </c>
      <c r="Q183" s="13">
        <f t="shared" si="27"/>
        <v>9.6153772065961096E-3</v>
      </c>
      <c r="R183" s="13">
        <f t="shared" si="28"/>
        <v>-3.2141468697677311E-7</v>
      </c>
      <c r="S183" s="13">
        <f t="shared" si="29"/>
        <v>1.941717388576647E-2</v>
      </c>
    </row>
    <row r="184" spans="1:19" x14ac:dyDescent="0.45">
      <c r="A184" s="8" t="str">
        <f t="shared" si="30"/>
        <v>July</v>
      </c>
      <c r="B184" s="11">
        <v>43647</v>
      </c>
      <c r="C184" s="8">
        <v>21500167</v>
      </c>
      <c r="D184" s="8">
        <v>5213790</v>
      </c>
      <c r="E184" s="8">
        <v>2189792</v>
      </c>
      <c r="F184" s="8">
        <v>1582562</v>
      </c>
      <c r="G184" s="8">
        <v>1297701</v>
      </c>
      <c r="H184" s="13">
        <f t="shared" si="31"/>
        <v>6.0357717221452278E-2</v>
      </c>
      <c r="I184" s="13">
        <f t="shared" si="24"/>
        <v>5.171274980893803E-2</v>
      </c>
      <c r="J184" s="13">
        <f>IFERROR((VLOOKUP(B184,'Channel wise traffic'!$B$2:$G$368,6,TRUE)/(VLOOKUP(B184-7,'Channel wise traffic'!$B$2:$G$368,6,TRUE))-1),"NA")</f>
        <v>1.0204110399515187E-2</v>
      </c>
      <c r="K184" s="13">
        <f t="shared" si="25"/>
        <v>4.1089359547503923E-2</v>
      </c>
      <c r="L184" s="13">
        <f t="shared" si="32"/>
        <v>0.24249997686064484</v>
      </c>
      <c r="M184" s="13">
        <f t="shared" si="33"/>
        <v>0.4200000383598112</v>
      </c>
      <c r="N184" s="13">
        <f t="shared" si="34"/>
        <v>0.72269969019888647</v>
      </c>
      <c r="O184" s="13">
        <f t="shared" si="35"/>
        <v>0.82000010110188415</v>
      </c>
      <c r="P184" s="13">
        <f t="shared" si="26"/>
        <v>2.1052703325268096E-2</v>
      </c>
      <c r="Q184" s="13">
        <f t="shared" si="27"/>
        <v>3.9603973892463396E-2</v>
      </c>
      <c r="R184" s="13">
        <f t="shared" si="28"/>
        <v>1.020398478644724E-2</v>
      </c>
      <c r="S184" s="13">
        <f t="shared" si="29"/>
        <v>-2.9126068709552144E-2</v>
      </c>
    </row>
    <row r="185" spans="1:19" x14ac:dyDescent="0.45">
      <c r="A185" s="8" t="str">
        <f t="shared" si="30"/>
        <v>July</v>
      </c>
      <c r="B185" s="11">
        <v>43648</v>
      </c>
      <c r="C185" s="8">
        <v>21934513</v>
      </c>
      <c r="D185" s="8">
        <v>5264283</v>
      </c>
      <c r="E185" s="8">
        <v>2105713</v>
      </c>
      <c r="F185" s="8">
        <v>1583285</v>
      </c>
      <c r="G185" s="8">
        <v>1311277</v>
      </c>
      <c r="H185" s="13">
        <f t="shared" si="31"/>
        <v>5.9781450356340256E-2</v>
      </c>
      <c r="I185" s="13">
        <f t="shared" si="24"/>
        <v>3.1238105124744786E-2</v>
      </c>
      <c r="J185" s="13">
        <f>IFERROR((VLOOKUP(B185,'Channel wise traffic'!$B$2:$G$368,6,TRUE)/(VLOOKUP(B185-7,'Channel wise traffic'!$B$2:$G$368,6,TRUE))-1),"NA")</f>
        <v>-2.8846191309743974E-2</v>
      </c>
      <c r="K185" s="13">
        <f t="shared" si="25"/>
        <v>6.1868978100542371E-2</v>
      </c>
      <c r="L185" s="13">
        <f t="shared" si="32"/>
        <v>0.23999999452916962</v>
      </c>
      <c r="M185" s="13">
        <f t="shared" si="33"/>
        <v>0.39999996200812155</v>
      </c>
      <c r="N185" s="13">
        <f t="shared" si="34"/>
        <v>0.75189971282886126</v>
      </c>
      <c r="O185" s="13">
        <f t="shared" si="35"/>
        <v>0.82820022927015668</v>
      </c>
      <c r="P185" s="13">
        <f t="shared" si="26"/>
        <v>-3.9999936875031561E-2</v>
      </c>
      <c r="Q185" s="13">
        <f t="shared" si="27"/>
        <v>1.0100990054437986E-2</v>
      </c>
      <c r="R185" s="13">
        <f t="shared" si="28"/>
        <v>2.9999865330744502E-2</v>
      </c>
      <c r="S185" s="13">
        <f t="shared" si="29"/>
        <v>6.3157744240790459E-2</v>
      </c>
    </row>
    <row r="186" spans="1:19" x14ac:dyDescent="0.45">
      <c r="A186" s="8" t="str">
        <f t="shared" si="30"/>
        <v>July</v>
      </c>
      <c r="B186" s="11">
        <v>43649</v>
      </c>
      <c r="C186" s="8">
        <v>22151687</v>
      </c>
      <c r="D186" s="8">
        <v>5814817</v>
      </c>
      <c r="E186" s="8">
        <v>2302667</v>
      </c>
      <c r="F186" s="8">
        <v>1731375</v>
      </c>
      <c r="G186" s="8">
        <v>1462320</v>
      </c>
      <c r="H186" s="13">
        <f t="shared" si="31"/>
        <v>6.6013933837183597E-2</v>
      </c>
      <c r="I186" s="13">
        <f t="shared" si="24"/>
        <v>0.10412438387938527</v>
      </c>
      <c r="J186" s="13">
        <f>IFERROR((VLOOKUP(B186,'Channel wise traffic'!$B$2:$G$368,6,TRUE)/(VLOOKUP(B186-7,'Channel wise traffic'!$B$2:$G$368,6,TRUE))-1),"NA")</f>
        <v>-9.7087209369383087E-3</v>
      </c>
      <c r="K186" s="13">
        <f t="shared" si="25"/>
        <v>0.11494911270569252</v>
      </c>
      <c r="L186" s="13">
        <f t="shared" si="32"/>
        <v>0.26249996219249577</v>
      </c>
      <c r="M186" s="13">
        <f t="shared" si="33"/>
        <v>0.39599990850958855</v>
      </c>
      <c r="N186" s="13">
        <f t="shared" si="34"/>
        <v>0.75189986220326255</v>
      </c>
      <c r="O186" s="13">
        <f t="shared" si="35"/>
        <v>0.8446003898635478</v>
      </c>
      <c r="P186" s="13">
        <f t="shared" si="26"/>
        <v>1.9417408545137738E-2</v>
      </c>
      <c r="Q186" s="13">
        <f t="shared" si="27"/>
        <v>2.0618607695191526E-2</v>
      </c>
      <c r="R186" s="13">
        <f t="shared" si="28"/>
        <v>4.0403846127417875E-2</v>
      </c>
      <c r="S186" s="13">
        <f t="shared" si="29"/>
        <v>3.0000817632066079E-2</v>
      </c>
    </row>
    <row r="187" spans="1:19" x14ac:dyDescent="0.45">
      <c r="A187" s="8" t="str">
        <f t="shared" si="30"/>
        <v>July</v>
      </c>
      <c r="B187" s="11">
        <v>43650</v>
      </c>
      <c r="C187" s="8">
        <v>22368860</v>
      </c>
      <c r="D187" s="8">
        <v>5759981</v>
      </c>
      <c r="E187" s="8">
        <v>2373112</v>
      </c>
      <c r="F187" s="8">
        <v>1645753</v>
      </c>
      <c r="G187" s="8">
        <v>1349517</v>
      </c>
      <c r="H187" s="13">
        <f t="shared" si="31"/>
        <v>6.0330164344539687E-2</v>
      </c>
      <c r="I187" s="13">
        <f t="shared" si="24"/>
        <v>2.0188825160964097E-2</v>
      </c>
      <c r="J187" s="13">
        <f>IFERROR((VLOOKUP(B187,'Channel wise traffic'!$B$2:$G$368,6,TRUE)/(VLOOKUP(B187-7,'Channel wise traffic'!$B$2:$G$368,6,TRUE))-1),"NA")</f>
        <v>0</v>
      </c>
      <c r="K187" s="13">
        <f t="shared" si="25"/>
        <v>2.0188825160964097E-2</v>
      </c>
      <c r="L187" s="13">
        <f t="shared" si="32"/>
        <v>0.2574999798827477</v>
      </c>
      <c r="M187" s="13">
        <f t="shared" si="33"/>
        <v>0.41199997013879036</v>
      </c>
      <c r="N187" s="13">
        <f t="shared" si="34"/>
        <v>0.69349992752133061</v>
      </c>
      <c r="O187" s="13">
        <f t="shared" si="35"/>
        <v>0.81999972049268632</v>
      </c>
      <c r="P187" s="13">
        <f t="shared" si="26"/>
        <v>0</v>
      </c>
      <c r="Q187" s="13">
        <f t="shared" si="27"/>
        <v>6.1855891523093787E-2</v>
      </c>
      <c r="R187" s="13">
        <f t="shared" si="28"/>
        <v>-7.7669858355480237E-2</v>
      </c>
      <c r="S187" s="13">
        <f t="shared" si="29"/>
        <v>4.1666217105777115E-2</v>
      </c>
    </row>
    <row r="188" spans="1:19" x14ac:dyDescent="0.45">
      <c r="A188" s="8" t="str">
        <f t="shared" si="30"/>
        <v>July</v>
      </c>
      <c r="B188" s="11">
        <v>43651</v>
      </c>
      <c r="C188" s="8">
        <v>20631473</v>
      </c>
      <c r="D188" s="8">
        <v>4899974</v>
      </c>
      <c r="E188" s="8">
        <v>2038389</v>
      </c>
      <c r="F188" s="8">
        <v>1562425</v>
      </c>
      <c r="G188" s="8">
        <v>1255565</v>
      </c>
      <c r="H188" s="13">
        <f t="shared" si="31"/>
        <v>6.0856779348716403E-2</v>
      </c>
      <c r="I188" s="13">
        <f t="shared" si="24"/>
        <v>1.7345429029346215E-2</v>
      </c>
      <c r="J188" s="13">
        <f>IFERROR((VLOOKUP(B188,'Channel wise traffic'!$B$2:$G$368,6,TRUE)/(VLOOKUP(B188-7,'Channel wise traffic'!$B$2:$G$368,6,TRUE))-1),"NA")</f>
        <v>-3.0612237226795957E-2</v>
      </c>
      <c r="K188" s="13">
        <f t="shared" si="25"/>
        <v>4.9472116926095211E-2</v>
      </c>
      <c r="L188" s="13">
        <f t="shared" si="32"/>
        <v>0.23749995940667931</v>
      </c>
      <c r="M188" s="13">
        <f t="shared" si="33"/>
        <v>0.41599996244878035</v>
      </c>
      <c r="N188" s="13">
        <f t="shared" si="34"/>
        <v>0.7664999173366811</v>
      </c>
      <c r="O188" s="13">
        <f t="shared" si="35"/>
        <v>0.80360017280829477</v>
      </c>
      <c r="P188" s="13">
        <f t="shared" si="26"/>
        <v>-5.9405973151498426E-2</v>
      </c>
      <c r="Q188" s="13">
        <f t="shared" si="27"/>
        <v>8.3333088551329704E-2</v>
      </c>
      <c r="R188" s="13">
        <f t="shared" si="28"/>
        <v>8.2474444829546689E-2</v>
      </c>
      <c r="S188" s="13">
        <f t="shared" si="29"/>
        <v>-4.8543302467467075E-2</v>
      </c>
    </row>
    <row r="189" spans="1:19" x14ac:dyDescent="0.45">
      <c r="A189" s="8" t="str">
        <f t="shared" si="30"/>
        <v>July</v>
      </c>
      <c r="B189" s="11">
        <v>43652</v>
      </c>
      <c r="C189" s="8">
        <v>44889750</v>
      </c>
      <c r="D189" s="8">
        <v>9332579</v>
      </c>
      <c r="E189" s="8">
        <v>3204807</v>
      </c>
      <c r="F189" s="8">
        <v>2179269</v>
      </c>
      <c r="G189" s="8">
        <v>1750824</v>
      </c>
      <c r="H189" s="13">
        <f t="shared" si="31"/>
        <v>3.9002756754047414E-2</v>
      </c>
      <c r="I189" s="13">
        <f t="shared" si="24"/>
        <v>1.2231834220112869E-2</v>
      </c>
      <c r="J189" s="13">
        <f>IFERROR((VLOOKUP(B189,'Channel wise traffic'!$B$2:$G$368,6,TRUE)/(VLOOKUP(B189-7,'Channel wise traffic'!$B$2:$G$368,6,TRUE))-1),"NA")</f>
        <v>-3.8461539285384649E-2</v>
      </c>
      <c r="K189" s="13">
        <f t="shared" si="25"/>
        <v>5.2721107588917349E-2</v>
      </c>
      <c r="L189" s="13">
        <f t="shared" si="32"/>
        <v>0.20789999944307999</v>
      </c>
      <c r="M189" s="13">
        <f t="shared" si="33"/>
        <v>0.34339993264455626</v>
      </c>
      <c r="N189" s="13">
        <f t="shared" si="34"/>
        <v>0.68000007488750491</v>
      </c>
      <c r="O189" s="13">
        <f t="shared" si="35"/>
        <v>0.80339967209188035</v>
      </c>
      <c r="P189" s="13">
        <f t="shared" si="26"/>
        <v>-2.9411686941168691E-2</v>
      </c>
      <c r="Q189" s="13">
        <f t="shared" si="27"/>
        <v>-1.9417766120608304E-2</v>
      </c>
      <c r="R189" s="13">
        <f t="shared" si="28"/>
        <v>4.1667054774842782E-2</v>
      </c>
      <c r="S189" s="13">
        <f t="shared" si="29"/>
        <v>6.1855263104174441E-2</v>
      </c>
    </row>
    <row r="190" spans="1:19" x14ac:dyDescent="0.45">
      <c r="A190" s="8" t="str">
        <f t="shared" si="30"/>
        <v>July</v>
      </c>
      <c r="B190" s="11">
        <v>43653</v>
      </c>
      <c r="C190" s="8">
        <v>43543058</v>
      </c>
      <c r="D190" s="8">
        <v>9144042</v>
      </c>
      <c r="E190" s="8">
        <v>3140064</v>
      </c>
      <c r="F190" s="8">
        <v>2135243</v>
      </c>
      <c r="G190" s="8">
        <v>1632180</v>
      </c>
      <c r="H190" s="13">
        <f t="shared" si="31"/>
        <v>3.748427590914722E-2</v>
      </c>
      <c r="I190" s="13">
        <f t="shared" si="24"/>
        <v>-3.5684027560325182E-2</v>
      </c>
      <c r="J190" s="13">
        <f>IFERROR((VLOOKUP(B190,'Channel wise traffic'!$B$2:$G$368,6,TRUE)/(VLOOKUP(B190-7,'Channel wise traffic'!$B$2:$G$368,6,TRUE))-1),"NA")</f>
        <v>-1.0204115729796515E-2</v>
      </c>
      <c r="K190" s="13">
        <f t="shared" si="25"/>
        <v>-2.5742636969883437E-2</v>
      </c>
      <c r="L190" s="13">
        <f t="shared" si="32"/>
        <v>0.2099999958661608</v>
      </c>
      <c r="M190" s="13">
        <f t="shared" si="33"/>
        <v>0.34339999750657313</v>
      </c>
      <c r="N190" s="13">
        <f t="shared" si="34"/>
        <v>0.67999983439827982</v>
      </c>
      <c r="O190" s="13">
        <f t="shared" si="35"/>
        <v>0.76440011745735736</v>
      </c>
      <c r="P190" s="13">
        <f t="shared" si="26"/>
        <v>5.2631560924996101E-2</v>
      </c>
      <c r="Q190" s="13">
        <f t="shared" si="27"/>
        <v>-3.8095240474528169E-2</v>
      </c>
      <c r="R190" s="13">
        <f t="shared" si="28"/>
        <v>3.0928038333314589E-2</v>
      </c>
      <c r="S190" s="13">
        <f t="shared" si="29"/>
        <v>-6.6666435022744497E-2</v>
      </c>
    </row>
    <row r="191" spans="1:19" x14ac:dyDescent="0.45">
      <c r="A191" s="8" t="str">
        <f t="shared" si="30"/>
        <v>July</v>
      </c>
      <c r="B191" s="11">
        <v>43654</v>
      </c>
      <c r="C191" s="8">
        <v>21282993</v>
      </c>
      <c r="D191" s="8">
        <v>5267540</v>
      </c>
      <c r="E191" s="8">
        <v>2022735</v>
      </c>
      <c r="F191" s="8">
        <v>1535660</v>
      </c>
      <c r="G191" s="8">
        <v>1284426</v>
      </c>
      <c r="H191" s="13">
        <f t="shared" si="31"/>
        <v>6.0349876542270156E-2</v>
      </c>
      <c r="I191" s="13">
        <f t="shared" si="24"/>
        <v>-1.0229629167273546E-2</v>
      </c>
      <c r="J191" s="13">
        <f>IFERROR((VLOOKUP(B191,'Channel wise traffic'!$B$2:$G$368,6,TRUE)/(VLOOKUP(B191-7,'Channel wise traffic'!$B$2:$G$368,6,TRUE))-1),"NA")</f>
        <v>-1.0101038289657804E-2</v>
      </c>
      <c r="K191" s="13">
        <f t="shared" si="25"/>
        <v>-1.2990350767172476E-4</v>
      </c>
      <c r="L191" s="13">
        <f t="shared" si="32"/>
        <v>0.2474999639383427</v>
      </c>
      <c r="M191" s="13">
        <f t="shared" si="33"/>
        <v>0.38399993165690244</v>
      </c>
      <c r="N191" s="13">
        <f t="shared" si="34"/>
        <v>0.75919979631538481</v>
      </c>
      <c r="O191" s="13">
        <f t="shared" si="35"/>
        <v>0.83639998437154062</v>
      </c>
      <c r="P191" s="13">
        <f t="shared" si="26"/>
        <v>2.0618505380605168E-2</v>
      </c>
      <c r="Q191" s="13">
        <f t="shared" si="27"/>
        <v>-8.5714531940275007E-2</v>
      </c>
      <c r="R191" s="13">
        <f t="shared" si="28"/>
        <v>5.0505218988614153E-2</v>
      </c>
      <c r="S191" s="13">
        <f t="shared" si="29"/>
        <v>1.999985518004066E-2</v>
      </c>
    </row>
    <row r="192" spans="1:19" x14ac:dyDescent="0.45">
      <c r="A192" s="8" t="str">
        <f t="shared" si="30"/>
        <v>July</v>
      </c>
      <c r="B192" s="11">
        <v>43655</v>
      </c>
      <c r="C192" s="8">
        <v>22803207</v>
      </c>
      <c r="D192" s="8">
        <v>5643793</v>
      </c>
      <c r="E192" s="8">
        <v>2234942</v>
      </c>
      <c r="F192" s="8">
        <v>1647823</v>
      </c>
      <c r="G192" s="8">
        <v>1351214</v>
      </c>
      <c r="H192" s="13">
        <f t="shared" si="31"/>
        <v>5.9255437184778437E-2</v>
      </c>
      <c r="I192" s="13">
        <f t="shared" si="24"/>
        <v>3.0456570198363897E-2</v>
      </c>
      <c r="J192" s="13">
        <f>IFERROR((VLOOKUP(B192,'Channel wise traffic'!$B$2:$G$368,6,TRUE)/(VLOOKUP(B192-7,'Channel wise traffic'!$B$2:$G$368,6,TRUE))-1),"NA")</f>
        <v>3.9603982965473961E-2</v>
      </c>
      <c r="K192" s="13">
        <f t="shared" si="25"/>
        <v>-8.7989362657882042E-3</v>
      </c>
      <c r="L192" s="13">
        <f t="shared" si="32"/>
        <v>0.24749996787732534</v>
      </c>
      <c r="M192" s="13">
        <f t="shared" si="33"/>
        <v>0.39599999503879751</v>
      </c>
      <c r="N192" s="13">
        <f t="shared" si="34"/>
        <v>0.73730011785540739</v>
      </c>
      <c r="O192" s="13">
        <f t="shared" si="35"/>
        <v>0.81999947809928619</v>
      </c>
      <c r="P192" s="13">
        <f t="shared" si="26"/>
        <v>3.1249889662994024E-2</v>
      </c>
      <c r="Q192" s="13">
        <f t="shared" si="27"/>
        <v>-9.9999183730993257E-3</v>
      </c>
      <c r="R192" s="13">
        <f t="shared" si="28"/>
        <v>-1.9416944473254372E-2</v>
      </c>
      <c r="S192" s="13">
        <f t="shared" si="29"/>
        <v>-9.9018943499898926E-3</v>
      </c>
    </row>
    <row r="193" spans="1:19" x14ac:dyDescent="0.45">
      <c r="A193" s="8" t="str">
        <f t="shared" si="30"/>
        <v>July</v>
      </c>
      <c r="B193" s="11">
        <v>43656</v>
      </c>
      <c r="C193" s="8">
        <v>22803207</v>
      </c>
      <c r="D193" s="8">
        <v>5814817</v>
      </c>
      <c r="E193" s="8">
        <v>2395704</v>
      </c>
      <c r="F193" s="8">
        <v>1818819</v>
      </c>
      <c r="G193" s="8">
        <v>1506346</v>
      </c>
      <c r="H193" s="13">
        <f t="shared" si="31"/>
        <v>6.6058515365843062E-2</v>
      </c>
      <c r="I193" s="13">
        <f t="shared" si="24"/>
        <v>3.0106953334427589E-2</v>
      </c>
      <c r="J193" s="13">
        <f>IFERROR((VLOOKUP(B193,'Channel wise traffic'!$B$2:$G$368,6,TRUE)/(VLOOKUP(B193-7,'Channel wise traffic'!$B$2:$G$368,6,TRUE))-1),"NA")</f>
        <v>2.9411758067162896E-2</v>
      </c>
      <c r="K193" s="13">
        <f t="shared" si="25"/>
        <v>6.7533513105622056E-4</v>
      </c>
      <c r="L193" s="13">
        <f t="shared" si="32"/>
        <v>0.25499996557501758</v>
      </c>
      <c r="M193" s="13">
        <f t="shared" si="33"/>
        <v>0.41199989612742755</v>
      </c>
      <c r="N193" s="13">
        <f t="shared" si="34"/>
        <v>0.75920021839091978</v>
      </c>
      <c r="O193" s="13">
        <f t="shared" si="35"/>
        <v>0.82820005728992274</v>
      </c>
      <c r="P193" s="13">
        <f t="shared" si="26"/>
        <v>-2.8571419800732412E-2</v>
      </c>
      <c r="Q193" s="13">
        <f t="shared" si="27"/>
        <v>4.0404018470755698E-2</v>
      </c>
      <c r="R193" s="13">
        <f t="shared" si="28"/>
        <v>9.7092133602276753E-3</v>
      </c>
      <c r="S193" s="13">
        <f t="shared" si="29"/>
        <v>-1.9417860529610587E-2</v>
      </c>
    </row>
    <row r="194" spans="1:19" x14ac:dyDescent="0.45">
      <c r="A194" s="8" t="str">
        <f t="shared" si="30"/>
        <v>July</v>
      </c>
      <c r="B194" s="11">
        <v>43657</v>
      </c>
      <c r="C194" s="8">
        <v>21500167</v>
      </c>
      <c r="D194" s="8">
        <v>5321291</v>
      </c>
      <c r="E194" s="8">
        <v>2149801</v>
      </c>
      <c r="F194" s="8">
        <v>1600742</v>
      </c>
      <c r="G194" s="8">
        <v>1338860</v>
      </c>
      <c r="H194" s="13">
        <f t="shared" si="31"/>
        <v>6.2272074444817103E-2</v>
      </c>
      <c r="I194" s="13">
        <f t="shared" si="24"/>
        <v>-7.8968994091960232E-3</v>
      </c>
      <c r="J194" s="13">
        <f>IFERROR((VLOOKUP(B194,'Channel wise traffic'!$B$2:$G$368,6,TRUE)/(VLOOKUP(B194-7,'Channel wise traffic'!$B$2:$G$368,6,TRUE))-1),"NA")</f>
        <v>-3.8834883747753235E-2</v>
      </c>
      <c r="K194" s="13">
        <f t="shared" si="25"/>
        <v>3.2188045919904207E-2</v>
      </c>
      <c r="L194" s="13">
        <f t="shared" si="32"/>
        <v>0.24749998453500385</v>
      </c>
      <c r="M194" s="13">
        <f t="shared" si="33"/>
        <v>0.40399989401068276</v>
      </c>
      <c r="N194" s="13">
        <f t="shared" si="34"/>
        <v>0.74460008158894708</v>
      </c>
      <c r="O194" s="13">
        <f t="shared" si="35"/>
        <v>0.83639961967637511</v>
      </c>
      <c r="P194" s="13">
        <f t="shared" si="26"/>
        <v>-3.8834936423285615E-2</v>
      </c>
      <c r="Q194" s="13">
        <f t="shared" si="27"/>
        <v>-1.9417661912481732E-2</v>
      </c>
      <c r="R194" s="13">
        <f t="shared" si="28"/>
        <v>7.3684440386685868E-2</v>
      </c>
      <c r="S194" s="13">
        <f t="shared" si="29"/>
        <v>1.9999883870490898E-2</v>
      </c>
    </row>
    <row r="195" spans="1:19" x14ac:dyDescent="0.45">
      <c r="A195" s="8" t="str">
        <f t="shared" si="30"/>
        <v>July</v>
      </c>
      <c r="B195" s="11">
        <v>43658</v>
      </c>
      <c r="C195" s="8">
        <v>20848646</v>
      </c>
      <c r="D195" s="8">
        <v>5160040</v>
      </c>
      <c r="E195" s="8">
        <v>2125936</v>
      </c>
      <c r="F195" s="8">
        <v>1598491</v>
      </c>
      <c r="G195" s="8">
        <v>1376301</v>
      </c>
      <c r="H195" s="13">
        <f t="shared" si="31"/>
        <v>6.6013927235370584E-2</v>
      </c>
      <c r="I195" s="13">
        <f t="shared" ref="I195:I258" si="36">IFERROR((VLOOKUP(B195,$B$2:$G$368,6,TRUE)/(VLOOKUP(B195-7,$B$2:$G$368,6,TRUE))-1),"NA")</f>
        <v>9.6160692596560127E-2</v>
      </c>
      <c r="J195" s="13">
        <f>IFERROR((VLOOKUP(B195,'Channel wise traffic'!$B$2:$G$368,6,TRUE)/(VLOOKUP(B195-7,'Channel wise traffic'!$B$2:$G$368,6,TRUE))-1),"NA")</f>
        <v>1.0526296911824717E-2</v>
      </c>
      <c r="K195" s="13">
        <f t="shared" ref="K195:K258" si="37">IFERROR((VLOOKUP(B195,$B$2:$H$368,7,FALSE)/(VLOOKUP(B195-7,$B$2:$H$368,7,FALSE))-1),"NA")</f>
        <v>8.4742372860435511E-2</v>
      </c>
      <c r="L195" s="13">
        <f t="shared" si="32"/>
        <v>0.24750000551594573</v>
      </c>
      <c r="M195" s="13">
        <f t="shared" si="33"/>
        <v>0.4119999069774653</v>
      </c>
      <c r="N195" s="13">
        <f t="shared" si="34"/>
        <v>0.75189986904591677</v>
      </c>
      <c r="O195" s="13">
        <f t="shared" si="35"/>
        <v>0.86100015577191236</v>
      </c>
      <c r="P195" s="13">
        <f t="shared" ref="P195:P258" si="38">IFERROR((VLOOKUP(B195,$B$2:$O$368,11,FALSE)/VLOOKUP(B195-7,$B$2:$O$368,11,FALSE))-1,"NA")</f>
        <v>4.2105464498808587E-2</v>
      </c>
      <c r="Q195" s="13">
        <f t="shared" ref="Q195:Q258" si="39">IFERROR((VLOOKUP(B195,$B$2:$O$368,12,FALSE)/VLOOKUP(B195-7,$B$2:$O$368,12,FALSE))-1,"NA")</f>
        <v>-9.6155188278593817E-3</v>
      </c>
      <c r="R195" s="13">
        <f t="shared" ref="R195:R258" si="40">IFERROR((VLOOKUP(B195,$B$2:$O$368,13,FALSE)/VLOOKUP(B195-7,$B$2:$O$368,13,FALSE))-1,"NA")</f>
        <v>-1.9047684103469131E-2</v>
      </c>
      <c r="S195" s="13">
        <f t="shared" ref="S195:S258" si="41">IFERROR((VLOOKUP(B195,$B$2:$O$368,14,FALSE)/VLOOKUP(B195-7,$B$2:$O$368,14,FALSE))-1,"NA")</f>
        <v>7.1428534868310356E-2</v>
      </c>
    </row>
    <row r="196" spans="1:19" x14ac:dyDescent="0.45">
      <c r="A196" s="8" t="str">
        <f t="shared" ref="A196:A259" si="42">TEXT(B196,"MMMM")</f>
        <v>July</v>
      </c>
      <c r="B196" s="11">
        <v>43659</v>
      </c>
      <c r="C196" s="8">
        <v>44889750</v>
      </c>
      <c r="D196" s="8">
        <v>9898190</v>
      </c>
      <c r="E196" s="8">
        <v>3466346</v>
      </c>
      <c r="F196" s="8">
        <v>2404257</v>
      </c>
      <c r="G196" s="8">
        <v>1912827</v>
      </c>
      <c r="H196" s="13">
        <f t="shared" ref="H196:H259" si="43">G196/C196</f>
        <v>4.2611665246520644E-2</v>
      </c>
      <c r="I196" s="13">
        <f t="shared" si="36"/>
        <v>9.2529574645995316E-2</v>
      </c>
      <c r="J196" s="13">
        <f>IFERROR((VLOOKUP(B196,'Channel wise traffic'!$B$2:$G$368,6,TRUE)/(VLOOKUP(B196-7,'Channel wise traffic'!$B$2:$G$368,6,TRUE))-1),"NA")</f>
        <v>0</v>
      </c>
      <c r="K196" s="13">
        <f t="shared" si="37"/>
        <v>9.2529574645995316E-2</v>
      </c>
      <c r="L196" s="13">
        <f t="shared" ref="L196:L259" si="44">D196/C196</f>
        <v>0.22050000278460005</v>
      </c>
      <c r="M196" s="13">
        <f t="shared" ref="M196:M259" si="45">E196/D196</f>
        <v>0.35019998605805708</v>
      </c>
      <c r="N196" s="13">
        <f t="shared" ref="N196:N259" si="46">F196/E196</f>
        <v>0.6935998310612963</v>
      </c>
      <c r="O196" s="13">
        <f t="shared" ref="O196:O259" si="47">G196/F196</f>
        <v>0.79560005440350179</v>
      </c>
      <c r="P196" s="13">
        <f t="shared" si="38"/>
        <v>6.0606076841138945E-2</v>
      </c>
      <c r="Q196" s="13">
        <f t="shared" si="39"/>
        <v>1.9802139625167969E-2</v>
      </c>
      <c r="R196" s="13">
        <f t="shared" si="40"/>
        <v>1.9999639229512312E-2</v>
      </c>
      <c r="S196" s="13">
        <f t="shared" si="41"/>
        <v>-9.7082659594197596E-3</v>
      </c>
    </row>
    <row r="197" spans="1:19" x14ac:dyDescent="0.45">
      <c r="A197" s="8" t="str">
        <f t="shared" si="42"/>
        <v>July</v>
      </c>
      <c r="B197" s="11">
        <v>43660</v>
      </c>
      <c r="C197" s="8">
        <v>43094160</v>
      </c>
      <c r="D197" s="8">
        <v>9230769</v>
      </c>
      <c r="E197" s="8">
        <v>3232615</v>
      </c>
      <c r="F197" s="8">
        <v>2264123</v>
      </c>
      <c r="G197" s="8">
        <v>1801336</v>
      </c>
      <c r="H197" s="13">
        <f t="shared" si="43"/>
        <v>4.1800002598960044E-2</v>
      </c>
      <c r="I197" s="13">
        <f t="shared" si="36"/>
        <v>0.10363807913342882</v>
      </c>
      <c r="J197" s="13">
        <f>IFERROR((VLOOKUP(B197,'Channel wise traffic'!$B$2:$G$368,6,TRUE)/(VLOOKUP(B197-7,'Channel wise traffic'!$B$2:$G$368,6,TRUE))-1),"NA")</f>
        <v>-1.0309290188543541E-2</v>
      </c>
      <c r="K197" s="13">
        <f t="shared" si="37"/>
        <v>0.11513432192936301</v>
      </c>
      <c r="L197" s="13">
        <f t="shared" si="44"/>
        <v>0.21419999832923997</v>
      </c>
      <c r="M197" s="13">
        <f t="shared" si="45"/>
        <v>0.35019996708833251</v>
      </c>
      <c r="N197" s="13">
        <f t="shared" si="46"/>
        <v>0.70039983109649617</v>
      </c>
      <c r="O197" s="13">
        <f t="shared" si="47"/>
        <v>0.79559988569525597</v>
      </c>
      <c r="P197" s="13">
        <f t="shared" si="38"/>
        <v>2.000001212264757E-2</v>
      </c>
      <c r="Q197" s="13">
        <f t="shared" si="39"/>
        <v>1.9801891762183832E-2</v>
      </c>
      <c r="R197" s="13">
        <f t="shared" si="40"/>
        <v>3.0000002450394581E-2</v>
      </c>
      <c r="S197" s="13">
        <f t="shared" si="41"/>
        <v>4.0816017064046362E-2</v>
      </c>
    </row>
    <row r="198" spans="1:19" x14ac:dyDescent="0.45">
      <c r="A198" s="8" t="str">
        <f t="shared" si="42"/>
        <v>July</v>
      </c>
      <c r="B198" s="11">
        <v>43661</v>
      </c>
      <c r="C198" s="8">
        <v>21500167</v>
      </c>
      <c r="D198" s="8">
        <v>5590043</v>
      </c>
      <c r="E198" s="8">
        <v>2236017</v>
      </c>
      <c r="F198" s="8">
        <v>1599646</v>
      </c>
      <c r="G198" s="8">
        <v>1298593</v>
      </c>
      <c r="H198" s="13">
        <f t="shared" si="43"/>
        <v>6.0399205271289287E-2</v>
      </c>
      <c r="I198" s="13">
        <f t="shared" si="36"/>
        <v>1.1029829667104307E-2</v>
      </c>
      <c r="J198" s="13">
        <f>IFERROR((VLOOKUP(B198,'Channel wise traffic'!$B$2:$G$368,6,TRUE)/(VLOOKUP(B198-7,'Channel wise traffic'!$B$2:$G$368,6,TRUE))-1),"NA")</f>
        <v>1.0204110399515187E-2</v>
      </c>
      <c r="K198" s="13">
        <f t="shared" si="37"/>
        <v>8.1737912064450136E-4</v>
      </c>
      <c r="L198" s="13">
        <f t="shared" si="44"/>
        <v>0.25999998046526801</v>
      </c>
      <c r="M198" s="13">
        <f t="shared" si="45"/>
        <v>0.39999996422209988</v>
      </c>
      <c r="N198" s="13">
        <f t="shared" si="46"/>
        <v>0.71539974874967405</v>
      </c>
      <c r="O198" s="13">
        <f t="shared" si="47"/>
        <v>0.8118002358021712</v>
      </c>
      <c r="P198" s="13">
        <f t="shared" si="38"/>
        <v>5.0505124639288024E-2</v>
      </c>
      <c r="Q198" s="13">
        <f t="shared" si="39"/>
        <v>4.166675888758542E-2</v>
      </c>
      <c r="R198" s="13">
        <f t="shared" si="40"/>
        <v>-5.7692385822921688E-2</v>
      </c>
      <c r="S198" s="13">
        <f t="shared" si="41"/>
        <v>-2.9411464644936935E-2</v>
      </c>
    </row>
    <row r="199" spans="1:19" x14ac:dyDescent="0.45">
      <c r="A199" s="8" t="str">
        <f t="shared" si="42"/>
        <v>July</v>
      </c>
      <c r="B199" s="11">
        <v>43662</v>
      </c>
      <c r="C199" s="8">
        <v>20631473</v>
      </c>
      <c r="D199" s="8">
        <v>2063147</v>
      </c>
      <c r="E199" s="8">
        <v>817006</v>
      </c>
      <c r="F199" s="8">
        <v>596414</v>
      </c>
      <c r="G199" s="8">
        <v>498841</v>
      </c>
      <c r="H199" s="13">
        <f t="shared" si="43"/>
        <v>2.4178642019404045E-2</v>
      </c>
      <c r="I199" s="13">
        <f t="shared" si="36"/>
        <v>-0.63082013655867986</v>
      </c>
      <c r="J199" s="13">
        <f>IFERROR((VLOOKUP(B199,'Channel wise traffic'!$B$2:$G$368,6,TRUE)/(VLOOKUP(B199-7,'Channel wise traffic'!$B$2:$G$368,6,TRUE))-1),"NA")</f>
        <v>-9.5238059737655312E-2</v>
      </c>
      <c r="K199" s="13">
        <f t="shared" si="37"/>
        <v>-0.59195909830169868</v>
      </c>
      <c r="L199" s="13">
        <f t="shared" si="44"/>
        <v>9.9999985459109E-2</v>
      </c>
      <c r="M199" s="13">
        <f t="shared" si="45"/>
        <v>0.39599989724435536</v>
      </c>
      <c r="N199" s="13">
        <f t="shared" si="46"/>
        <v>0.72999953488713665</v>
      </c>
      <c r="O199" s="13">
        <f t="shared" si="47"/>
        <v>0.83640055397760615</v>
      </c>
      <c r="P199" s="13">
        <f t="shared" si="38"/>
        <v>-0.59595960227083933</v>
      </c>
      <c r="Q199" s="13">
        <f t="shared" si="39"/>
        <v>-2.4695566513965872E-7</v>
      </c>
      <c r="R199" s="13">
        <f t="shared" si="40"/>
        <v>-9.9017791961107937E-3</v>
      </c>
      <c r="S199" s="13">
        <f t="shared" si="41"/>
        <v>2.0001324776860452E-2</v>
      </c>
    </row>
    <row r="200" spans="1:19" x14ac:dyDescent="0.45">
      <c r="A200" s="8" t="str">
        <f t="shared" si="42"/>
        <v>July</v>
      </c>
      <c r="B200" s="11">
        <v>43663</v>
      </c>
      <c r="C200" s="8">
        <v>21500167</v>
      </c>
      <c r="D200" s="8">
        <v>5267540</v>
      </c>
      <c r="E200" s="8">
        <v>2064876</v>
      </c>
      <c r="F200" s="8">
        <v>1552580</v>
      </c>
      <c r="G200" s="8">
        <v>1285847</v>
      </c>
      <c r="H200" s="13">
        <f t="shared" si="43"/>
        <v>5.9806372666779753E-2</v>
      </c>
      <c r="I200" s="13">
        <f t="shared" si="36"/>
        <v>-0.14638004814298977</v>
      </c>
      <c r="J200" s="13">
        <f>IFERROR((VLOOKUP(B200,'Channel wise traffic'!$B$2:$G$368,6,TRUE)/(VLOOKUP(B200-7,'Channel wise traffic'!$B$2:$G$368,6,TRUE))-1),"NA")</f>
        <v>-5.714280075980549E-2</v>
      </c>
      <c r="K200" s="13">
        <f t="shared" si="37"/>
        <v>-9.4645522449875008E-2</v>
      </c>
      <c r="L200" s="13">
        <f t="shared" si="44"/>
        <v>0.24499995744219102</v>
      </c>
      <c r="M200" s="13">
        <f t="shared" si="45"/>
        <v>0.39200006074942001</v>
      </c>
      <c r="N200" s="13">
        <f t="shared" si="46"/>
        <v>0.75189987195357011</v>
      </c>
      <c r="O200" s="13">
        <f t="shared" si="47"/>
        <v>0.82820015715776318</v>
      </c>
      <c r="P200" s="13">
        <f t="shared" si="38"/>
        <v>-3.9215723462067253E-2</v>
      </c>
      <c r="Q200" s="13">
        <f t="shared" si="39"/>
        <v>-4.854330199108059E-2</v>
      </c>
      <c r="R200" s="13">
        <f t="shared" si="40"/>
        <v>-9.6158381682532879E-3</v>
      </c>
      <c r="S200" s="13">
        <f t="shared" si="41"/>
        <v>1.2058419884830585E-7</v>
      </c>
    </row>
    <row r="201" spans="1:19" x14ac:dyDescent="0.45">
      <c r="A201" s="8" t="str">
        <f t="shared" si="42"/>
        <v>July</v>
      </c>
      <c r="B201" s="11">
        <v>43664</v>
      </c>
      <c r="C201" s="8">
        <v>22151687</v>
      </c>
      <c r="D201" s="8">
        <v>5759438</v>
      </c>
      <c r="E201" s="8">
        <v>2211624</v>
      </c>
      <c r="F201" s="8">
        <v>1695210</v>
      </c>
      <c r="G201" s="8">
        <v>1445675</v>
      </c>
      <c r="H201" s="13">
        <f t="shared" si="43"/>
        <v>6.5262523797848901E-2</v>
      </c>
      <c r="I201" s="13">
        <f t="shared" si="36"/>
        <v>7.9780559580538757E-2</v>
      </c>
      <c r="J201" s="13">
        <f>IFERROR((VLOOKUP(B201,'Channel wise traffic'!$B$2:$G$368,6,TRUE)/(VLOOKUP(B201-7,'Channel wise traffic'!$B$2:$G$368,6,TRUE))-1),"NA")</f>
        <v>3.0302975335167126E-2</v>
      </c>
      <c r="K201" s="13">
        <f t="shared" si="37"/>
        <v>4.8022317863873454E-2</v>
      </c>
      <c r="L201" s="13">
        <f t="shared" si="44"/>
        <v>0.25999997201116104</v>
      </c>
      <c r="M201" s="13">
        <f t="shared" si="45"/>
        <v>0.38399996666341402</v>
      </c>
      <c r="N201" s="13">
        <f t="shared" si="46"/>
        <v>0.76650009223991056</v>
      </c>
      <c r="O201" s="13">
        <f t="shared" si="47"/>
        <v>0.85279994808902737</v>
      </c>
      <c r="P201" s="13">
        <f t="shared" si="38"/>
        <v>5.0505003059462039E-2</v>
      </c>
      <c r="Q201" s="13">
        <f t="shared" si="39"/>
        <v>-4.9504783649126138E-2</v>
      </c>
      <c r="R201" s="13">
        <f t="shared" si="40"/>
        <v>2.9411775787385963E-2</v>
      </c>
      <c r="S201" s="13">
        <f t="shared" si="41"/>
        <v>1.9608244703647637E-2</v>
      </c>
    </row>
    <row r="202" spans="1:19" x14ac:dyDescent="0.45">
      <c r="A202" s="8" t="str">
        <f t="shared" si="42"/>
        <v>July</v>
      </c>
      <c r="B202" s="11">
        <v>43665</v>
      </c>
      <c r="C202" s="8">
        <v>22586034</v>
      </c>
      <c r="D202" s="8">
        <v>5872368</v>
      </c>
      <c r="E202" s="8">
        <v>2442905</v>
      </c>
      <c r="F202" s="8">
        <v>1783320</v>
      </c>
      <c r="G202" s="8">
        <v>1491569</v>
      </c>
      <c r="H202" s="13">
        <f t="shared" si="43"/>
        <v>6.6039438353807489E-2</v>
      </c>
      <c r="I202" s="13">
        <f t="shared" si="36"/>
        <v>8.3752028081066632E-2</v>
      </c>
      <c r="J202" s="13">
        <f>IFERROR((VLOOKUP(B202,'Channel wise traffic'!$B$2:$G$368,6,TRUE)/(VLOOKUP(B202-7,'Channel wise traffic'!$B$2:$G$368,6,TRUE))-1),"NA")</f>
        <v>8.3333329336271023E-2</v>
      </c>
      <c r="K202" s="13">
        <f t="shared" si="37"/>
        <v>3.8645054922947786E-4</v>
      </c>
      <c r="L202" s="13">
        <f t="shared" si="44"/>
        <v>0.25999996280887561</v>
      </c>
      <c r="M202" s="13">
        <f t="shared" si="45"/>
        <v>0.41599998501456315</v>
      </c>
      <c r="N202" s="13">
        <f t="shared" si="46"/>
        <v>0.72999973392334128</v>
      </c>
      <c r="O202" s="13">
        <f t="shared" si="47"/>
        <v>0.83640008523428211</v>
      </c>
      <c r="P202" s="13">
        <f t="shared" si="38"/>
        <v>5.0504876825647305E-2</v>
      </c>
      <c r="Q202" s="13">
        <f t="shared" si="39"/>
        <v>9.708929466619054E-3</v>
      </c>
      <c r="R202" s="13">
        <f t="shared" si="40"/>
        <v>-2.9126398373182982E-2</v>
      </c>
      <c r="S202" s="13">
        <f t="shared" si="41"/>
        <v>-2.8571505327517066E-2</v>
      </c>
    </row>
    <row r="203" spans="1:19" x14ac:dyDescent="0.45">
      <c r="A203" s="8" t="str">
        <f t="shared" si="42"/>
        <v>July</v>
      </c>
      <c r="B203" s="11">
        <v>43666</v>
      </c>
      <c r="C203" s="8">
        <v>44440853</v>
      </c>
      <c r="D203" s="8">
        <v>9332579</v>
      </c>
      <c r="E203" s="8">
        <v>3331730</v>
      </c>
      <c r="F203" s="8">
        <v>2152298</v>
      </c>
      <c r="G203" s="8">
        <v>1729156</v>
      </c>
      <c r="H203" s="13">
        <f t="shared" si="43"/>
        <v>3.8909154151474099E-2</v>
      </c>
      <c r="I203" s="13">
        <f t="shared" si="36"/>
        <v>-9.6020706524949762E-2</v>
      </c>
      <c r="J203" s="13">
        <f>IFERROR((VLOOKUP(B203,'Channel wise traffic'!$B$2:$G$368,6,TRUE)/(VLOOKUP(B203-7,'Channel wise traffic'!$B$2:$G$368,6,TRUE))-1),"NA")</f>
        <v>-1.0000011361168459E-2</v>
      </c>
      <c r="K203" s="13">
        <f t="shared" si="37"/>
        <v>-8.6889612823776385E-2</v>
      </c>
      <c r="L203" s="13">
        <f t="shared" si="44"/>
        <v>0.20999999707476361</v>
      </c>
      <c r="M203" s="13">
        <f t="shared" si="45"/>
        <v>0.35699992467248337</v>
      </c>
      <c r="N203" s="13">
        <f t="shared" si="46"/>
        <v>0.64600012606063517</v>
      </c>
      <c r="O203" s="13">
        <f t="shared" si="47"/>
        <v>0.803399900943085</v>
      </c>
      <c r="P203" s="13">
        <f t="shared" si="38"/>
        <v>-4.7619072912636562E-2</v>
      </c>
      <c r="Q203" s="13">
        <f t="shared" si="39"/>
        <v>1.9417301213995319E-2</v>
      </c>
      <c r="R203" s="13">
        <f t="shared" si="40"/>
        <v>-6.862704237950501E-2</v>
      </c>
      <c r="S203" s="13">
        <f t="shared" si="41"/>
        <v>9.803728011847701E-3</v>
      </c>
    </row>
    <row r="204" spans="1:19" x14ac:dyDescent="0.45">
      <c r="A204" s="8" t="str">
        <f t="shared" si="42"/>
        <v>July</v>
      </c>
      <c r="B204" s="11">
        <v>43667</v>
      </c>
      <c r="C204" s="8">
        <v>42645263</v>
      </c>
      <c r="D204" s="8">
        <v>9134615</v>
      </c>
      <c r="E204" s="8">
        <v>2950480</v>
      </c>
      <c r="F204" s="8">
        <v>1926073</v>
      </c>
      <c r="G204" s="8">
        <v>1547407</v>
      </c>
      <c r="H204" s="13">
        <f t="shared" si="43"/>
        <v>3.6285554154045198E-2</v>
      </c>
      <c r="I204" s="13">
        <f t="shared" si="36"/>
        <v>-0.14096703779861175</v>
      </c>
      <c r="J204" s="13">
        <f>IFERROR((VLOOKUP(B204,'Channel wise traffic'!$B$2:$G$368,6,TRUE)/(VLOOKUP(B204-7,'Channel wise traffic'!$B$2:$G$368,6,TRUE))-1),"NA")</f>
        <v>-1.0416655547603404E-2</v>
      </c>
      <c r="K204" s="13">
        <f t="shared" si="37"/>
        <v>-0.13192459574277737</v>
      </c>
      <c r="L204" s="13">
        <f t="shared" si="44"/>
        <v>0.2141999921538765</v>
      </c>
      <c r="M204" s="13">
        <f t="shared" si="45"/>
        <v>0.3229999293894707</v>
      </c>
      <c r="N204" s="13">
        <f t="shared" si="46"/>
        <v>0.65279988340880124</v>
      </c>
      <c r="O204" s="13">
        <f t="shared" si="47"/>
        <v>0.80339997497498794</v>
      </c>
      <c r="P204" s="13">
        <f t="shared" si="38"/>
        <v>-2.8829895026838415E-8</v>
      </c>
      <c r="Q204" s="13">
        <f t="shared" si="39"/>
        <v>-7.7670017861540819E-2</v>
      </c>
      <c r="R204" s="13">
        <f t="shared" si="40"/>
        <v>-6.7961106748378075E-2</v>
      </c>
      <c r="S204" s="13">
        <f t="shared" si="41"/>
        <v>9.8040351940418269E-3</v>
      </c>
    </row>
    <row r="205" spans="1:19" x14ac:dyDescent="0.45">
      <c r="A205" s="8" t="str">
        <f t="shared" si="42"/>
        <v>July</v>
      </c>
      <c r="B205" s="11">
        <v>43668</v>
      </c>
      <c r="C205" s="8">
        <v>21500167</v>
      </c>
      <c r="D205" s="8">
        <v>5321291</v>
      </c>
      <c r="E205" s="8">
        <v>2128516</v>
      </c>
      <c r="F205" s="8">
        <v>1553817</v>
      </c>
      <c r="G205" s="8">
        <v>1286871</v>
      </c>
      <c r="H205" s="13">
        <f t="shared" si="43"/>
        <v>5.9854000203812367E-2</v>
      </c>
      <c r="I205" s="13">
        <f t="shared" si="36"/>
        <v>-9.0266927359072824E-3</v>
      </c>
      <c r="J205" s="13">
        <f>IFERROR((VLOOKUP(B205,'Channel wise traffic'!$B$2:$G$368,6,TRUE)/(VLOOKUP(B205-7,'Channel wise traffic'!$B$2:$G$368,6,TRUE))-1),"NA")</f>
        <v>0</v>
      </c>
      <c r="K205" s="13">
        <f t="shared" si="37"/>
        <v>-9.0266927359072824E-3</v>
      </c>
      <c r="L205" s="13">
        <f t="shared" si="44"/>
        <v>0.24749998453500385</v>
      </c>
      <c r="M205" s="13">
        <f t="shared" si="45"/>
        <v>0.39999992483027147</v>
      </c>
      <c r="N205" s="13">
        <f t="shared" si="46"/>
        <v>0.7300001503394854</v>
      </c>
      <c r="O205" s="13">
        <f t="shared" si="47"/>
        <v>0.82819984592780227</v>
      </c>
      <c r="P205" s="13">
        <f t="shared" si="38"/>
        <v>-4.8076911036283532E-2</v>
      </c>
      <c r="Q205" s="13">
        <f t="shared" si="39"/>
        <v>-9.8479579824228836E-8</v>
      </c>
      <c r="R205" s="13">
        <f t="shared" si="40"/>
        <v>2.0408731782935341E-2</v>
      </c>
      <c r="S205" s="13">
        <f t="shared" si="41"/>
        <v>2.0201534074975935E-2</v>
      </c>
    </row>
    <row r="206" spans="1:19" x14ac:dyDescent="0.45">
      <c r="A206" s="8" t="str">
        <f t="shared" si="42"/>
        <v>July</v>
      </c>
      <c r="B206" s="11">
        <v>43669</v>
      </c>
      <c r="C206" s="8">
        <v>21282993</v>
      </c>
      <c r="D206" s="8">
        <v>5054710</v>
      </c>
      <c r="E206" s="8">
        <v>2001665</v>
      </c>
      <c r="F206" s="8">
        <v>1505052</v>
      </c>
      <c r="G206" s="8">
        <v>1172435</v>
      </c>
      <c r="H206" s="13">
        <f t="shared" si="43"/>
        <v>5.5087881671529941E-2</v>
      </c>
      <c r="I206" s="13">
        <f t="shared" si="36"/>
        <v>1.3503180372102532</v>
      </c>
      <c r="J206" s="13">
        <f>IFERROR((VLOOKUP(B206,'Channel wise traffic'!$B$2:$G$368,6,TRUE)/(VLOOKUP(B206-7,'Channel wise traffic'!$B$2:$G$368,6,TRUE))-1),"NA")</f>
        <v>3.1578939205113343E-2</v>
      </c>
      <c r="K206" s="13">
        <f t="shared" si="37"/>
        <v>1.2783695472773182</v>
      </c>
      <c r="L206" s="13">
        <f t="shared" si="44"/>
        <v>0.2374999606493316</v>
      </c>
      <c r="M206" s="13">
        <f t="shared" si="45"/>
        <v>0.3959999683463542</v>
      </c>
      <c r="N206" s="13">
        <f t="shared" si="46"/>
        <v>0.75190004321402437</v>
      </c>
      <c r="O206" s="13">
        <f t="shared" si="47"/>
        <v>0.77899966247013397</v>
      </c>
      <c r="P206" s="13">
        <f t="shared" si="38"/>
        <v>1.3749999518394702</v>
      </c>
      <c r="Q206" s="13">
        <f t="shared" si="39"/>
        <v>1.7955054865126385E-7</v>
      </c>
      <c r="R206" s="13">
        <f t="shared" si="40"/>
        <v>3.0000715452885407E-2</v>
      </c>
      <c r="S206" s="13">
        <f t="shared" si="41"/>
        <v>-6.8628471411807612E-2</v>
      </c>
    </row>
    <row r="207" spans="1:19" x14ac:dyDescent="0.45">
      <c r="A207" s="8" t="str">
        <f t="shared" si="42"/>
        <v>July</v>
      </c>
      <c r="B207" s="11">
        <v>43670</v>
      </c>
      <c r="C207" s="8">
        <v>21934513</v>
      </c>
      <c r="D207" s="8">
        <v>5593301</v>
      </c>
      <c r="E207" s="8">
        <v>2192574</v>
      </c>
      <c r="F207" s="8">
        <v>1536555</v>
      </c>
      <c r="G207" s="8">
        <v>1297775</v>
      </c>
      <c r="H207" s="13">
        <f t="shared" si="43"/>
        <v>5.9165890758550235E-2</v>
      </c>
      <c r="I207" s="13">
        <f t="shared" si="36"/>
        <v>9.2763758052085699E-3</v>
      </c>
      <c r="J207" s="13">
        <f>IFERROR((VLOOKUP(B207,'Channel wise traffic'!$B$2:$G$368,6,TRUE)/(VLOOKUP(B207-7,'Channel wise traffic'!$B$2:$G$368,6,TRUE))-1),"NA")</f>
        <v>2.0201937045509322E-2</v>
      </c>
      <c r="K207" s="13">
        <f t="shared" si="37"/>
        <v>-1.0709258556743761E-2</v>
      </c>
      <c r="L207" s="13">
        <f t="shared" si="44"/>
        <v>0.25500000843419685</v>
      </c>
      <c r="M207" s="13">
        <f t="shared" si="45"/>
        <v>0.39200000143028241</v>
      </c>
      <c r="N207" s="13">
        <f t="shared" si="46"/>
        <v>0.70079960813181219</v>
      </c>
      <c r="O207" s="13">
        <f t="shared" si="47"/>
        <v>0.84460042107181321</v>
      </c>
      <c r="P207" s="13">
        <f t="shared" si="38"/>
        <v>4.0816541751299562E-2</v>
      </c>
      <c r="Q207" s="13">
        <f t="shared" si="39"/>
        <v>-1.513243071959991E-7</v>
      </c>
      <c r="R207" s="13">
        <f t="shared" si="40"/>
        <v>-6.7961527495662866E-2</v>
      </c>
      <c r="S207" s="13">
        <f t="shared" si="41"/>
        <v>1.9802295100175726E-2</v>
      </c>
    </row>
    <row r="208" spans="1:19" x14ac:dyDescent="0.45">
      <c r="A208" s="8" t="str">
        <f t="shared" si="42"/>
        <v>July</v>
      </c>
      <c r="B208" s="11">
        <v>43671</v>
      </c>
      <c r="C208" s="8">
        <v>20631473</v>
      </c>
      <c r="D208" s="8">
        <v>5415761</v>
      </c>
      <c r="E208" s="8">
        <v>2122978</v>
      </c>
      <c r="F208" s="8">
        <v>1580769</v>
      </c>
      <c r="G208" s="8">
        <v>1296231</v>
      </c>
      <c r="H208" s="13">
        <f t="shared" si="43"/>
        <v>6.2827845592992801E-2</v>
      </c>
      <c r="I208" s="13">
        <f t="shared" si="36"/>
        <v>-0.10337316478461622</v>
      </c>
      <c r="J208" s="13">
        <f>IFERROR((VLOOKUP(B208,'Channel wise traffic'!$B$2:$G$368,6,TRUE)/(VLOOKUP(B208-7,'Channel wise traffic'!$B$2:$G$368,6,TRUE))-1),"NA")</f>
        <v>-6.8627420442282427E-2</v>
      </c>
      <c r="K208" s="13">
        <f t="shared" si="37"/>
        <v>-3.730591560322627E-2</v>
      </c>
      <c r="L208" s="13">
        <f t="shared" si="44"/>
        <v>0.2624999678888657</v>
      </c>
      <c r="M208" s="13">
        <f t="shared" si="45"/>
        <v>0.39199994239036767</v>
      </c>
      <c r="N208" s="13">
        <f t="shared" si="46"/>
        <v>0.74459980272993875</v>
      </c>
      <c r="O208" s="13">
        <f t="shared" si="47"/>
        <v>0.8200002656934694</v>
      </c>
      <c r="P208" s="13">
        <f t="shared" si="38"/>
        <v>9.6153697954910466E-3</v>
      </c>
      <c r="Q208" s="13">
        <f t="shared" si="39"/>
        <v>2.0833271930895458E-2</v>
      </c>
      <c r="R208" s="13">
        <f t="shared" si="40"/>
        <v>-2.8571802836935722E-2</v>
      </c>
      <c r="S208" s="13">
        <f t="shared" si="41"/>
        <v>-3.8461168377245114E-2</v>
      </c>
    </row>
    <row r="209" spans="1:19" x14ac:dyDescent="0.45">
      <c r="A209" s="8" t="str">
        <f t="shared" si="42"/>
        <v>July</v>
      </c>
      <c r="B209" s="11">
        <v>43672</v>
      </c>
      <c r="C209" s="8">
        <v>21065820</v>
      </c>
      <c r="D209" s="8">
        <v>5319119</v>
      </c>
      <c r="E209" s="8">
        <v>2063818</v>
      </c>
      <c r="F209" s="8">
        <v>1566850</v>
      </c>
      <c r="G209" s="8">
        <v>1246273</v>
      </c>
      <c r="H209" s="13">
        <f t="shared" si="43"/>
        <v>5.916090615034212E-2</v>
      </c>
      <c r="I209" s="13">
        <f t="shared" si="36"/>
        <v>-0.16445501347909486</v>
      </c>
      <c r="J209" s="13">
        <f>IFERROR((VLOOKUP(B209,'Channel wise traffic'!$B$2:$G$368,6,TRUE)/(VLOOKUP(B209-7,'Channel wise traffic'!$B$2:$G$368,6,TRUE))-1),"NA")</f>
        <v>-6.7307661655664042E-2</v>
      </c>
      <c r="K209" s="13">
        <f t="shared" si="37"/>
        <v>-0.10415794523589839</v>
      </c>
      <c r="L209" s="13">
        <f t="shared" si="44"/>
        <v>0.25249997389135576</v>
      </c>
      <c r="M209" s="13">
        <f t="shared" si="45"/>
        <v>0.387999967663818</v>
      </c>
      <c r="N209" s="13">
        <f t="shared" si="46"/>
        <v>0.75919969687249556</v>
      </c>
      <c r="O209" s="13">
        <f t="shared" si="47"/>
        <v>0.79540032549382522</v>
      </c>
      <c r="P209" s="13">
        <f t="shared" si="38"/>
        <v>-2.8846115347458956E-2</v>
      </c>
      <c r="Q209" s="13">
        <f t="shared" si="39"/>
        <v>-6.7307736440819665E-2</v>
      </c>
      <c r="R209" s="13">
        <f t="shared" si="40"/>
        <v>3.9999963824946638E-2</v>
      </c>
      <c r="S209" s="13">
        <f t="shared" si="41"/>
        <v>-4.9019315593413104E-2</v>
      </c>
    </row>
    <row r="210" spans="1:19" x14ac:dyDescent="0.45">
      <c r="A210" s="8" t="str">
        <f t="shared" si="42"/>
        <v>July</v>
      </c>
      <c r="B210" s="11">
        <v>43673</v>
      </c>
      <c r="C210" s="8">
        <v>44889750</v>
      </c>
      <c r="D210" s="8">
        <v>9615384</v>
      </c>
      <c r="E210" s="8">
        <v>3171153</v>
      </c>
      <c r="F210" s="8">
        <v>2156384</v>
      </c>
      <c r="G210" s="8">
        <v>1698799</v>
      </c>
      <c r="H210" s="13">
        <f t="shared" si="43"/>
        <v>3.7843806214113464E-2</v>
      </c>
      <c r="I210" s="13">
        <f t="shared" si="36"/>
        <v>-1.7555963718715928E-2</v>
      </c>
      <c r="J210" s="13">
        <f>IFERROR((VLOOKUP(B210,'Channel wise traffic'!$B$2:$G$368,6,TRUE)/(VLOOKUP(B210-7,'Channel wise traffic'!$B$2:$G$368,6,TRUE))-1),"NA")</f>
        <v>1.0101021692856316E-2</v>
      </c>
      <c r="K210" s="13">
        <f t="shared" si="37"/>
        <v>-2.7380393138674131E-2</v>
      </c>
      <c r="L210" s="13">
        <f t="shared" si="44"/>
        <v>0.21419998997543982</v>
      </c>
      <c r="M210" s="13">
        <f t="shared" si="45"/>
        <v>0.32979993310719574</v>
      </c>
      <c r="N210" s="13">
        <f t="shared" si="46"/>
        <v>0.6799999873862913</v>
      </c>
      <c r="O210" s="13">
        <f t="shared" si="47"/>
        <v>0.78779985382937356</v>
      </c>
      <c r="P210" s="13">
        <f t="shared" si="38"/>
        <v>1.9999966472289632E-2</v>
      </c>
      <c r="Q210" s="13">
        <f t="shared" si="39"/>
        <v>-7.6190468640130016E-2</v>
      </c>
      <c r="R210" s="13">
        <f t="shared" si="40"/>
        <v>5.2631354010703069E-2</v>
      </c>
      <c r="S210" s="13">
        <f t="shared" si="41"/>
        <v>-1.941753676518887E-2</v>
      </c>
    </row>
    <row r="211" spans="1:19" x14ac:dyDescent="0.45">
      <c r="A211" s="8" t="str">
        <f t="shared" si="42"/>
        <v>July</v>
      </c>
      <c r="B211" s="11">
        <v>43674</v>
      </c>
      <c r="C211" s="8">
        <v>43543058</v>
      </c>
      <c r="D211" s="8">
        <v>8778280</v>
      </c>
      <c r="E211" s="8">
        <v>3074153</v>
      </c>
      <c r="F211" s="8">
        <v>2027711</v>
      </c>
      <c r="G211" s="8">
        <v>1660696</v>
      </c>
      <c r="H211" s="13">
        <f t="shared" si="43"/>
        <v>3.8139167901344917E-2</v>
      </c>
      <c r="I211" s="13">
        <f t="shared" si="36"/>
        <v>7.3212154268398777E-2</v>
      </c>
      <c r="J211" s="13">
        <f>IFERROR((VLOOKUP(B211,'Channel wise traffic'!$B$2:$G$368,6,TRUE)/(VLOOKUP(B211-7,'Channel wise traffic'!$B$2:$G$368,6,TRUE))-1),"NA")</f>
        <v>2.1052632319450426E-2</v>
      </c>
      <c r="K211" s="13">
        <f t="shared" si="37"/>
        <v>5.1084068867474519E-2</v>
      </c>
      <c r="L211" s="13">
        <f t="shared" si="44"/>
        <v>0.2015999886824669</v>
      </c>
      <c r="M211" s="13">
        <f t="shared" si="45"/>
        <v>0.35019992527009847</v>
      </c>
      <c r="N211" s="13">
        <f t="shared" si="46"/>
        <v>0.65959989629663851</v>
      </c>
      <c r="O211" s="13">
        <f t="shared" si="47"/>
        <v>0.8190003407783456</v>
      </c>
      <c r="P211" s="13">
        <f t="shared" si="38"/>
        <v>-5.8823547772859142E-2</v>
      </c>
      <c r="Q211" s="13">
        <f t="shared" si="39"/>
        <v>8.421053197144901E-2</v>
      </c>
      <c r="R211" s="13">
        <f t="shared" si="40"/>
        <v>1.0416688269502927E-2</v>
      </c>
      <c r="S211" s="13">
        <f t="shared" si="41"/>
        <v>1.9417931652093046E-2</v>
      </c>
    </row>
    <row r="212" spans="1:19" x14ac:dyDescent="0.45">
      <c r="A212" s="8" t="str">
        <f t="shared" si="42"/>
        <v>July</v>
      </c>
      <c r="B212" s="11">
        <v>43675</v>
      </c>
      <c r="C212" s="8">
        <v>21500167</v>
      </c>
      <c r="D212" s="8">
        <v>5536293</v>
      </c>
      <c r="E212" s="8">
        <v>2214517</v>
      </c>
      <c r="F212" s="8">
        <v>1551933</v>
      </c>
      <c r="G212" s="8">
        <v>1298037</v>
      </c>
      <c r="H212" s="13">
        <f t="shared" si="43"/>
        <v>6.0373345007041106E-2</v>
      </c>
      <c r="I212" s="13">
        <f t="shared" si="36"/>
        <v>8.6768603846072434E-3</v>
      </c>
      <c r="J212" s="13">
        <f>IFERROR((VLOOKUP(B212,'Channel wise traffic'!$B$2:$G$368,6,TRUE)/(VLOOKUP(B212-7,'Channel wise traffic'!$B$2:$G$368,6,TRUE))-1),"NA")</f>
        <v>0</v>
      </c>
      <c r="K212" s="13">
        <f t="shared" si="37"/>
        <v>8.6768603846072434E-3</v>
      </c>
      <c r="L212" s="13">
        <f t="shared" si="44"/>
        <v>0.25749999988372185</v>
      </c>
      <c r="M212" s="13">
        <f t="shared" si="45"/>
        <v>0.39999996387474435</v>
      </c>
      <c r="N212" s="13">
        <f t="shared" si="46"/>
        <v>0.70079976807583777</v>
      </c>
      <c r="O212" s="13">
        <f t="shared" si="47"/>
        <v>0.83640015387262212</v>
      </c>
      <c r="P212" s="13">
        <f t="shared" si="38"/>
        <v>4.0404104943706276E-2</v>
      </c>
      <c r="Q212" s="13">
        <f t="shared" si="39"/>
        <v>9.7611200455816061E-8</v>
      </c>
      <c r="R212" s="13">
        <f t="shared" si="40"/>
        <v>-4.000051541094618E-2</v>
      </c>
      <c r="S212" s="13">
        <f t="shared" si="41"/>
        <v>9.9013637652074493E-3</v>
      </c>
    </row>
    <row r="213" spans="1:19" x14ac:dyDescent="0.45">
      <c r="A213" s="8" t="str">
        <f t="shared" si="42"/>
        <v>July</v>
      </c>
      <c r="B213" s="11">
        <v>43676</v>
      </c>
      <c r="C213" s="8">
        <v>20848646</v>
      </c>
      <c r="D213" s="8">
        <v>5212161</v>
      </c>
      <c r="E213" s="8">
        <v>2043167</v>
      </c>
      <c r="F213" s="8">
        <v>1416936</v>
      </c>
      <c r="G213" s="8">
        <v>1208363</v>
      </c>
      <c r="H213" s="13">
        <f t="shared" si="43"/>
        <v>5.7958823800835793E-2</v>
      </c>
      <c r="I213" s="13">
        <f t="shared" si="36"/>
        <v>3.064391629386698E-2</v>
      </c>
      <c r="J213" s="13">
        <f>IFERROR((VLOOKUP(B213,'Channel wise traffic'!$B$2:$G$368,6,TRUE)/(VLOOKUP(B213-7,'Channel wise traffic'!$B$2:$G$368,6,TRUE))-1),"NA")</f>
        <v>-2.0408173813155628E-2</v>
      </c>
      <c r="K213" s="13">
        <f t="shared" si="37"/>
        <v>5.2115674848858706E-2</v>
      </c>
      <c r="L213" s="13">
        <f t="shared" si="44"/>
        <v>0.24999997601762725</v>
      </c>
      <c r="M213" s="13">
        <f t="shared" si="45"/>
        <v>0.39199997851179197</v>
      </c>
      <c r="N213" s="13">
        <f t="shared" si="46"/>
        <v>0.69349984607229853</v>
      </c>
      <c r="O213" s="13">
        <f t="shared" si="47"/>
        <v>0.85279998532043788</v>
      </c>
      <c r="P213" s="13">
        <f t="shared" si="38"/>
        <v>5.2631652376363469E-2</v>
      </c>
      <c r="Q213" s="13">
        <f t="shared" si="39"/>
        <v>-1.0100985238119309E-2</v>
      </c>
      <c r="R213" s="13">
        <f t="shared" si="40"/>
        <v>-7.7670160640092578E-2</v>
      </c>
      <c r="S213" s="13">
        <f t="shared" si="41"/>
        <v>9.4737297595598458E-2</v>
      </c>
    </row>
    <row r="214" spans="1:19" x14ac:dyDescent="0.45">
      <c r="A214" s="8" t="str">
        <f t="shared" si="42"/>
        <v>July</v>
      </c>
      <c r="B214" s="11">
        <v>43677</v>
      </c>
      <c r="C214" s="8">
        <v>22368860</v>
      </c>
      <c r="D214" s="8">
        <v>5592215</v>
      </c>
      <c r="E214" s="8">
        <v>2214517</v>
      </c>
      <c r="F214" s="8">
        <v>1535767</v>
      </c>
      <c r="G214" s="8">
        <v>1322295</v>
      </c>
      <c r="H214" s="13">
        <f t="shared" si="43"/>
        <v>5.9113204696171373E-2</v>
      </c>
      <c r="I214" s="13">
        <f t="shared" si="36"/>
        <v>1.8893876057097803E-2</v>
      </c>
      <c r="J214" s="13">
        <f>IFERROR((VLOOKUP(B214,'Channel wise traffic'!$B$2:$G$368,6,TRUE)/(VLOOKUP(B214-7,'Channel wise traffic'!$B$2:$G$368,6,TRUE))-1),"NA")</f>
        <v>1.980199148273698E-2</v>
      </c>
      <c r="K214" s="13">
        <f t="shared" si="37"/>
        <v>-8.9048033763017287E-4</v>
      </c>
      <c r="L214" s="13">
        <f t="shared" si="44"/>
        <v>0.25</v>
      </c>
      <c r="M214" s="13">
        <f t="shared" si="45"/>
        <v>0.39599997496519718</v>
      </c>
      <c r="N214" s="13">
        <f t="shared" si="46"/>
        <v>0.69349975638028516</v>
      </c>
      <c r="O214" s="13">
        <f t="shared" si="47"/>
        <v>0.86099974800864976</v>
      </c>
      <c r="P214" s="13">
        <f t="shared" si="38"/>
        <v>-1.9607875564000676E-2</v>
      </c>
      <c r="Q214" s="13">
        <f t="shared" si="39"/>
        <v>1.0204014082449309E-2</v>
      </c>
      <c r="R214" s="13">
        <f t="shared" si="40"/>
        <v>-1.0416460949495887E-2</v>
      </c>
      <c r="S214" s="13">
        <f t="shared" si="41"/>
        <v>1.9416669146370413E-2</v>
      </c>
    </row>
    <row r="215" spans="1:19" x14ac:dyDescent="0.45">
      <c r="A215" s="8" t="str">
        <f t="shared" si="42"/>
        <v>August</v>
      </c>
      <c r="B215" s="11">
        <v>43678</v>
      </c>
      <c r="C215" s="8">
        <v>22151687</v>
      </c>
      <c r="D215" s="8">
        <v>5704059</v>
      </c>
      <c r="E215" s="8">
        <v>2327256</v>
      </c>
      <c r="F215" s="8">
        <v>1749863</v>
      </c>
      <c r="G215" s="8">
        <v>1506632</v>
      </c>
      <c r="H215" s="13">
        <f t="shared" si="43"/>
        <v>6.8014323243191371E-2</v>
      </c>
      <c r="I215" s="13">
        <f t="shared" si="36"/>
        <v>0.16231751902245817</v>
      </c>
      <c r="J215" s="13">
        <f>IFERROR((VLOOKUP(B215,'Channel wise traffic'!$B$2:$G$368,6,TRUE)/(VLOOKUP(B215-7,'Channel wise traffic'!$B$2:$G$368,6,TRUE))-1),"NA")</f>
        <v>7.3684175322051626E-2</v>
      </c>
      <c r="K215" s="13">
        <f t="shared" si="37"/>
        <v>8.2550620688114362E-2</v>
      </c>
      <c r="L215" s="13">
        <f t="shared" si="44"/>
        <v>0.25749998182982631</v>
      </c>
      <c r="M215" s="13">
        <f t="shared" si="45"/>
        <v>0.40799998737740967</v>
      </c>
      <c r="N215" s="13">
        <f t="shared" si="46"/>
        <v>0.75189966209132131</v>
      </c>
      <c r="O215" s="13">
        <f t="shared" si="47"/>
        <v>0.86099997542664763</v>
      </c>
      <c r="P215" s="13">
        <f t="shared" si="38"/>
        <v>-1.9047568269251136E-2</v>
      </c>
      <c r="Q215" s="13">
        <f t="shared" si="39"/>
        <v>4.0816447291996294E-2</v>
      </c>
      <c r="R215" s="13">
        <f t="shared" si="40"/>
        <v>9.8037352878941331E-3</v>
      </c>
      <c r="S215" s="13">
        <f t="shared" si="41"/>
        <v>4.9999629815369762E-2</v>
      </c>
    </row>
    <row r="216" spans="1:19" x14ac:dyDescent="0.45">
      <c r="A216" s="8" t="str">
        <f t="shared" si="42"/>
        <v>August</v>
      </c>
      <c r="B216" s="11">
        <v>43679</v>
      </c>
      <c r="C216" s="8">
        <v>22803207</v>
      </c>
      <c r="D216" s="8">
        <v>5814817</v>
      </c>
      <c r="E216" s="8">
        <v>2256149</v>
      </c>
      <c r="F216" s="8">
        <v>1581109</v>
      </c>
      <c r="G216" s="8">
        <v>1322439</v>
      </c>
      <c r="H216" s="13">
        <f t="shared" si="43"/>
        <v>5.7993553275203794E-2</v>
      </c>
      <c r="I216" s="13">
        <f t="shared" si="36"/>
        <v>6.1115020545257748E-2</v>
      </c>
      <c r="J216" s="13">
        <f>IFERROR((VLOOKUP(B216,'Channel wise traffic'!$B$2:$G$368,6,TRUE)/(VLOOKUP(B216-7,'Channel wise traffic'!$B$2:$G$368,6,TRUE))-1),"NA")</f>
        <v>8.247417297186499E-2</v>
      </c>
      <c r="K216" s="13">
        <f t="shared" si="37"/>
        <v>-1.9731828856234923E-2</v>
      </c>
      <c r="L216" s="13">
        <f t="shared" si="44"/>
        <v>0.25499996557501758</v>
      </c>
      <c r="M216" s="13">
        <f t="shared" si="45"/>
        <v>0.38800000068789781</v>
      </c>
      <c r="N216" s="13">
        <f t="shared" si="46"/>
        <v>0.7007999028432963</v>
      </c>
      <c r="O216" s="13">
        <f t="shared" si="47"/>
        <v>0.83639964101146724</v>
      </c>
      <c r="P216" s="13">
        <f t="shared" si="38"/>
        <v>9.9009581867819385E-3</v>
      </c>
      <c r="Q216" s="13">
        <f t="shared" si="39"/>
        <v>8.5113614822773798E-8</v>
      </c>
      <c r="R216" s="13">
        <f t="shared" si="40"/>
        <v>-7.6922836336441924E-2</v>
      </c>
      <c r="S216" s="13">
        <f t="shared" si="41"/>
        <v>5.1545510107991799E-2</v>
      </c>
    </row>
    <row r="217" spans="1:19" x14ac:dyDescent="0.45">
      <c r="A217" s="8" t="str">
        <f t="shared" si="42"/>
        <v>August</v>
      </c>
      <c r="B217" s="11">
        <v>43680</v>
      </c>
      <c r="C217" s="8">
        <v>45338648</v>
      </c>
      <c r="D217" s="8">
        <v>9045060</v>
      </c>
      <c r="E217" s="8">
        <v>3167580</v>
      </c>
      <c r="F217" s="8">
        <v>2240112</v>
      </c>
      <c r="G217" s="8">
        <v>1782233</v>
      </c>
      <c r="H217" s="13">
        <f t="shared" si="43"/>
        <v>3.930935479152356E-2</v>
      </c>
      <c r="I217" s="13">
        <f t="shared" si="36"/>
        <v>4.9113520787332776E-2</v>
      </c>
      <c r="J217" s="13">
        <f>IFERROR((VLOOKUP(B217,'Channel wise traffic'!$B$2:$G$368,6,TRUE)/(VLOOKUP(B217-7,'Channel wise traffic'!$B$2:$G$368,6,TRUE))-1),"NA")</f>
        <v>1.0000011361168459E-2</v>
      </c>
      <c r="K217" s="13">
        <f t="shared" si="37"/>
        <v>3.8726246750083293E-2</v>
      </c>
      <c r="L217" s="13">
        <f t="shared" si="44"/>
        <v>0.19949999391247838</v>
      </c>
      <c r="M217" s="13">
        <f t="shared" si="45"/>
        <v>0.35019999867330898</v>
      </c>
      <c r="N217" s="13">
        <f t="shared" si="46"/>
        <v>0.70719981815771027</v>
      </c>
      <c r="O217" s="13">
        <f t="shared" si="47"/>
        <v>0.79559995214524992</v>
      </c>
      <c r="P217" s="13">
        <f t="shared" si="38"/>
        <v>-6.8627435811957516E-2</v>
      </c>
      <c r="Q217" s="13">
        <f t="shared" si="39"/>
        <v>6.1855881454901729E-2</v>
      </c>
      <c r="R217" s="13">
        <f t="shared" si="40"/>
        <v>3.9999751876417911E-2</v>
      </c>
      <c r="S217" s="13">
        <f t="shared" si="41"/>
        <v>9.9011167341060968E-3</v>
      </c>
    </row>
    <row r="218" spans="1:19" x14ac:dyDescent="0.45">
      <c r="A218" s="8" t="str">
        <f t="shared" si="42"/>
        <v>August</v>
      </c>
      <c r="B218" s="11">
        <v>43681</v>
      </c>
      <c r="C218" s="8">
        <v>43991955</v>
      </c>
      <c r="D218" s="8">
        <v>9053544</v>
      </c>
      <c r="E218" s="8">
        <v>2924294</v>
      </c>
      <c r="F218" s="8">
        <v>2068061</v>
      </c>
      <c r="G218" s="8">
        <v>1677611</v>
      </c>
      <c r="H218" s="13">
        <f t="shared" si="43"/>
        <v>3.8134495273056179E-2</v>
      </c>
      <c r="I218" s="13">
        <f t="shared" si="36"/>
        <v>1.0185488493980932E-2</v>
      </c>
      <c r="J218" s="13">
        <f>IFERROR((VLOOKUP(B218,'Channel wise traffic'!$B$2:$G$368,6,TRUE)/(VLOOKUP(B218-7,'Channel wise traffic'!$B$2:$G$368,6,TRUE))-1),"NA")</f>
        <v>1.0309313154317934E-2</v>
      </c>
      <c r="K218" s="13">
        <f t="shared" si="37"/>
        <v>-1.2251521325334913E-4</v>
      </c>
      <c r="L218" s="13">
        <f t="shared" si="44"/>
        <v>0.20579999229404558</v>
      </c>
      <c r="M218" s="13">
        <f t="shared" si="45"/>
        <v>0.3229999213567637</v>
      </c>
      <c r="N218" s="13">
        <f t="shared" si="46"/>
        <v>0.70720009684388774</v>
      </c>
      <c r="O218" s="13">
        <f t="shared" si="47"/>
        <v>0.81119995976907833</v>
      </c>
      <c r="P218" s="13">
        <f t="shared" si="38"/>
        <v>2.0833352417464424E-2</v>
      </c>
      <c r="Q218" s="13">
        <f t="shared" si="39"/>
        <v>-7.7669930661339315E-2</v>
      </c>
      <c r="R218" s="13">
        <f t="shared" si="40"/>
        <v>7.2165263843283256E-2</v>
      </c>
      <c r="S218" s="13">
        <f t="shared" si="41"/>
        <v>-9.524270773628829E-3</v>
      </c>
    </row>
    <row r="219" spans="1:19" x14ac:dyDescent="0.45">
      <c r="A219" s="8" t="str">
        <f t="shared" si="42"/>
        <v>August</v>
      </c>
      <c r="B219" s="11">
        <v>43682</v>
      </c>
      <c r="C219" s="8">
        <v>22368860</v>
      </c>
      <c r="D219" s="8">
        <v>5592215</v>
      </c>
      <c r="E219" s="8">
        <v>2214517</v>
      </c>
      <c r="F219" s="8">
        <v>1551933</v>
      </c>
      <c r="G219" s="8">
        <v>1208956</v>
      </c>
      <c r="H219" s="13">
        <f t="shared" si="43"/>
        <v>5.4046384125073878E-2</v>
      </c>
      <c r="I219" s="13">
        <f t="shared" si="36"/>
        <v>-6.8627473639041092E-2</v>
      </c>
      <c r="J219" s="13">
        <f>IFERROR((VLOOKUP(B219,'Channel wise traffic'!$B$2:$G$368,6,TRUE)/(VLOOKUP(B219-7,'Channel wise traffic'!$B$2:$G$368,6,TRUE))-1),"NA")</f>
        <v>4.0403967113556316E-2</v>
      </c>
      <c r="K219" s="13">
        <f t="shared" si="37"/>
        <v>-0.10479725582919641</v>
      </c>
      <c r="L219" s="13">
        <f t="shared" si="44"/>
        <v>0.25</v>
      </c>
      <c r="M219" s="13">
        <f t="shared" si="45"/>
        <v>0.39599997496519718</v>
      </c>
      <c r="N219" s="13">
        <f t="shared" si="46"/>
        <v>0.70079976807583777</v>
      </c>
      <c r="O219" s="13">
        <f t="shared" si="47"/>
        <v>0.77900012436103883</v>
      </c>
      <c r="P219" s="13">
        <f t="shared" si="38"/>
        <v>-2.9126213153819802E-2</v>
      </c>
      <c r="Q219" s="13">
        <f t="shared" si="39"/>
        <v>-9.9999731769968569E-3</v>
      </c>
      <c r="R219" s="13">
        <f t="shared" si="40"/>
        <v>0</v>
      </c>
      <c r="S219" s="13">
        <f t="shared" si="41"/>
        <v>-6.8627473639041092E-2</v>
      </c>
    </row>
    <row r="220" spans="1:19" x14ac:dyDescent="0.45">
      <c r="A220" s="8" t="str">
        <f t="shared" si="42"/>
        <v>August</v>
      </c>
      <c r="B220" s="11">
        <v>43683</v>
      </c>
      <c r="C220" s="8">
        <v>22586034</v>
      </c>
      <c r="D220" s="8">
        <v>5420648</v>
      </c>
      <c r="E220" s="8">
        <v>2124894</v>
      </c>
      <c r="F220" s="8">
        <v>1535660</v>
      </c>
      <c r="G220" s="8">
        <v>1221464</v>
      </c>
      <c r="H220" s="13">
        <f t="shared" si="43"/>
        <v>5.4080499480342589E-2</v>
      </c>
      <c r="I220" s="13">
        <f t="shared" si="36"/>
        <v>1.0841940708214315E-2</v>
      </c>
      <c r="J220" s="13">
        <f>IFERROR((VLOOKUP(B220,'Channel wise traffic'!$B$2:$G$368,6,TRUE)/(VLOOKUP(B220-7,'Channel wise traffic'!$B$2:$G$368,6,TRUE))-1),"NA")</f>
        <v>8.3333329336271023E-2</v>
      </c>
      <c r="K220" s="13">
        <f t="shared" si="37"/>
        <v>-6.6915166081014887E-2</v>
      </c>
      <c r="L220" s="13">
        <f t="shared" si="44"/>
        <v>0.23999999291597632</v>
      </c>
      <c r="M220" s="13">
        <f t="shared" si="45"/>
        <v>0.39199999704832339</v>
      </c>
      <c r="N220" s="13">
        <f t="shared" si="46"/>
        <v>0.72269957936725315</v>
      </c>
      <c r="O220" s="13">
        <f t="shared" si="47"/>
        <v>0.79540002344268912</v>
      </c>
      <c r="P220" s="13">
        <f t="shared" si="38"/>
        <v>-3.999993624377729E-2</v>
      </c>
      <c r="Q220" s="13">
        <f t="shared" si="39"/>
        <v>4.7287072479917924E-8</v>
      </c>
      <c r="R220" s="13">
        <f t="shared" si="40"/>
        <v>4.2104887925109136E-2</v>
      </c>
      <c r="S220" s="13">
        <f t="shared" si="41"/>
        <v>-6.7307648763831551E-2</v>
      </c>
    </row>
    <row r="221" spans="1:19" x14ac:dyDescent="0.45">
      <c r="A221" s="8" t="str">
        <f t="shared" si="42"/>
        <v>August</v>
      </c>
      <c r="B221" s="11">
        <v>43684</v>
      </c>
      <c r="C221" s="8">
        <v>22586034</v>
      </c>
      <c r="D221" s="8">
        <v>5364183</v>
      </c>
      <c r="E221" s="8">
        <v>2124216</v>
      </c>
      <c r="F221" s="8">
        <v>1488650</v>
      </c>
      <c r="G221" s="8">
        <v>1184072</v>
      </c>
      <c r="H221" s="13">
        <f t="shared" si="43"/>
        <v>5.2424963143152974E-2</v>
      </c>
      <c r="I221" s="13">
        <f t="shared" si="36"/>
        <v>-0.10453264967348441</v>
      </c>
      <c r="J221" s="13">
        <f>IFERROR((VLOOKUP(B221,'Channel wise traffic'!$B$2:$G$368,6,TRUE)/(VLOOKUP(B221-7,'Channel wise traffic'!$B$2:$G$368,6,TRUE))-1),"NA")</f>
        <v>9.7087656419474477E-3</v>
      </c>
      <c r="K221" s="13">
        <f t="shared" si="37"/>
        <v>-0.1131429362930747</v>
      </c>
      <c r="L221" s="13">
        <f t="shared" si="44"/>
        <v>0.23749999667936389</v>
      </c>
      <c r="M221" s="13">
        <f t="shared" si="45"/>
        <v>0.39599991275465435</v>
      </c>
      <c r="N221" s="13">
        <f t="shared" si="46"/>
        <v>0.70079973034757292</v>
      </c>
      <c r="O221" s="13">
        <f t="shared" si="47"/>
        <v>0.79539985893258991</v>
      </c>
      <c r="P221" s="13">
        <f t="shared" si="38"/>
        <v>-5.0000013282544442E-2</v>
      </c>
      <c r="Q221" s="13">
        <f t="shared" si="39"/>
        <v>-1.570973403586251E-7</v>
      </c>
      <c r="R221" s="13">
        <f t="shared" si="40"/>
        <v>1.0526281949095218E-2</v>
      </c>
      <c r="S221" s="13">
        <f t="shared" si="41"/>
        <v>-7.6190369657809454E-2</v>
      </c>
    </row>
    <row r="222" spans="1:19" x14ac:dyDescent="0.45">
      <c r="A222" s="8" t="str">
        <f t="shared" si="42"/>
        <v>August</v>
      </c>
      <c r="B222" s="11">
        <v>43685</v>
      </c>
      <c r="C222" s="8">
        <v>20848646</v>
      </c>
      <c r="D222" s="8">
        <v>5264283</v>
      </c>
      <c r="E222" s="8">
        <v>2168884</v>
      </c>
      <c r="F222" s="8">
        <v>1519954</v>
      </c>
      <c r="G222" s="8">
        <v>1233898</v>
      </c>
      <c r="H222" s="13">
        <f t="shared" si="43"/>
        <v>5.9183603577901416E-2</v>
      </c>
      <c r="I222" s="13">
        <f t="shared" si="36"/>
        <v>-0.18102230670794195</v>
      </c>
      <c r="J222" s="13">
        <f>IFERROR((VLOOKUP(B222,'Channel wise traffic'!$B$2:$G$368,6,TRUE)/(VLOOKUP(B222-7,'Channel wise traffic'!$B$2:$G$368,6,TRUE))-1),"NA")</f>
        <v>-5.8823516134325682E-2</v>
      </c>
      <c r="K222" s="13">
        <f t="shared" si="37"/>
        <v>-0.12983617632590294</v>
      </c>
      <c r="L222" s="13">
        <f t="shared" si="44"/>
        <v>0.25249999448405425</v>
      </c>
      <c r="M222" s="13">
        <f t="shared" si="45"/>
        <v>0.41199988678420213</v>
      </c>
      <c r="N222" s="13">
        <f t="shared" si="46"/>
        <v>0.70080004278698171</v>
      </c>
      <c r="O222" s="13">
        <f t="shared" si="47"/>
        <v>0.8117995676184937</v>
      </c>
      <c r="P222" s="13">
        <f t="shared" si="38"/>
        <v>-1.9417427955689681E-2</v>
      </c>
      <c r="Q222" s="13">
        <f t="shared" si="39"/>
        <v>9.8036753199515214E-3</v>
      </c>
      <c r="R222" s="13">
        <f t="shared" si="40"/>
        <v>-6.7960689278955044E-2</v>
      </c>
      <c r="S222" s="13">
        <f t="shared" si="41"/>
        <v>-5.714333241853331E-2</v>
      </c>
    </row>
    <row r="223" spans="1:19" x14ac:dyDescent="0.45">
      <c r="A223" s="8" t="str">
        <f t="shared" si="42"/>
        <v>August</v>
      </c>
      <c r="B223" s="11">
        <v>43686</v>
      </c>
      <c r="C223" s="8">
        <v>22586034</v>
      </c>
      <c r="D223" s="8">
        <v>5590043</v>
      </c>
      <c r="E223" s="8">
        <v>2124216</v>
      </c>
      <c r="F223" s="8">
        <v>1566184</v>
      </c>
      <c r="G223" s="8">
        <v>1322799</v>
      </c>
      <c r="H223" s="13">
        <f t="shared" si="43"/>
        <v>5.8567121611523297E-2</v>
      </c>
      <c r="I223" s="13">
        <f t="shared" si="36"/>
        <v>2.7222427650719361E-4</v>
      </c>
      <c r="J223" s="13">
        <f>IFERROR((VLOOKUP(B223,'Channel wise traffic'!$B$2:$G$368,6,TRUE)/(VLOOKUP(B223-7,'Channel wise traffic'!$B$2:$G$368,6,TRUE))-1),"NA")</f>
        <v>-9.5237928177200892E-3</v>
      </c>
      <c r="K223" s="13">
        <f t="shared" si="37"/>
        <v>9.8902085477963197E-3</v>
      </c>
      <c r="L223" s="13">
        <f t="shared" si="44"/>
        <v>0.24749998162581355</v>
      </c>
      <c r="M223" s="13">
        <f t="shared" si="45"/>
        <v>0.37999993917756986</v>
      </c>
      <c r="N223" s="13">
        <f t="shared" si="46"/>
        <v>0.7372997849559555</v>
      </c>
      <c r="O223" s="13">
        <f t="shared" si="47"/>
        <v>0.84459999591363466</v>
      </c>
      <c r="P223" s="13">
        <f t="shared" si="38"/>
        <v>-2.9411705732162674E-2</v>
      </c>
      <c r="Q223" s="13">
        <f t="shared" si="39"/>
        <v>-2.0618715196248361E-2</v>
      </c>
      <c r="R223" s="13">
        <f t="shared" si="40"/>
        <v>5.2083172335742889E-2</v>
      </c>
      <c r="S223" s="13">
        <f t="shared" si="41"/>
        <v>9.8043500978199916E-3</v>
      </c>
    </row>
    <row r="224" spans="1:19" x14ac:dyDescent="0.45">
      <c r="A224" s="8" t="str">
        <f t="shared" si="42"/>
        <v>August</v>
      </c>
      <c r="B224" s="11">
        <v>43687</v>
      </c>
      <c r="C224" s="8">
        <v>46685340</v>
      </c>
      <c r="D224" s="8">
        <v>9411764</v>
      </c>
      <c r="E224" s="8">
        <v>3328000</v>
      </c>
      <c r="F224" s="8">
        <v>2330931</v>
      </c>
      <c r="G224" s="8">
        <v>1890851</v>
      </c>
      <c r="H224" s="13">
        <f t="shared" si="43"/>
        <v>4.0502029116634898E-2</v>
      </c>
      <c r="I224" s="13">
        <f t="shared" si="36"/>
        <v>6.0944893288363611E-2</v>
      </c>
      <c r="J224" s="13">
        <f>IFERROR((VLOOKUP(B224,'Channel wise traffic'!$B$2:$G$368,6,TRUE)/(VLOOKUP(B224-7,'Channel wise traffic'!$B$2:$G$368,6,TRUE))-1),"NA")</f>
        <v>2.9702959596478395E-2</v>
      </c>
      <c r="K224" s="13">
        <f t="shared" si="37"/>
        <v>3.034072503699603E-2</v>
      </c>
      <c r="L224" s="13">
        <f t="shared" si="44"/>
        <v>0.2015999883475198</v>
      </c>
      <c r="M224" s="13">
        <f t="shared" si="45"/>
        <v>0.353600026520002</v>
      </c>
      <c r="N224" s="13">
        <f t="shared" si="46"/>
        <v>0.70039993990384619</v>
      </c>
      <c r="O224" s="13">
        <f t="shared" si="47"/>
        <v>0.81119990252821728</v>
      </c>
      <c r="P224" s="13">
        <f t="shared" si="38"/>
        <v>1.0526288216142543E-2</v>
      </c>
      <c r="Q224" s="13">
        <f t="shared" si="39"/>
        <v>9.7088174174004838E-3</v>
      </c>
      <c r="R224" s="13">
        <f t="shared" si="40"/>
        <v>-9.6152149354027383E-3</v>
      </c>
      <c r="S224" s="13">
        <f t="shared" si="41"/>
        <v>1.9607781952354131E-2</v>
      </c>
    </row>
    <row r="225" spans="1:19" x14ac:dyDescent="0.45">
      <c r="A225" s="8" t="str">
        <f t="shared" si="42"/>
        <v>August</v>
      </c>
      <c r="B225" s="11">
        <v>43688</v>
      </c>
      <c r="C225" s="8">
        <v>43991955</v>
      </c>
      <c r="D225" s="8">
        <v>9700226</v>
      </c>
      <c r="E225" s="8">
        <v>3166153</v>
      </c>
      <c r="F225" s="8">
        <v>1033432</v>
      </c>
      <c r="G225" s="8">
        <v>765773</v>
      </c>
      <c r="H225" s="13">
        <f t="shared" si="43"/>
        <v>1.7407114550830941E-2</v>
      </c>
      <c r="I225" s="13">
        <f t="shared" si="36"/>
        <v>-0.54353363205176886</v>
      </c>
      <c r="J225" s="13">
        <f>IFERROR((VLOOKUP(B225,'Channel wise traffic'!$B$2:$G$368,6,TRUE)/(VLOOKUP(B225-7,'Channel wise traffic'!$B$2:$G$368,6,TRUE))-1),"NA")</f>
        <v>0</v>
      </c>
      <c r="K225" s="13">
        <f t="shared" si="37"/>
        <v>-0.54353363205176897</v>
      </c>
      <c r="L225" s="13">
        <f t="shared" si="44"/>
        <v>0.22049999823831426</v>
      </c>
      <c r="M225" s="13">
        <f t="shared" si="45"/>
        <v>0.32639992099153153</v>
      </c>
      <c r="N225" s="13">
        <f t="shared" si="46"/>
        <v>0.32639989286683241</v>
      </c>
      <c r="O225" s="13">
        <f t="shared" si="47"/>
        <v>0.74099989162325142</v>
      </c>
      <c r="P225" s="13">
        <f t="shared" si="38"/>
        <v>7.1428602986852496E-2</v>
      </c>
      <c r="Q225" s="13">
        <f t="shared" si="39"/>
        <v>1.0526317221645431E-2</v>
      </c>
      <c r="R225" s="13">
        <f t="shared" si="40"/>
        <v>-0.53846175315374123</v>
      </c>
      <c r="S225" s="13">
        <f t="shared" si="41"/>
        <v>-8.6538549836479906E-2</v>
      </c>
    </row>
    <row r="226" spans="1:19" x14ac:dyDescent="0.45">
      <c r="A226" s="8" t="str">
        <f t="shared" si="42"/>
        <v>August</v>
      </c>
      <c r="B226" s="11">
        <v>43689</v>
      </c>
      <c r="C226" s="8">
        <v>20631473</v>
      </c>
      <c r="D226" s="8">
        <v>5157868</v>
      </c>
      <c r="E226" s="8">
        <v>2063147</v>
      </c>
      <c r="F226" s="8">
        <v>1445853</v>
      </c>
      <c r="G226" s="8">
        <v>1244880</v>
      </c>
      <c r="H226" s="13">
        <f t="shared" si="43"/>
        <v>6.0338881281040861E-2</v>
      </c>
      <c r="I226" s="13">
        <f t="shared" si="36"/>
        <v>2.971489450401843E-2</v>
      </c>
      <c r="J226" s="13">
        <f>IFERROR((VLOOKUP(B226,'Channel wise traffic'!$B$2:$G$368,6,TRUE)/(VLOOKUP(B226-7,'Channel wise traffic'!$B$2:$G$368,6,TRUE))-1),"NA")</f>
        <v>-7.7669856905524637E-2</v>
      </c>
      <c r="K226" s="13">
        <f t="shared" si="37"/>
        <v>0.11642771774342786</v>
      </c>
      <c r="L226" s="13">
        <f t="shared" si="44"/>
        <v>0.24999998788259084</v>
      </c>
      <c r="M226" s="13">
        <f t="shared" si="45"/>
        <v>0.39999996122428877</v>
      </c>
      <c r="N226" s="13">
        <f t="shared" si="46"/>
        <v>0.70079979759076794</v>
      </c>
      <c r="O226" s="13">
        <f t="shared" si="47"/>
        <v>0.86100039215604907</v>
      </c>
      <c r="P226" s="13">
        <f t="shared" si="38"/>
        <v>-4.8469636637626934E-8</v>
      </c>
      <c r="Q226" s="13">
        <f t="shared" si="39"/>
        <v>1.0100976040322118E-2</v>
      </c>
      <c r="R226" s="13">
        <f t="shared" si="40"/>
        <v>4.211606730031292E-8</v>
      </c>
      <c r="S226" s="13">
        <f t="shared" si="41"/>
        <v>0.10526348485793835</v>
      </c>
    </row>
    <row r="227" spans="1:19" x14ac:dyDescent="0.45">
      <c r="A227" s="8" t="str">
        <f t="shared" si="42"/>
        <v>August</v>
      </c>
      <c r="B227" s="11">
        <v>43690</v>
      </c>
      <c r="C227" s="8">
        <v>20848646</v>
      </c>
      <c r="D227" s="8">
        <v>5316404</v>
      </c>
      <c r="E227" s="8">
        <v>2211624</v>
      </c>
      <c r="F227" s="8">
        <v>1549906</v>
      </c>
      <c r="G227" s="8">
        <v>1334469</v>
      </c>
      <c r="H227" s="13">
        <f t="shared" si="43"/>
        <v>6.4007466000429961E-2</v>
      </c>
      <c r="I227" s="13">
        <f t="shared" si="36"/>
        <v>9.2516029944394562E-2</v>
      </c>
      <c r="J227" s="13">
        <f>IFERROR((VLOOKUP(B227,'Channel wise traffic'!$B$2:$G$368,6,TRUE)/(VLOOKUP(B227-7,'Channel wise traffic'!$B$2:$G$368,6,TRUE))-1),"NA")</f>
        <v>-7.6923073517295992E-2</v>
      </c>
      <c r="K227" s="13">
        <f t="shared" si="37"/>
        <v>0.18355907610830524</v>
      </c>
      <c r="L227" s="13">
        <f t="shared" si="44"/>
        <v>0.25499996498573574</v>
      </c>
      <c r="M227" s="13">
        <f t="shared" si="45"/>
        <v>0.41599998796178772</v>
      </c>
      <c r="N227" s="13">
        <f t="shared" si="46"/>
        <v>0.70079995514608273</v>
      </c>
      <c r="O227" s="13">
        <f t="shared" si="47"/>
        <v>0.86099995741677238</v>
      </c>
      <c r="P227" s="13">
        <f t="shared" si="38"/>
        <v>6.2499885468792149E-2</v>
      </c>
      <c r="Q227" s="13">
        <f t="shared" si="39"/>
        <v>6.1224467076987699E-2</v>
      </c>
      <c r="R227" s="13">
        <f t="shared" si="40"/>
        <v>-3.0302527974824911E-2</v>
      </c>
      <c r="S227" s="13">
        <f t="shared" si="41"/>
        <v>8.247414136367559E-2</v>
      </c>
    </row>
    <row r="228" spans="1:19" x14ac:dyDescent="0.45">
      <c r="A228" s="8" t="str">
        <f t="shared" si="42"/>
        <v>August</v>
      </c>
      <c r="B228" s="11">
        <v>43691</v>
      </c>
      <c r="C228" s="8">
        <v>22586034</v>
      </c>
      <c r="D228" s="8">
        <v>5477113</v>
      </c>
      <c r="E228" s="8">
        <v>2147028</v>
      </c>
      <c r="F228" s="8">
        <v>1551657</v>
      </c>
      <c r="G228" s="8">
        <v>1335977</v>
      </c>
      <c r="H228" s="13">
        <f t="shared" si="43"/>
        <v>5.9150579512985767E-2</v>
      </c>
      <c r="I228" s="13">
        <f t="shared" si="36"/>
        <v>0.12829034045226972</v>
      </c>
      <c r="J228" s="13">
        <f>IFERROR((VLOOKUP(B228,'Channel wise traffic'!$B$2:$G$368,6,TRUE)/(VLOOKUP(B228-7,'Channel wise traffic'!$B$2:$G$368,6,TRUE))-1),"NA")</f>
        <v>0</v>
      </c>
      <c r="K228" s="13">
        <f t="shared" si="37"/>
        <v>0.12829034045226972</v>
      </c>
      <c r="L228" s="13">
        <f t="shared" si="44"/>
        <v>0.24249998915258872</v>
      </c>
      <c r="M228" s="13">
        <f t="shared" si="45"/>
        <v>0.39199994595693022</v>
      </c>
      <c r="N228" s="13">
        <f t="shared" si="46"/>
        <v>0.72269993684292888</v>
      </c>
      <c r="O228" s="13">
        <f t="shared" si="47"/>
        <v>0.86100020816456213</v>
      </c>
      <c r="P228" s="13">
        <f t="shared" si="38"/>
        <v>2.1052600181612036E-2</v>
      </c>
      <c r="Q228" s="13">
        <f t="shared" si="39"/>
        <v>-1.0100928482280613E-2</v>
      </c>
      <c r="R228" s="13">
        <f t="shared" si="40"/>
        <v>3.1250306681045892E-2</v>
      </c>
      <c r="S228" s="13">
        <f t="shared" si="41"/>
        <v>8.2474680495928876E-2</v>
      </c>
    </row>
    <row r="229" spans="1:19" x14ac:dyDescent="0.45">
      <c r="A229" s="8" t="str">
        <f t="shared" si="42"/>
        <v>August</v>
      </c>
      <c r="B229" s="11">
        <v>43692</v>
      </c>
      <c r="C229" s="8">
        <v>21934513</v>
      </c>
      <c r="D229" s="8">
        <v>5702973</v>
      </c>
      <c r="E229" s="8">
        <v>2235565</v>
      </c>
      <c r="F229" s="8">
        <v>1615643</v>
      </c>
      <c r="G229" s="8">
        <v>1298330</v>
      </c>
      <c r="H229" s="13">
        <f t="shared" si="43"/>
        <v>5.9191193349038565E-2</v>
      </c>
      <c r="I229" s="13">
        <f t="shared" si="36"/>
        <v>5.2218254669348596E-2</v>
      </c>
      <c r="J229" s="13">
        <f>IFERROR((VLOOKUP(B229,'Channel wise traffic'!$B$2:$G$368,6,TRUE)/(VLOOKUP(B229-7,'Channel wise traffic'!$B$2:$G$368,6,TRUE))-1),"NA")</f>
        <v>5.2083288866014987E-2</v>
      </c>
      <c r="K229" s="13">
        <f t="shared" si="37"/>
        <v>1.282411120364646E-4</v>
      </c>
      <c r="L229" s="13">
        <f t="shared" si="44"/>
        <v>0.25999998267570379</v>
      </c>
      <c r="M229" s="13">
        <f t="shared" si="45"/>
        <v>0.39199992705559011</v>
      </c>
      <c r="N229" s="13">
        <f t="shared" si="46"/>
        <v>0.7227000780563303</v>
      </c>
      <c r="O229" s="13">
        <f t="shared" si="47"/>
        <v>0.8035995575755287</v>
      </c>
      <c r="P229" s="13">
        <f t="shared" si="38"/>
        <v>2.970292418015541E-2</v>
      </c>
      <c r="Q229" s="13">
        <f t="shared" si="39"/>
        <v>-4.854360491387133E-2</v>
      </c>
      <c r="R229" s="13">
        <f t="shared" si="40"/>
        <v>3.1250048419311227E-2</v>
      </c>
      <c r="S229" s="13">
        <f t="shared" si="41"/>
        <v>-1.0101027852257527E-2</v>
      </c>
    </row>
    <row r="230" spans="1:19" x14ac:dyDescent="0.45">
      <c r="A230" s="8" t="str">
        <f t="shared" si="42"/>
        <v>August</v>
      </c>
      <c r="B230" s="11">
        <v>43693</v>
      </c>
      <c r="C230" s="8">
        <v>21282993</v>
      </c>
      <c r="D230" s="8">
        <v>5480370</v>
      </c>
      <c r="E230" s="8">
        <v>2279834</v>
      </c>
      <c r="F230" s="8">
        <v>1581065</v>
      </c>
      <c r="G230" s="8">
        <v>1257579</v>
      </c>
      <c r="H230" s="13">
        <f t="shared" si="43"/>
        <v>5.9088446817606902E-2</v>
      </c>
      <c r="I230" s="13">
        <f t="shared" si="36"/>
        <v>-4.9304542867056877E-2</v>
      </c>
      <c r="J230" s="13">
        <f>IFERROR((VLOOKUP(B230,'Channel wise traffic'!$B$2:$G$368,6,TRUE)/(VLOOKUP(B230-7,'Channel wise traffic'!$B$2:$G$368,6,TRUE))-1),"NA")</f>
        <v>-5.7692294069183969E-2</v>
      </c>
      <c r="K230" s="13">
        <f t="shared" si="37"/>
        <v>8.9013287957289133E-3</v>
      </c>
      <c r="L230" s="13">
        <f t="shared" si="44"/>
        <v>0.2574999672273538</v>
      </c>
      <c r="M230" s="13">
        <f t="shared" si="45"/>
        <v>0.41600001459755453</v>
      </c>
      <c r="N230" s="13">
        <f t="shared" si="46"/>
        <v>0.69350005307403961</v>
      </c>
      <c r="O230" s="13">
        <f t="shared" si="47"/>
        <v>0.79539993611900839</v>
      </c>
      <c r="P230" s="13">
        <f t="shared" si="38"/>
        <v>4.0403985228002481E-2</v>
      </c>
      <c r="Q230" s="13">
        <f t="shared" si="39"/>
        <v>9.4737055742428078E-2</v>
      </c>
      <c r="R230" s="13">
        <f t="shared" si="40"/>
        <v>-5.9405594271985773E-2</v>
      </c>
      <c r="S230" s="13">
        <f t="shared" si="41"/>
        <v>-5.825249826268919E-2</v>
      </c>
    </row>
    <row r="231" spans="1:19" x14ac:dyDescent="0.45">
      <c r="A231" s="8" t="str">
        <f t="shared" si="42"/>
        <v>August</v>
      </c>
      <c r="B231" s="11">
        <v>43694</v>
      </c>
      <c r="C231" s="8">
        <v>46685340</v>
      </c>
      <c r="D231" s="8">
        <v>10098039</v>
      </c>
      <c r="E231" s="8">
        <v>3399000</v>
      </c>
      <c r="F231" s="8">
        <v>2357546</v>
      </c>
      <c r="G231" s="8">
        <v>1857275</v>
      </c>
      <c r="H231" s="13">
        <f t="shared" si="43"/>
        <v>3.9782831184264698E-2</v>
      </c>
      <c r="I231" s="13">
        <f t="shared" si="36"/>
        <v>-1.7757083979647259E-2</v>
      </c>
      <c r="J231" s="13">
        <f>IFERROR((VLOOKUP(B231,'Channel wise traffic'!$B$2:$G$368,6,TRUE)/(VLOOKUP(B231-7,'Channel wise traffic'!$B$2:$G$368,6,TRUE))-1),"NA")</f>
        <v>0</v>
      </c>
      <c r="K231" s="13">
        <f t="shared" si="37"/>
        <v>-1.7757083979647148E-2</v>
      </c>
      <c r="L231" s="13">
        <f t="shared" si="44"/>
        <v>0.21629999910035999</v>
      </c>
      <c r="M231" s="13">
        <f t="shared" si="45"/>
        <v>0.33660000718951472</v>
      </c>
      <c r="N231" s="13">
        <f t="shared" si="46"/>
        <v>0.69359988231832892</v>
      </c>
      <c r="O231" s="13">
        <f t="shared" si="47"/>
        <v>0.78780011079317225</v>
      </c>
      <c r="P231" s="13">
        <f t="shared" si="38"/>
        <v>7.2916724218754281E-2</v>
      </c>
      <c r="Q231" s="13">
        <f t="shared" si="39"/>
        <v>-4.8076974138817397E-2</v>
      </c>
      <c r="R231" s="13">
        <f t="shared" si="40"/>
        <v>-9.7088209151628968E-3</v>
      </c>
      <c r="S231" s="13">
        <f t="shared" si="41"/>
        <v>-2.8845900575328431E-2</v>
      </c>
    </row>
    <row r="232" spans="1:19" x14ac:dyDescent="0.45">
      <c r="A232" s="8" t="str">
        <f t="shared" si="42"/>
        <v>August</v>
      </c>
      <c r="B232" s="11">
        <v>43695</v>
      </c>
      <c r="C232" s="8">
        <v>45338648</v>
      </c>
      <c r="D232" s="8">
        <v>9521116</v>
      </c>
      <c r="E232" s="8">
        <v>3140064</v>
      </c>
      <c r="F232" s="8">
        <v>2028481</v>
      </c>
      <c r="G232" s="8">
        <v>1582215</v>
      </c>
      <c r="H232" s="13">
        <f t="shared" si="43"/>
        <v>3.4897710227265712E-2</v>
      </c>
      <c r="I232" s="13">
        <f t="shared" si="36"/>
        <v>1.0661671278564273</v>
      </c>
      <c r="J232" s="13">
        <f>IFERROR((VLOOKUP(B232,'Channel wise traffic'!$B$2:$G$368,6,TRUE)/(VLOOKUP(B232-7,'Channel wise traffic'!$B$2:$G$368,6,TRUE))-1),"NA")</f>
        <v>3.0612233532244737E-2</v>
      </c>
      <c r="K232" s="13">
        <f t="shared" si="37"/>
        <v>1.0047958049198824</v>
      </c>
      <c r="L232" s="13">
        <f t="shared" si="44"/>
        <v>0.20999999823550097</v>
      </c>
      <c r="M232" s="13">
        <f t="shared" si="45"/>
        <v>0.32979999403431276</v>
      </c>
      <c r="N232" s="13">
        <f t="shared" si="46"/>
        <v>0.64599989044809281</v>
      </c>
      <c r="O232" s="13">
        <f t="shared" si="47"/>
        <v>0.77999991126364998</v>
      </c>
      <c r="P232" s="13">
        <f t="shared" si="38"/>
        <v>-4.7619048012258913E-2</v>
      </c>
      <c r="Q232" s="13">
        <f t="shared" si="39"/>
        <v>1.0416892971213176E-2</v>
      </c>
      <c r="R232" s="13">
        <f t="shared" si="40"/>
        <v>0.97916698064497742</v>
      </c>
      <c r="S232" s="13">
        <f t="shared" si="41"/>
        <v>5.2631613150393664E-2</v>
      </c>
    </row>
    <row r="233" spans="1:19" x14ac:dyDescent="0.45">
      <c r="A233" s="8" t="str">
        <f t="shared" si="42"/>
        <v>August</v>
      </c>
      <c r="B233" s="11">
        <v>43696</v>
      </c>
      <c r="C233" s="8">
        <v>21065820</v>
      </c>
      <c r="D233" s="8">
        <v>5003132</v>
      </c>
      <c r="E233" s="8">
        <v>2041277</v>
      </c>
      <c r="F233" s="8">
        <v>1534836</v>
      </c>
      <c r="G233" s="8">
        <v>1233394</v>
      </c>
      <c r="H233" s="13">
        <f t="shared" si="43"/>
        <v>5.8549536642770135E-2</v>
      </c>
      <c r="I233" s="13">
        <f t="shared" si="36"/>
        <v>-9.2265921213289248E-3</v>
      </c>
      <c r="J233" s="13">
        <f>IFERROR((VLOOKUP(B233,'Channel wise traffic'!$B$2:$G$368,6,TRUE)/(VLOOKUP(B233-7,'Channel wise traffic'!$B$2:$G$368,6,TRUE))-1),"NA")</f>
        <v>2.1052642293288626E-2</v>
      </c>
      <c r="K233" s="13">
        <f t="shared" si="37"/>
        <v>-2.9654919022056192E-2</v>
      </c>
      <c r="L233" s="13">
        <f t="shared" si="44"/>
        <v>0.23749998813243445</v>
      </c>
      <c r="M233" s="13">
        <f t="shared" si="45"/>
        <v>0.40799982890717257</v>
      </c>
      <c r="N233" s="13">
        <f t="shared" si="46"/>
        <v>0.75189991363249575</v>
      </c>
      <c r="O233" s="13">
        <f t="shared" si="47"/>
        <v>0.80359986343817846</v>
      </c>
      <c r="P233" s="13">
        <f t="shared" si="38"/>
        <v>-5.0000001424107432E-2</v>
      </c>
      <c r="Q233" s="13">
        <f t="shared" si="39"/>
        <v>1.9999671145963127E-2</v>
      </c>
      <c r="R233" s="13">
        <f t="shared" si="40"/>
        <v>7.2916853311604024E-2</v>
      </c>
      <c r="S233" s="13">
        <f t="shared" si="41"/>
        <v>-6.6667250376196363E-2</v>
      </c>
    </row>
    <row r="234" spans="1:19" x14ac:dyDescent="0.45">
      <c r="A234" s="8" t="str">
        <f t="shared" si="42"/>
        <v>August</v>
      </c>
      <c r="B234" s="11">
        <v>43697</v>
      </c>
      <c r="C234" s="8">
        <v>21934513</v>
      </c>
      <c r="D234" s="8">
        <v>5757809</v>
      </c>
      <c r="E234" s="8">
        <v>2303123</v>
      </c>
      <c r="F234" s="8">
        <v>1714906</v>
      </c>
      <c r="G234" s="8">
        <v>1392160</v>
      </c>
      <c r="H234" s="13">
        <f t="shared" si="43"/>
        <v>6.3468926800426345E-2</v>
      </c>
      <c r="I234" s="13">
        <f t="shared" si="36"/>
        <v>4.3231427631514885E-2</v>
      </c>
      <c r="J234" s="13">
        <f>IFERROR((VLOOKUP(B234,'Channel wise traffic'!$B$2:$G$368,6,TRUE)/(VLOOKUP(B234-7,'Channel wise traffic'!$B$2:$G$368,6,TRUE))-1),"NA")</f>
        <v>5.2083288866014987E-2</v>
      </c>
      <c r="K234" s="13">
        <f t="shared" si="37"/>
        <v>-8.4136934900688187E-3</v>
      </c>
      <c r="L234" s="13">
        <f t="shared" si="44"/>
        <v>0.26249996979645729</v>
      </c>
      <c r="M234" s="13">
        <f t="shared" si="45"/>
        <v>0.39999989579369516</v>
      </c>
      <c r="N234" s="13">
        <f t="shared" si="46"/>
        <v>0.74460026668137136</v>
      </c>
      <c r="O234" s="13">
        <f t="shared" si="47"/>
        <v>0.81179959717908734</v>
      </c>
      <c r="P234" s="13">
        <f t="shared" si="38"/>
        <v>2.9411787610014395E-2</v>
      </c>
      <c r="Q234" s="13">
        <f t="shared" si="39"/>
        <v>-3.8461761132460137E-2</v>
      </c>
      <c r="R234" s="13">
        <f t="shared" si="40"/>
        <v>6.2500448542635034E-2</v>
      </c>
      <c r="S234" s="13">
        <f t="shared" si="41"/>
        <v>-5.7143278363565919E-2</v>
      </c>
    </row>
    <row r="235" spans="1:19" x14ac:dyDescent="0.45">
      <c r="A235" s="8" t="str">
        <f t="shared" si="42"/>
        <v>August</v>
      </c>
      <c r="B235" s="11">
        <v>43698</v>
      </c>
      <c r="C235" s="8">
        <v>22368860</v>
      </c>
      <c r="D235" s="8">
        <v>5592215</v>
      </c>
      <c r="E235" s="8">
        <v>2259254</v>
      </c>
      <c r="F235" s="8">
        <v>1599778</v>
      </c>
      <c r="G235" s="8">
        <v>1351172</v>
      </c>
      <c r="H235" s="13">
        <f t="shared" si="43"/>
        <v>6.0404151127951985E-2</v>
      </c>
      <c r="I235" s="13">
        <f t="shared" si="36"/>
        <v>1.1373698798706755E-2</v>
      </c>
      <c r="J235" s="13">
        <f>IFERROR((VLOOKUP(B235,'Channel wise traffic'!$B$2:$G$368,6,TRUE)/(VLOOKUP(B235-7,'Channel wise traffic'!$B$2:$G$368,6,TRUE))-1),"NA")</f>
        <v>-9.6154118616319506E-3</v>
      </c>
      <c r="K235" s="13">
        <f t="shared" si="37"/>
        <v>2.1192888138839239E-2</v>
      </c>
      <c r="L235" s="13">
        <f t="shared" si="44"/>
        <v>0.25</v>
      </c>
      <c r="M235" s="13">
        <f t="shared" si="45"/>
        <v>0.40399984621478252</v>
      </c>
      <c r="N235" s="13">
        <f t="shared" si="46"/>
        <v>0.70810010738057783</v>
      </c>
      <c r="O235" s="13">
        <f t="shared" si="47"/>
        <v>0.8445996882067387</v>
      </c>
      <c r="P235" s="13">
        <f t="shared" si="38"/>
        <v>3.092788116659273E-2</v>
      </c>
      <c r="Q235" s="13">
        <f t="shared" si="39"/>
        <v>3.0611994674026644E-2</v>
      </c>
      <c r="R235" s="13">
        <f t="shared" si="40"/>
        <v>-2.0201785994515942E-2</v>
      </c>
      <c r="S235" s="13">
        <f t="shared" si="41"/>
        <v>-1.9048218342229251E-2</v>
      </c>
    </row>
    <row r="236" spans="1:19" x14ac:dyDescent="0.45">
      <c r="A236" s="8" t="str">
        <f t="shared" si="42"/>
        <v>August</v>
      </c>
      <c r="B236" s="11">
        <v>43699</v>
      </c>
      <c r="C236" s="8">
        <v>21934513</v>
      </c>
      <c r="D236" s="8">
        <v>5483628</v>
      </c>
      <c r="E236" s="8">
        <v>2193451</v>
      </c>
      <c r="F236" s="8">
        <v>1617231</v>
      </c>
      <c r="G236" s="8">
        <v>1392436</v>
      </c>
      <c r="H236" s="13">
        <f t="shared" si="43"/>
        <v>6.3481509710290804E-2</v>
      </c>
      <c r="I236" s="13">
        <f t="shared" si="36"/>
        <v>7.2482342701778446E-2</v>
      </c>
      <c r="J236" s="13">
        <f>IFERROR((VLOOKUP(B236,'Channel wise traffic'!$B$2:$G$368,6,TRUE)/(VLOOKUP(B236-7,'Channel wise traffic'!$B$2:$G$368,6,TRUE))-1),"NA")</f>
        <v>0</v>
      </c>
      <c r="K236" s="13">
        <f t="shared" si="37"/>
        <v>7.2482342701778446E-2</v>
      </c>
      <c r="L236" s="13">
        <f t="shared" si="44"/>
        <v>0.24999998860243672</v>
      </c>
      <c r="M236" s="13">
        <f t="shared" si="45"/>
        <v>0.39999996352779582</v>
      </c>
      <c r="N236" s="13">
        <f t="shared" si="46"/>
        <v>0.7372998074723347</v>
      </c>
      <c r="O236" s="13">
        <f t="shared" si="47"/>
        <v>0.86100006739915325</v>
      </c>
      <c r="P236" s="13">
        <f t="shared" si="38"/>
        <v>-3.8461518229176206E-2</v>
      </c>
      <c r="Q236" s="13">
        <f t="shared" si="39"/>
        <v>2.0408260104270992E-2</v>
      </c>
      <c r="R236" s="13">
        <f t="shared" si="40"/>
        <v>2.0201643613032116E-2</v>
      </c>
      <c r="S236" s="13">
        <f t="shared" si="41"/>
        <v>7.1429245178783685E-2</v>
      </c>
    </row>
    <row r="237" spans="1:19" x14ac:dyDescent="0.45">
      <c r="A237" s="8" t="str">
        <f t="shared" si="42"/>
        <v>August</v>
      </c>
      <c r="B237" s="11">
        <v>43700</v>
      </c>
      <c r="C237" s="8">
        <v>20848646</v>
      </c>
      <c r="D237" s="8">
        <v>5420648</v>
      </c>
      <c r="E237" s="8">
        <v>2146576</v>
      </c>
      <c r="F237" s="8">
        <v>1519990</v>
      </c>
      <c r="G237" s="8">
        <v>1296248</v>
      </c>
      <c r="H237" s="13">
        <f t="shared" si="43"/>
        <v>6.2174205461592087E-2</v>
      </c>
      <c r="I237" s="13">
        <f t="shared" si="36"/>
        <v>3.0748764093547987E-2</v>
      </c>
      <c r="J237" s="13">
        <f>IFERROR((VLOOKUP(B237,'Channel wise traffic'!$B$2:$G$368,6,TRUE)/(VLOOKUP(B237-7,'Channel wise traffic'!$B$2:$G$368,6,TRUE))-1),"NA")</f>
        <v>-2.0408173813155628E-2</v>
      </c>
      <c r="K237" s="13">
        <f t="shared" si="37"/>
        <v>5.2222706978747313E-2</v>
      </c>
      <c r="L237" s="13">
        <f t="shared" si="44"/>
        <v>0.2600000019185898</v>
      </c>
      <c r="M237" s="13">
        <f t="shared" si="45"/>
        <v>0.3959998878362882</v>
      </c>
      <c r="N237" s="13">
        <f t="shared" si="46"/>
        <v>0.70809978309642896</v>
      </c>
      <c r="O237" s="13">
        <f t="shared" si="47"/>
        <v>0.85280034737070642</v>
      </c>
      <c r="P237" s="13">
        <f t="shared" si="38"/>
        <v>9.7088738229960114E-3</v>
      </c>
      <c r="Q237" s="13">
        <f t="shared" si="39"/>
        <v>-4.8077226104462523E-2</v>
      </c>
      <c r="R237" s="13">
        <f t="shared" si="40"/>
        <v>2.1052240670601075E-2</v>
      </c>
      <c r="S237" s="13">
        <f t="shared" si="41"/>
        <v>7.2165471287025218E-2</v>
      </c>
    </row>
    <row r="238" spans="1:19" x14ac:dyDescent="0.45">
      <c r="A238" s="8" t="str">
        <f t="shared" si="42"/>
        <v>August</v>
      </c>
      <c r="B238" s="11">
        <v>43701</v>
      </c>
      <c r="C238" s="8">
        <v>43094160</v>
      </c>
      <c r="D238" s="8">
        <v>9321266</v>
      </c>
      <c r="E238" s="8">
        <v>3264307</v>
      </c>
      <c r="F238" s="8">
        <v>2108742</v>
      </c>
      <c r="G238" s="8">
        <v>1628371</v>
      </c>
      <c r="H238" s="13">
        <f t="shared" si="43"/>
        <v>3.7786349704925212E-2</v>
      </c>
      <c r="I238" s="13">
        <f t="shared" si="36"/>
        <v>-0.12324723048552311</v>
      </c>
      <c r="J238" s="13">
        <f>IFERROR((VLOOKUP(B238,'Channel wise traffic'!$B$2:$G$368,6,TRUE)/(VLOOKUP(B238-7,'Channel wise traffic'!$B$2:$G$368,6,TRUE))-1),"NA")</f>
        <v>-7.6923099990770072E-2</v>
      </c>
      <c r="K238" s="13">
        <f t="shared" si="37"/>
        <v>-5.0184499692650153E-2</v>
      </c>
      <c r="L238" s="13">
        <f t="shared" si="44"/>
        <v>0.21629998125035968</v>
      </c>
      <c r="M238" s="13">
        <f t="shared" si="45"/>
        <v>0.35019996210815141</v>
      </c>
      <c r="N238" s="13">
        <f t="shared" si="46"/>
        <v>0.64599990135731722</v>
      </c>
      <c r="O238" s="13">
        <f t="shared" si="47"/>
        <v>0.77220020277492463</v>
      </c>
      <c r="P238" s="13">
        <f t="shared" si="38"/>
        <v>-8.2524273636863654E-8</v>
      </c>
      <c r="Q238" s="13">
        <f t="shared" si="39"/>
        <v>4.0403905609483814E-2</v>
      </c>
      <c r="R238" s="13">
        <f t="shared" si="40"/>
        <v>-6.8627435174744789E-2</v>
      </c>
      <c r="S238" s="13">
        <f t="shared" si="41"/>
        <v>-1.9801860655415893E-2</v>
      </c>
    </row>
    <row r="239" spans="1:19" x14ac:dyDescent="0.45">
      <c r="A239" s="8" t="str">
        <f t="shared" si="42"/>
        <v>August</v>
      </c>
      <c r="B239" s="11">
        <v>43702</v>
      </c>
      <c r="C239" s="8">
        <v>44440853</v>
      </c>
      <c r="D239" s="8">
        <v>9332579</v>
      </c>
      <c r="E239" s="8">
        <v>3331730</v>
      </c>
      <c r="F239" s="8">
        <v>2288232</v>
      </c>
      <c r="G239" s="8">
        <v>1784821</v>
      </c>
      <c r="H239" s="13">
        <f t="shared" si="43"/>
        <v>4.0161717868016616E-2</v>
      </c>
      <c r="I239" s="13">
        <f t="shared" si="36"/>
        <v>0.12805212945143363</v>
      </c>
      <c r="J239" s="13">
        <f>IFERROR((VLOOKUP(B239,'Channel wise traffic'!$B$2:$G$368,6,TRUE)/(VLOOKUP(B239-7,'Channel wise traffic'!$B$2:$G$368,6,TRUE))-1),"NA")</f>
        <v>-1.9802002472636637E-2</v>
      </c>
      <c r="K239" s="13">
        <f t="shared" si="37"/>
        <v>0.15084106110314699</v>
      </c>
      <c r="L239" s="13">
        <f t="shared" si="44"/>
        <v>0.20999999707476361</v>
      </c>
      <c r="M239" s="13">
        <f t="shared" si="45"/>
        <v>0.35699992467248337</v>
      </c>
      <c r="N239" s="13">
        <f t="shared" si="46"/>
        <v>0.68679995077632339</v>
      </c>
      <c r="O239" s="13">
        <f t="shared" si="47"/>
        <v>0.78000001748074499</v>
      </c>
      <c r="P239" s="13">
        <f t="shared" si="38"/>
        <v>-5.5273208232620163E-9</v>
      </c>
      <c r="Q239" s="13">
        <f t="shared" si="39"/>
        <v>8.2474017981154724E-2</v>
      </c>
      <c r="R239" s="13">
        <f t="shared" si="40"/>
        <v>6.3157998834844964E-2</v>
      </c>
      <c r="S239" s="13">
        <f t="shared" si="41"/>
        <v>1.3617577843128004E-7</v>
      </c>
    </row>
    <row r="240" spans="1:19" x14ac:dyDescent="0.45">
      <c r="A240" s="8" t="str">
        <f t="shared" si="42"/>
        <v>August</v>
      </c>
      <c r="B240" s="11">
        <v>43703</v>
      </c>
      <c r="C240" s="8">
        <v>22368860</v>
      </c>
      <c r="D240" s="8">
        <v>5424448</v>
      </c>
      <c r="E240" s="8">
        <v>2169779</v>
      </c>
      <c r="F240" s="8">
        <v>1568099</v>
      </c>
      <c r="G240" s="8">
        <v>1260124</v>
      </c>
      <c r="H240" s="13">
        <f t="shared" si="43"/>
        <v>5.6333849825158724E-2</v>
      </c>
      <c r="I240" s="13">
        <f t="shared" si="36"/>
        <v>2.1671906949441988E-2</v>
      </c>
      <c r="J240" s="13">
        <f>IFERROR((VLOOKUP(B240,'Channel wise traffic'!$B$2:$G$368,6,TRUE)/(VLOOKUP(B240-7,'Channel wise traffic'!$B$2:$G$368,6,TRUE))-1),"NA")</f>
        <v>6.1855605993766494E-2</v>
      </c>
      <c r="K240" s="13">
        <f t="shared" si="37"/>
        <v>-3.7842943679128327E-2</v>
      </c>
      <c r="L240" s="13">
        <f t="shared" si="44"/>
        <v>0.24249997541224722</v>
      </c>
      <c r="M240" s="13">
        <f t="shared" si="45"/>
        <v>0.399999963129889</v>
      </c>
      <c r="N240" s="13">
        <f t="shared" si="46"/>
        <v>0.72269986943370734</v>
      </c>
      <c r="O240" s="13">
        <f t="shared" si="47"/>
        <v>0.80359977271843164</v>
      </c>
      <c r="P240" s="13">
        <f t="shared" si="38"/>
        <v>2.1052579072234234E-2</v>
      </c>
      <c r="Q240" s="13">
        <f t="shared" si="39"/>
        <v>-1.9607522382328435E-2</v>
      </c>
      <c r="R240" s="13">
        <f t="shared" si="40"/>
        <v>-3.8835014699922454E-2</v>
      </c>
      <c r="S240" s="13">
        <f t="shared" si="41"/>
        <v>-1.1289169021821976E-7</v>
      </c>
    </row>
    <row r="241" spans="1:19" x14ac:dyDescent="0.45">
      <c r="A241" s="8" t="str">
        <f t="shared" si="42"/>
        <v>August</v>
      </c>
      <c r="B241" s="11">
        <v>43704</v>
      </c>
      <c r="C241" s="8">
        <v>20848646</v>
      </c>
      <c r="D241" s="8">
        <v>5003675</v>
      </c>
      <c r="E241" s="8">
        <v>1961440</v>
      </c>
      <c r="F241" s="8">
        <v>1446170</v>
      </c>
      <c r="G241" s="8">
        <v>1150283</v>
      </c>
      <c r="H241" s="13">
        <f t="shared" si="43"/>
        <v>5.5173031380551046E-2</v>
      </c>
      <c r="I241" s="13">
        <f t="shared" si="36"/>
        <v>-0.17374224227100332</v>
      </c>
      <c r="J241" s="13">
        <f>IFERROR((VLOOKUP(B241,'Channel wise traffic'!$B$2:$G$368,6,TRUE)/(VLOOKUP(B241-7,'Channel wise traffic'!$B$2:$G$368,6,TRUE))-1),"NA")</f>
        <v>-4.950491032145643E-2</v>
      </c>
      <c r="K241" s="13">
        <f t="shared" si="37"/>
        <v>-0.13070798323030053</v>
      </c>
      <c r="L241" s="13">
        <f t="shared" si="44"/>
        <v>0.23999999808141018</v>
      </c>
      <c r="M241" s="13">
        <f t="shared" si="45"/>
        <v>0.39199988008813524</v>
      </c>
      <c r="N241" s="13">
        <f t="shared" si="46"/>
        <v>0.73730014683089973</v>
      </c>
      <c r="O241" s="13">
        <f t="shared" si="47"/>
        <v>0.79539957266434791</v>
      </c>
      <c r="P241" s="13">
        <f t="shared" si="38"/>
        <v>-8.571418782445428E-2</v>
      </c>
      <c r="Q241" s="13">
        <f t="shared" si="39"/>
        <v>-2.0000044474226653E-2</v>
      </c>
      <c r="R241" s="13">
        <f t="shared" si="40"/>
        <v>-9.8040790167961411E-3</v>
      </c>
      <c r="S241" s="13">
        <f t="shared" si="41"/>
        <v>-2.0202060424429513E-2</v>
      </c>
    </row>
    <row r="242" spans="1:19" x14ac:dyDescent="0.45">
      <c r="A242" s="8" t="str">
        <f t="shared" si="42"/>
        <v>August</v>
      </c>
      <c r="B242" s="11">
        <v>43705</v>
      </c>
      <c r="C242" s="8">
        <v>21934513</v>
      </c>
      <c r="D242" s="8">
        <v>5593301</v>
      </c>
      <c r="E242" s="8">
        <v>2304440</v>
      </c>
      <c r="F242" s="8">
        <v>1699063</v>
      </c>
      <c r="G242" s="8">
        <v>1421096</v>
      </c>
      <c r="H242" s="13">
        <f t="shared" si="43"/>
        <v>6.4788126365057666E-2</v>
      </c>
      <c r="I242" s="13">
        <f t="shared" si="36"/>
        <v>5.1750628343393723E-2</v>
      </c>
      <c r="J242" s="13">
        <f>IFERROR((VLOOKUP(B242,'Channel wise traffic'!$B$2:$G$368,6,TRUE)/(VLOOKUP(B242-7,'Channel wise traffic'!$B$2:$G$368,6,TRUE))-1),"NA")</f>
        <v>-1.9417486578885645E-2</v>
      </c>
      <c r="K242" s="13">
        <f t="shared" si="37"/>
        <v>7.2577383428818587E-2</v>
      </c>
      <c r="L242" s="13">
        <f t="shared" si="44"/>
        <v>0.25500000843419685</v>
      </c>
      <c r="M242" s="13">
        <f t="shared" si="45"/>
        <v>0.41199999785457642</v>
      </c>
      <c r="N242" s="13">
        <f t="shared" si="46"/>
        <v>0.73729973442571728</v>
      </c>
      <c r="O242" s="13">
        <f t="shared" si="47"/>
        <v>0.83639982743429764</v>
      </c>
      <c r="P242" s="13">
        <f t="shared" si="38"/>
        <v>2.0000033736787381E-2</v>
      </c>
      <c r="Q242" s="13">
        <f t="shared" si="39"/>
        <v>1.9802363081942165E-2</v>
      </c>
      <c r="R242" s="13">
        <f t="shared" si="40"/>
        <v>4.1236580450687121E-2</v>
      </c>
      <c r="S242" s="13">
        <f t="shared" si="41"/>
        <v>-9.7085766037293686E-3</v>
      </c>
    </row>
    <row r="243" spans="1:19" x14ac:dyDescent="0.45">
      <c r="A243" s="8" t="str">
        <f t="shared" si="42"/>
        <v>August</v>
      </c>
      <c r="B243" s="11">
        <v>43706</v>
      </c>
      <c r="C243" s="8">
        <v>21282993</v>
      </c>
      <c r="D243" s="8">
        <v>5214333</v>
      </c>
      <c r="E243" s="8">
        <v>2044018</v>
      </c>
      <c r="F243" s="8">
        <v>1566740</v>
      </c>
      <c r="G243" s="8">
        <v>1310421</v>
      </c>
      <c r="H243" s="13">
        <f t="shared" si="43"/>
        <v>6.1571274303383924E-2</v>
      </c>
      <c r="I243" s="13">
        <f t="shared" si="36"/>
        <v>-5.8900373158981778E-2</v>
      </c>
      <c r="J243" s="13">
        <f>IFERROR((VLOOKUP(B243,'Channel wise traffic'!$B$2:$G$368,6,TRUE)/(VLOOKUP(B243-7,'Channel wise traffic'!$B$2:$G$368,6,TRUE))-1),"NA")</f>
        <v>-2.970291883871945E-2</v>
      </c>
      <c r="K243" s="13">
        <f t="shared" si="37"/>
        <v>-3.0091209481699188E-2</v>
      </c>
      <c r="L243" s="13">
        <f t="shared" si="44"/>
        <v>0.24499998660902628</v>
      </c>
      <c r="M243" s="13">
        <f t="shared" si="45"/>
        <v>0.39199989720641165</v>
      </c>
      <c r="N243" s="13">
        <f t="shared" si="46"/>
        <v>0.76650009931419394</v>
      </c>
      <c r="O243" s="13">
        <f t="shared" si="47"/>
        <v>0.83639978554195338</v>
      </c>
      <c r="P243" s="13">
        <f t="shared" si="38"/>
        <v>-2.0000008885447285E-2</v>
      </c>
      <c r="Q243" s="13">
        <f t="shared" si="39"/>
        <v>-2.0000167627085896E-2</v>
      </c>
      <c r="R243" s="13">
        <f t="shared" si="40"/>
        <v>3.9604366562858262E-2</v>
      </c>
      <c r="S243" s="13">
        <f t="shared" si="41"/>
        <v>-2.8571753695107893E-2</v>
      </c>
    </row>
    <row r="244" spans="1:19" x14ac:dyDescent="0.45">
      <c r="A244" s="8" t="str">
        <f t="shared" si="42"/>
        <v>August</v>
      </c>
      <c r="B244" s="11">
        <v>43707</v>
      </c>
      <c r="C244" s="8">
        <v>21934513</v>
      </c>
      <c r="D244" s="8">
        <v>5319119</v>
      </c>
      <c r="E244" s="8">
        <v>2127647</v>
      </c>
      <c r="F244" s="8">
        <v>1522119</v>
      </c>
      <c r="G244" s="8">
        <v>1210693</v>
      </c>
      <c r="H244" s="13">
        <f t="shared" si="43"/>
        <v>5.5195800335298077E-2</v>
      </c>
      <c r="I244" s="13">
        <f t="shared" si="36"/>
        <v>-6.6002030475649676E-2</v>
      </c>
      <c r="J244" s="13">
        <f>IFERROR((VLOOKUP(B244,'Channel wise traffic'!$B$2:$G$368,6,TRUE)/(VLOOKUP(B244-7,'Channel wise traffic'!$B$2:$G$368,6,TRUE))-1),"NA")</f>
        <v>5.2083288866014987E-2</v>
      </c>
      <c r="K244" s="13">
        <f t="shared" si="37"/>
        <v>-0.11223955456262158</v>
      </c>
      <c r="L244" s="13">
        <f t="shared" si="44"/>
        <v>0.24249998164992312</v>
      </c>
      <c r="M244" s="13">
        <f t="shared" si="45"/>
        <v>0.39999988719936513</v>
      </c>
      <c r="N244" s="13">
        <f t="shared" si="46"/>
        <v>0.71540015801493384</v>
      </c>
      <c r="O244" s="13">
        <f t="shared" si="47"/>
        <v>0.79539970265136961</v>
      </c>
      <c r="P244" s="13">
        <f t="shared" si="38"/>
        <v>-6.7307769767425696E-2</v>
      </c>
      <c r="Q244" s="13">
        <f t="shared" si="39"/>
        <v>1.0101011353646161E-2</v>
      </c>
      <c r="R244" s="13">
        <f t="shared" si="40"/>
        <v>1.0309810979719947E-2</v>
      </c>
      <c r="S244" s="13">
        <f t="shared" si="41"/>
        <v>-6.7308420893952947E-2</v>
      </c>
    </row>
    <row r="245" spans="1:19" x14ac:dyDescent="0.45">
      <c r="A245" s="8" t="str">
        <f t="shared" si="42"/>
        <v>August</v>
      </c>
      <c r="B245" s="11">
        <v>43708</v>
      </c>
      <c r="C245" s="8">
        <v>45338648</v>
      </c>
      <c r="D245" s="8">
        <v>9235482</v>
      </c>
      <c r="E245" s="8">
        <v>3265666</v>
      </c>
      <c r="F245" s="8">
        <v>2176240</v>
      </c>
      <c r="G245" s="8">
        <v>1663518</v>
      </c>
      <c r="H245" s="13">
        <f t="shared" si="43"/>
        <v>3.6690948525858115E-2</v>
      </c>
      <c r="I245" s="13">
        <f t="shared" si="36"/>
        <v>2.158414759290106E-2</v>
      </c>
      <c r="J245" s="13">
        <f>IFERROR((VLOOKUP(B245,'Channel wise traffic'!$B$2:$G$368,6,TRUE)/(VLOOKUP(B245-7,'Channel wise traffic'!$B$2:$G$368,6,TRUE))-1),"NA")</f>
        <v>5.2083370558023256E-2</v>
      </c>
      <c r="K245" s="13">
        <f t="shared" si="37"/>
        <v>-2.8989335768633939E-2</v>
      </c>
      <c r="L245" s="13">
        <f t="shared" si="44"/>
        <v>0.20369998681919232</v>
      </c>
      <c r="M245" s="13">
        <f t="shared" si="45"/>
        <v>0.35359995287739177</v>
      </c>
      <c r="N245" s="13">
        <f t="shared" si="46"/>
        <v>0.66640005438400618</v>
      </c>
      <c r="O245" s="13">
        <f t="shared" si="47"/>
        <v>0.76440006616917255</v>
      </c>
      <c r="P245" s="13">
        <f t="shared" si="38"/>
        <v>-5.8252406488113806E-2</v>
      </c>
      <c r="Q245" s="13">
        <f t="shared" si="39"/>
        <v>9.7087125560291199E-3</v>
      </c>
      <c r="R245" s="13">
        <f t="shared" si="40"/>
        <v>3.1579189073908553E-2</v>
      </c>
      <c r="S245" s="13">
        <f t="shared" si="41"/>
        <v>-1.0101184353127679E-2</v>
      </c>
    </row>
    <row r="246" spans="1:19" x14ac:dyDescent="0.45">
      <c r="A246" s="8" t="str">
        <f t="shared" si="42"/>
        <v>September</v>
      </c>
      <c r="B246" s="11">
        <v>43709</v>
      </c>
      <c r="C246" s="8">
        <v>42645263</v>
      </c>
      <c r="D246" s="8">
        <v>9224170</v>
      </c>
      <c r="E246" s="8">
        <v>3261666</v>
      </c>
      <c r="F246" s="8">
        <v>2217933</v>
      </c>
      <c r="G246" s="8">
        <v>1660788</v>
      </c>
      <c r="H246" s="13">
        <f t="shared" si="43"/>
        <v>3.8944255074707827E-2</v>
      </c>
      <c r="I246" s="13">
        <f t="shared" si="36"/>
        <v>-6.9493243300028373E-2</v>
      </c>
      <c r="J246" s="13">
        <f>IFERROR((VLOOKUP(B246,'Channel wise traffic'!$B$2:$G$368,6,TRUE)/(VLOOKUP(B246-7,'Channel wise traffic'!$B$2:$G$368,6,TRUE))-1),"NA")</f>
        <v>-4.0404041767787002E-2</v>
      </c>
      <c r="K246" s="13">
        <f t="shared" si="37"/>
        <v>-3.0314011898338933E-2</v>
      </c>
      <c r="L246" s="13">
        <f t="shared" si="44"/>
        <v>0.21629999092748003</v>
      </c>
      <c r="M246" s="13">
        <f t="shared" si="45"/>
        <v>0.3535999444936509</v>
      </c>
      <c r="N246" s="13">
        <f t="shared" si="46"/>
        <v>0.68000003679101417</v>
      </c>
      <c r="O246" s="13">
        <f t="shared" si="47"/>
        <v>0.74879989611949505</v>
      </c>
      <c r="P246" s="13">
        <f t="shared" si="38"/>
        <v>2.9999971145111548E-2</v>
      </c>
      <c r="Q246" s="13">
        <f t="shared" si="39"/>
        <v>-9.5237560118581754E-3</v>
      </c>
      <c r="R246" s="13">
        <f t="shared" si="40"/>
        <v>-9.9008655688209712E-3</v>
      </c>
      <c r="S246" s="13">
        <f t="shared" si="41"/>
        <v>-4.0000154694894152E-2</v>
      </c>
    </row>
    <row r="247" spans="1:19" x14ac:dyDescent="0.45">
      <c r="A247" s="8" t="str">
        <f t="shared" si="42"/>
        <v>September</v>
      </c>
      <c r="B247" s="11">
        <v>43710</v>
      </c>
      <c r="C247" s="8">
        <v>22803207</v>
      </c>
      <c r="D247" s="8">
        <v>5529777</v>
      </c>
      <c r="E247" s="8">
        <v>2278268</v>
      </c>
      <c r="F247" s="8">
        <v>1696398</v>
      </c>
      <c r="G247" s="8">
        <v>1335405</v>
      </c>
      <c r="H247" s="13">
        <f t="shared" si="43"/>
        <v>5.8562157507055915E-2</v>
      </c>
      <c r="I247" s="13">
        <f t="shared" si="36"/>
        <v>5.9740946129111183E-2</v>
      </c>
      <c r="J247" s="13">
        <f>IFERROR((VLOOKUP(B247,'Channel wise traffic'!$B$2:$G$368,6,TRUE)/(VLOOKUP(B247-7,'Channel wise traffic'!$B$2:$G$368,6,TRUE))-1),"NA")</f>
        <v>1.9417486578885645E-2</v>
      </c>
      <c r="K247" s="13">
        <f t="shared" si="37"/>
        <v>3.9555395003414651E-2</v>
      </c>
      <c r="L247" s="13">
        <f t="shared" si="44"/>
        <v>0.24249996941219715</v>
      </c>
      <c r="M247" s="13">
        <f t="shared" si="45"/>
        <v>0.41199997757594925</v>
      </c>
      <c r="N247" s="13">
        <f t="shared" si="46"/>
        <v>0.7445998451455228</v>
      </c>
      <c r="O247" s="13">
        <f t="shared" si="47"/>
        <v>0.78720029144104153</v>
      </c>
      <c r="P247" s="13">
        <f t="shared" si="38"/>
        <v>-2.4742477067185575E-8</v>
      </c>
      <c r="Q247" s="13">
        <f t="shared" si="39"/>
        <v>3.0000038880412472E-2</v>
      </c>
      <c r="R247" s="13">
        <f t="shared" si="40"/>
        <v>3.0303002170148252E-2</v>
      </c>
      <c r="S247" s="13">
        <f t="shared" si="41"/>
        <v>-2.0407523538631289E-2</v>
      </c>
    </row>
    <row r="248" spans="1:19" x14ac:dyDescent="0.45">
      <c r="A248" s="8" t="str">
        <f t="shared" si="42"/>
        <v>September</v>
      </c>
      <c r="B248" s="11">
        <v>43711</v>
      </c>
      <c r="C248" s="8">
        <v>22586034</v>
      </c>
      <c r="D248" s="8">
        <v>5702973</v>
      </c>
      <c r="E248" s="8">
        <v>2167129</v>
      </c>
      <c r="F248" s="8">
        <v>1502904</v>
      </c>
      <c r="G248" s="8">
        <v>1170762</v>
      </c>
      <c r="H248" s="13">
        <f t="shared" si="43"/>
        <v>5.1835660922143305E-2</v>
      </c>
      <c r="I248" s="13">
        <f t="shared" si="36"/>
        <v>1.7803444891387521E-2</v>
      </c>
      <c r="J248" s="13">
        <f>IFERROR((VLOOKUP(B248,'Channel wise traffic'!$B$2:$G$368,6,TRUE)/(VLOOKUP(B248-7,'Channel wise traffic'!$B$2:$G$368,6,TRUE))-1),"NA")</f>
        <v>8.3333329336271023E-2</v>
      </c>
      <c r="K248" s="13">
        <f t="shared" si="37"/>
        <v>-6.048916245671776E-2</v>
      </c>
      <c r="L248" s="13">
        <f t="shared" si="44"/>
        <v>0.25249997409903835</v>
      </c>
      <c r="M248" s="13">
        <f t="shared" si="45"/>
        <v>0.37999987024311704</v>
      </c>
      <c r="N248" s="13">
        <f t="shared" si="46"/>
        <v>0.6935000177654399</v>
      </c>
      <c r="O248" s="13">
        <f t="shared" si="47"/>
        <v>0.77899985627824531</v>
      </c>
      <c r="P248" s="13">
        <f t="shared" si="38"/>
        <v>5.2083233823143837E-2</v>
      </c>
      <c r="Q248" s="13">
        <f t="shared" si="39"/>
        <v>-3.0612279377024709E-2</v>
      </c>
      <c r="R248" s="13">
        <f t="shared" si="40"/>
        <v>-5.9406103815011768E-2</v>
      </c>
      <c r="S248" s="13">
        <f t="shared" si="41"/>
        <v>-2.0618211210710724E-2</v>
      </c>
    </row>
    <row r="249" spans="1:19" x14ac:dyDescent="0.45">
      <c r="A249" s="8" t="str">
        <f t="shared" si="42"/>
        <v>September</v>
      </c>
      <c r="B249" s="11">
        <v>43712</v>
      </c>
      <c r="C249" s="8">
        <v>22368860</v>
      </c>
      <c r="D249" s="8">
        <v>5592215</v>
      </c>
      <c r="E249" s="8">
        <v>2259254</v>
      </c>
      <c r="F249" s="8">
        <v>1566793</v>
      </c>
      <c r="G249" s="8">
        <v>1310465</v>
      </c>
      <c r="H249" s="13">
        <f t="shared" si="43"/>
        <v>5.8584344486039969E-2</v>
      </c>
      <c r="I249" s="13">
        <f t="shared" si="36"/>
        <v>-7.7849068606202554E-2</v>
      </c>
      <c r="J249" s="13">
        <f>IFERROR((VLOOKUP(B249,'Channel wise traffic'!$B$2:$G$368,6,TRUE)/(VLOOKUP(B249-7,'Channel wise traffic'!$B$2:$G$368,6,TRUE))-1),"NA")</f>
        <v>1.980199148273698E-2</v>
      </c>
      <c r="K249" s="13">
        <f t="shared" si="37"/>
        <v>-9.575492033928612E-2</v>
      </c>
      <c r="L249" s="13">
        <f t="shared" si="44"/>
        <v>0.25</v>
      </c>
      <c r="M249" s="13">
        <f t="shared" si="45"/>
        <v>0.40399984621478252</v>
      </c>
      <c r="N249" s="13">
        <f t="shared" si="46"/>
        <v>0.69350015536101739</v>
      </c>
      <c r="O249" s="13">
        <f t="shared" si="47"/>
        <v>0.83639957543849119</v>
      </c>
      <c r="P249" s="13">
        <f t="shared" si="38"/>
        <v>-1.9607875564000676E-2</v>
      </c>
      <c r="Q249" s="13">
        <f t="shared" si="39"/>
        <v>-1.9417843887022834E-2</v>
      </c>
      <c r="R249" s="13">
        <f t="shared" si="40"/>
        <v>-5.9405391077233194E-2</v>
      </c>
      <c r="S249" s="13">
        <f t="shared" si="41"/>
        <v>-3.0128629657788508E-7</v>
      </c>
    </row>
    <row r="250" spans="1:19" x14ac:dyDescent="0.45">
      <c r="A250" s="8" t="str">
        <f t="shared" si="42"/>
        <v>September</v>
      </c>
      <c r="B250" s="11">
        <v>43713</v>
      </c>
      <c r="C250" s="8">
        <v>20631473</v>
      </c>
      <c r="D250" s="8">
        <v>5261025</v>
      </c>
      <c r="E250" s="8">
        <v>2146498</v>
      </c>
      <c r="F250" s="8">
        <v>1598282</v>
      </c>
      <c r="G250" s="8">
        <v>1284380</v>
      </c>
      <c r="H250" s="13">
        <f t="shared" si="43"/>
        <v>6.22534319289757E-2</v>
      </c>
      <c r="I250" s="13">
        <f t="shared" si="36"/>
        <v>-1.9872239532180869E-2</v>
      </c>
      <c r="J250" s="13">
        <f>IFERROR((VLOOKUP(B250,'Channel wise traffic'!$B$2:$G$368,6,TRUE)/(VLOOKUP(B250-7,'Channel wise traffic'!$B$2:$G$368,6,TRUE))-1),"NA")</f>
        <v>-3.0612237226795957E-2</v>
      </c>
      <c r="K250" s="13">
        <f t="shared" si="37"/>
        <v>1.1079153928673646E-2</v>
      </c>
      <c r="L250" s="13">
        <f t="shared" si="44"/>
        <v>0.25499997019117343</v>
      </c>
      <c r="M250" s="13">
        <f t="shared" si="45"/>
        <v>0.40799996198459426</v>
      </c>
      <c r="N250" s="13">
        <f t="shared" si="46"/>
        <v>0.74459980861850328</v>
      </c>
      <c r="O250" s="13">
        <f t="shared" si="47"/>
        <v>0.80360036589287742</v>
      </c>
      <c r="P250" s="13">
        <f t="shared" si="38"/>
        <v>4.0816261749863747E-2</v>
      </c>
      <c r="Q250" s="13">
        <f t="shared" si="39"/>
        <v>4.0816502484330108E-2</v>
      </c>
      <c r="R250" s="13">
        <f t="shared" si="40"/>
        <v>-2.8571804120163025E-2</v>
      </c>
      <c r="S250" s="13">
        <f t="shared" si="41"/>
        <v>-3.9215002461799098E-2</v>
      </c>
    </row>
    <row r="251" spans="1:19" x14ac:dyDescent="0.45">
      <c r="A251" s="8" t="str">
        <f t="shared" si="42"/>
        <v>September</v>
      </c>
      <c r="B251" s="11">
        <v>43714</v>
      </c>
      <c r="C251" s="8">
        <v>20848646</v>
      </c>
      <c r="D251" s="8">
        <v>5264283</v>
      </c>
      <c r="E251" s="8">
        <v>2084656</v>
      </c>
      <c r="F251" s="8">
        <v>1460927</v>
      </c>
      <c r="G251" s="8">
        <v>1233898</v>
      </c>
      <c r="H251" s="13">
        <f t="shared" si="43"/>
        <v>5.9183603577901416E-2</v>
      </c>
      <c r="I251" s="13">
        <f t="shared" si="36"/>
        <v>1.9166708653638898E-2</v>
      </c>
      <c r="J251" s="13">
        <f>IFERROR((VLOOKUP(B251,'Channel wise traffic'!$B$2:$G$368,6,TRUE)/(VLOOKUP(B251-7,'Channel wise traffic'!$B$2:$G$368,6,TRUE))-1),"NA")</f>
        <v>-4.950491032145643E-2</v>
      </c>
      <c r="K251" s="13">
        <f t="shared" si="37"/>
        <v>7.2248309081100803E-2</v>
      </c>
      <c r="L251" s="13">
        <f t="shared" si="44"/>
        <v>0.25249999448405425</v>
      </c>
      <c r="M251" s="13">
        <f t="shared" si="45"/>
        <v>0.3959999870827613</v>
      </c>
      <c r="N251" s="13">
        <f t="shared" si="46"/>
        <v>0.70080003607309793</v>
      </c>
      <c r="O251" s="13">
        <f t="shared" si="47"/>
        <v>0.84459935369802874</v>
      </c>
      <c r="P251" s="13">
        <f t="shared" si="38"/>
        <v>4.1237169446747934E-2</v>
      </c>
      <c r="Q251" s="13">
        <f t="shared" si="39"/>
        <v>-9.9997531114558447E-3</v>
      </c>
      <c r="R251" s="13">
        <f t="shared" si="40"/>
        <v>-2.0408329210253151E-2</v>
      </c>
      <c r="S251" s="13">
        <f t="shared" si="41"/>
        <v>6.1855254512489743E-2</v>
      </c>
    </row>
    <row r="252" spans="1:19" x14ac:dyDescent="0.45">
      <c r="A252" s="8" t="str">
        <f t="shared" si="42"/>
        <v>September</v>
      </c>
      <c r="B252" s="11">
        <v>43715</v>
      </c>
      <c r="C252" s="8">
        <v>46685340</v>
      </c>
      <c r="D252" s="8">
        <v>9313725</v>
      </c>
      <c r="E252" s="8">
        <v>3135000</v>
      </c>
      <c r="F252" s="8">
        <v>2025210</v>
      </c>
      <c r="G252" s="8">
        <v>1500680</v>
      </c>
      <c r="H252" s="13">
        <f t="shared" si="43"/>
        <v>3.2144566152886536E-2</v>
      </c>
      <c r="I252" s="13">
        <f t="shared" si="36"/>
        <v>-9.7887729498568721E-2</v>
      </c>
      <c r="J252" s="13">
        <f>IFERROR((VLOOKUP(B252,'Channel wise traffic'!$B$2:$G$368,6,TRUE)/(VLOOKUP(B252-7,'Channel wise traffic'!$B$2:$G$368,6,TRUE))-1),"NA")</f>
        <v>2.9702959596478395E-2</v>
      </c>
      <c r="K252" s="13">
        <f t="shared" si="37"/>
        <v>-0.12391018917833363</v>
      </c>
      <c r="L252" s="13">
        <f t="shared" si="44"/>
        <v>0.19949999293139989</v>
      </c>
      <c r="M252" s="13">
        <f t="shared" si="45"/>
        <v>0.3366000177157904</v>
      </c>
      <c r="N252" s="13">
        <f t="shared" si="46"/>
        <v>0.64600000000000002</v>
      </c>
      <c r="O252" s="13">
        <f t="shared" si="47"/>
        <v>0.74099969879666805</v>
      </c>
      <c r="P252" s="13">
        <f t="shared" si="38"/>
        <v>-2.0618528029265004E-2</v>
      </c>
      <c r="Q252" s="13">
        <f t="shared" si="39"/>
        <v>-4.8076746117372893E-2</v>
      </c>
      <c r="R252" s="13">
        <f t="shared" si="40"/>
        <v>-3.061232400838132E-2</v>
      </c>
      <c r="S252" s="13">
        <f t="shared" si="41"/>
        <v>-3.0612722850452578E-2</v>
      </c>
    </row>
    <row r="253" spans="1:19" x14ac:dyDescent="0.45">
      <c r="A253" s="8" t="str">
        <f t="shared" si="42"/>
        <v>September</v>
      </c>
      <c r="B253" s="11">
        <v>43716</v>
      </c>
      <c r="C253" s="8">
        <v>43094160</v>
      </c>
      <c r="D253" s="8">
        <v>9230769</v>
      </c>
      <c r="E253" s="8">
        <v>3169846</v>
      </c>
      <c r="F253" s="8">
        <v>2133940</v>
      </c>
      <c r="G253" s="8">
        <v>1697763</v>
      </c>
      <c r="H253" s="13">
        <f t="shared" si="43"/>
        <v>3.9396591092621364E-2</v>
      </c>
      <c r="I253" s="13">
        <f t="shared" si="36"/>
        <v>2.2263527915664216E-2</v>
      </c>
      <c r="J253" s="13">
        <f>IFERROR((VLOOKUP(B253,'Channel wise traffic'!$B$2:$G$368,6,TRUE)/(VLOOKUP(B253-7,'Channel wise traffic'!$B$2:$G$368,6,TRUE))-1),"NA")</f>
        <v>1.0526304435092948E-2</v>
      </c>
      <c r="K253" s="13">
        <f t="shared" si="37"/>
        <v>1.1614961360688625E-2</v>
      </c>
      <c r="L253" s="13">
        <f t="shared" si="44"/>
        <v>0.21419999832923997</v>
      </c>
      <c r="M253" s="13">
        <f t="shared" si="45"/>
        <v>0.34339999191833315</v>
      </c>
      <c r="N253" s="13">
        <f t="shared" si="46"/>
        <v>0.67319989677731973</v>
      </c>
      <c r="O253" s="13">
        <f t="shared" si="47"/>
        <v>0.79560015745522372</v>
      </c>
      <c r="P253" s="13">
        <f t="shared" si="38"/>
        <v>-9.7087040514215461E-3</v>
      </c>
      <c r="Q253" s="13">
        <f t="shared" si="39"/>
        <v>-2.884602425468108E-2</v>
      </c>
      <c r="R253" s="13">
        <f t="shared" si="40"/>
        <v>-1.0000205361436421E-2</v>
      </c>
      <c r="S253" s="13">
        <f t="shared" si="41"/>
        <v>6.2500357676679164E-2</v>
      </c>
    </row>
    <row r="254" spans="1:19" x14ac:dyDescent="0.45">
      <c r="A254" s="8" t="str">
        <f t="shared" si="42"/>
        <v>September</v>
      </c>
      <c r="B254" s="11">
        <v>43717</v>
      </c>
      <c r="C254" s="8">
        <v>21717340</v>
      </c>
      <c r="D254" s="8">
        <v>5375041</v>
      </c>
      <c r="E254" s="8">
        <v>2257517</v>
      </c>
      <c r="F254" s="8">
        <v>1697427</v>
      </c>
      <c r="G254" s="8">
        <v>1419728</v>
      </c>
      <c r="H254" s="13">
        <f t="shared" si="43"/>
        <v>6.5373015295611708E-2</v>
      </c>
      <c r="I254" s="13">
        <f t="shared" si="36"/>
        <v>6.3144139792796983E-2</v>
      </c>
      <c r="J254" s="13">
        <f>IFERROR((VLOOKUP(B254,'Channel wise traffic'!$B$2:$G$368,6,TRUE)/(VLOOKUP(B254-7,'Channel wise traffic'!$B$2:$G$368,6,TRUE))-1),"NA")</f>
        <v>-4.7619051795569911E-2</v>
      </c>
      <c r="K254" s="13">
        <f t="shared" si="37"/>
        <v>0.11630134678243675</v>
      </c>
      <c r="L254" s="13">
        <f t="shared" si="44"/>
        <v>0.24749997006999935</v>
      </c>
      <c r="M254" s="13">
        <f t="shared" si="45"/>
        <v>0.41999995907007964</v>
      </c>
      <c r="N254" s="13">
        <f t="shared" si="46"/>
        <v>0.75189998569224503</v>
      </c>
      <c r="O254" s="13">
        <f t="shared" si="47"/>
        <v>0.83640003369806182</v>
      </c>
      <c r="P254" s="13">
        <f t="shared" si="38"/>
        <v>2.061856201434531E-2</v>
      </c>
      <c r="Q254" s="13">
        <f t="shared" si="39"/>
        <v>1.9417431867834622E-2</v>
      </c>
      <c r="R254" s="13">
        <f t="shared" si="40"/>
        <v>9.8041123622520931E-3</v>
      </c>
      <c r="S254" s="13">
        <f t="shared" si="41"/>
        <v>6.249964944367048E-2</v>
      </c>
    </row>
    <row r="255" spans="1:19" x14ac:dyDescent="0.45">
      <c r="A255" s="8" t="str">
        <f t="shared" si="42"/>
        <v>September</v>
      </c>
      <c r="B255" s="11">
        <v>43718</v>
      </c>
      <c r="C255" s="8">
        <v>22368860</v>
      </c>
      <c r="D255" s="8">
        <v>5480370</v>
      </c>
      <c r="E255" s="8">
        <v>2126383</v>
      </c>
      <c r="F255" s="8">
        <v>1505692</v>
      </c>
      <c r="G255" s="8">
        <v>1185281</v>
      </c>
      <c r="H255" s="13">
        <f t="shared" si="43"/>
        <v>5.2987993129734817E-2</v>
      </c>
      <c r="I255" s="13">
        <f t="shared" si="36"/>
        <v>1.2401324949050219E-2</v>
      </c>
      <c r="J255" s="13">
        <f>IFERROR((VLOOKUP(B255,'Channel wise traffic'!$B$2:$G$368,6,TRUE)/(VLOOKUP(B255-7,'Channel wise traffic'!$B$2:$G$368,6,TRUE))-1),"NA")</f>
        <v>-9.6154118616319506E-3</v>
      </c>
      <c r="K255" s="13">
        <f t="shared" si="37"/>
        <v>2.2230491269751518E-2</v>
      </c>
      <c r="L255" s="13">
        <f t="shared" si="44"/>
        <v>0.24499996870649643</v>
      </c>
      <c r="M255" s="13">
        <f t="shared" si="45"/>
        <v>0.38799989781711819</v>
      </c>
      <c r="N255" s="13">
        <f t="shared" si="46"/>
        <v>0.70810009297478393</v>
      </c>
      <c r="O255" s="13">
        <f t="shared" si="47"/>
        <v>0.7872001710841261</v>
      </c>
      <c r="P255" s="13">
        <f t="shared" si="38"/>
        <v>-2.9702994700507079E-2</v>
      </c>
      <c r="Q255" s="13">
        <f t="shared" si="39"/>
        <v>2.105271133088249E-2</v>
      </c>
      <c r="R255" s="13">
        <f t="shared" si="40"/>
        <v>2.1052739488583772E-2</v>
      </c>
      <c r="S255" s="13">
        <f t="shared" si="41"/>
        <v>1.0526721846982889E-2</v>
      </c>
    </row>
    <row r="256" spans="1:19" x14ac:dyDescent="0.45">
      <c r="A256" s="8" t="str">
        <f t="shared" si="42"/>
        <v>September</v>
      </c>
      <c r="B256" s="11">
        <v>43719</v>
      </c>
      <c r="C256" s="8">
        <v>21065820</v>
      </c>
      <c r="D256" s="8">
        <v>5055796</v>
      </c>
      <c r="E256" s="8">
        <v>1981872</v>
      </c>
      <c r="F256" s="8">
        <v>1504637</v>
      </c>
      <c r="G256" s="8">
        <v>1246140</v>
      </c>
      <c r="H256" s="13">
        <f t="shared" si="43"/>
        <v>5.9154592605462311E-2</v>
      </c>
      <c r="I256" s="13">
        <f t="shared" si="36"/>
        <v>-4.9085629909993767E-2</v>
      </c>
      <c r="J256" s="13">
        <f>IFERROR((VLOOKUP(B256,'Channel wise traffic'!$B$2:$G$368,6,TRUE)/(VLOOKUP(B256-7,'Channel wise traffic'!$B$2:$G$368,6,TRUE))-1),"NA")</f>
        <v>-5.8252370326638991E-2</v>
      </c>
      <c r="K256" s="13">
        <f t="shared" si="37"/>
        <v>9.7337970480873004E-3</v>
      </c>
      <c r="L256" s="13">
        <f t="shared" si="44"/>
        <v>0.2399999620237902</v>
      </c>
      <c r="M256" s="13">
        <f t="shared" si="45"/>
        <v>0.39199999367063071</v>
      </c>
      <c r="N256" s="13">
        <f t="shared" si="46"/>
        <v>0.75919988778286385</v>
      </c>
      <c r="O256" s="13">
        <f t="shared" si="47"/>
        <v>0.82819975847995231</v>
      </c>
      <c r="P256" s="13">
        <f t="shared" si="38"/>
        <v>-4.0000151904839187E-2</v>
      </c>
      <c r="Q256" s="13">
        <f t="shared" si="39"/>
        <v>-2.9702616613799915E-2</v>
      </c>
      <c r="R256" s="13">
        <f t="shared" si="40"/>
        <v>9.4736435044697309E-2</v>
      </c>
      <c r="S256" s="13">
        <f t="shared" si="41"/>
        <v>-9.8037077006406514E-3</v>
      </c>
    </row>
    <row r="257" spans="1:19" x14ac:dyDescent="0.45">
      <c r="A257" s="8" t="str">
        <f t="shared" si="42"/>
        <v>September</v>
      </c>
      <c r="B257" s="11">
        <v>43720</v>
      </c>
      <c r="C257" s="8">
        <v>20848646</v>
      </c>
      <c r="D257" s="8">
        <v>5160040</v>
      </c>
      <c r="E257" s="8">
        <v>2022735</v>
      </c>
      <c r="F257" s="8">
        <v>1535660</v>
      </c>
      <c r="G257" s="8">
        <v>1309611</v>
      </c>
      <c r="H257" s="13">
        <f t="shared" si="43"/>
        <v>6.2815158356087003E-2</v>
      </c>
      <c r="I257" s="13">
        <f t="shared" si="36"/>
        <v>1.9644497734315314E-2</v>
      </c>
      <c r="J257" s="13">
        <f>IFERROR((VLOOKUP(B257,'Channel wise traffic'!$B$2:$G$368,6,TRUE)/(VLOOKUP(B257-7,'Channel wise traffic'!$B$2:$G$368,6,TRUE))-1),"NA")</f>
        <v>1.0526296911824717E-2</v>
      </c>
      <c r="K257" s="13">
        <f t="shared" si="37"/>
        <v>9.0232202419324725E-3</v>
      </c>
      <c r="L257" s="13">
        <f t="shared" si="44"/>
        <v>0.24750000551594573</v>
      </c>
      <c r="M257" s="13">
        <f t="shared" si="45"/>
        <v>0.39199986821807581</v>
      </c>
      <c r="N257" s="13">
        <f t="shared" si="46"/>
        <v>0.75919979631538481</v>
      </c>
      <c r="O257" s="13">
        <f t="shared" si="47"/>
        <v>0.852800098980243</v>
      </c>
      <c r="P257" s="13">
        <f t="shared" si="38"/>
        <v>-2.9411629615505364E-2</v>
      </c>
      <c r="Q257" s="13">
        <f t="shared" si="39"/>
        <v>-3.9215919748351813E-2</v>
      </c>
      <c r="R257" s="13">
        <f t="shared" si="40"/>
        <v>1.9607831653851271E-2</v>
      </c>
      <c r="S257" s="13">
        <f t="shared" si="41"/>
        <v>6.1224129773385538E-2</v>
      </c>
    </row>
    <row r="258" spans="1:19" x14ac:dyDescent="0.45">
      <c r="A258" s="8" t="str">
        <f t="shared" si="42"/>
        <v>September</v>
      </c>
      <c r="B258" s="11">
        <v>43721</v>
      </c>
      <c r="C258" s="8">
        <v>22803207</v>
      </c>
      <c r="D258" s="8">
        <v>5985841</v>
      </c>
      <c r="E258" s="8">
        <v>2322506</v>
      </c>
      <c r="F258" s="8">
        <v>1610658</v>
      </c>
      <c r="G258" s="8">
        <v>1360362</v>
      </c>
      <c r="H258" s="13">
        <f t="shared" si="43"/>
        <v>5.9656608826995257E-2</v>
      </c>
      <c r="I258" s="13">
        <f t="shared" si="36"/>
        <v>0.10249145391272219</v>
      </c>
      <c r="J258" s="13">
        <f>IFERROR((VLOOKUP(B258,'Channel wise traffic'!$B$2:$G$368,6,TRUE)/(VLOOKUP(B258-7,'Channel wise traffic'!$B$2:$G$368,6,TRUE))-1),"NA")</f>
        <v>9.3749977516524474E-2</v>
      </c>
      <c r="K258" s="13">
        <f t="shared" si="37"/>
        <v>7.9921670952536328E-3</v>
      </c>
      <c r="L258" s="13">
        <f t="shared" si="44"/>
        <v>0.26249996327270986</v>
      </c>
      <c r="M258" s="13">
        <f t="shared" si="45"/>
        <v>0.387999948545242</v>
      </c>
      <c r="N258" s="13">
        <f t="shared" si="46"/>
        <v>0.69350003832067608</v>
      </c>
      <c r="O258" s="13">
        <f t="shared" si="47"/>
        <v>0.84460015720283266</v>
      </c>
      <c r="P258" s="13">
        <f t="shared" si="38"/>
        <v>3.9603837651913887E-2</v>
      </c>
      <c r="Q258" s="13">
        <f t="shared" si="39"/>
        <v>-2.020211817796691E-2</v>
      </c>
      <c r="R258" s="13">
        <f t="shared" si="40"/>
        <v>-1.0416662923316999E-2</v>
      </c>
      <c r="S258" s="13">
        <f t="shared" si="41"/>
        <v>9.5134432731569518E-7</v>
      </c>
    </row>
    <row r="259" spans="1:19" x14ac:dyDescent="0.45">
      <c r="A259" s="8" t="str">
        <f t="shared" si="42"/>
        <v>September</v>
      </c>
      <c r="B259" s="11">
        <v>43722</v>
      </c>
      <c r="C259" s="8">
        <v>44440853</v>
      </c>
      <c r="D259" s="8">
        <v>9332579</v>
      </c>
      <c r="E259" s="8">
        <v>1396153</v>
      </c>
      <c r="F259" s="8">
        <v>939890</v>
      </c>
      <c r="G259" s="8">
        <v>696459</v>
      </c>
      <c r="H259" s="13">
        <f t="shared" si="43"/>
        <v>1.5671593882322647E-2</v>
      </c>
      <c r="I259" s="13">
        <f t="shared" ref="I259:I322" si="48">IFERROR((VLOOKUP(B259,$B$2:$G$368,6,TRUE)/(VLOOKUP(B259-7,$B$2:$G$368,6,TRUE))-1),"NA")</f>
        <v>-0.53590439000986212</v>
      </c>
      <c r="J259" s="13">
        <f>IFERROR((VLOOKUP(B259,'Channel wise traffic'!$B$2:$G$368,6,TRUE)/(VLOOKUP(B259-7,'Channel wise traffic'!$B$2:$G$368,6,TRUE))-1),"NA")</f>
        <v>-4.8076934816731254E-2</v>
      </c>
      <c r="K259" s="13">
        <f t="shared" ref="K259:K322" si="49">IFERROR((VLOOKUP(B259,$B$2:$H$368,7,FALSE)/(VLOOKUP(B259-7,$B$2:$H$368,7,FALSE))-1),"NA")</f>
        <v>-0.51246522327334754</v>
      </c>
      <c r="L259" s="13">
        <f t="shared" si="44"/>
        <v>0.20999999707476361</v>
      </c>
      <c r="M259" s="13">
        <f t="shared" si="45"/>
        <v>0.14959991230719827</v>
      </c>
      <c r="N259" s="13">
        <f t="shared" si="46"/>
        <v>0.67319985703572605</v>
      </c>
      <c r="O259" s="13">
        <f t="shared" si="47"/>
        <v>0.74100054261668924</v>
      </c>
      <c r="P259" s="13">
        <f t="shared" ref="P259:P322" si="50">IFERROR((VLOOKUP(B259,$B$2:$O$368,11,FALSE)/VLOOKUP(B259-7,$B$2:$O$368,11,FALSE))-1,"NA")</f>
        <v>5.263160158092961E-2</v>
      </c>
      <c r="Q259" s="13">
        <f t="shared" ref="Q259:Q322" si="51">IFERROR((VLOOKUP(B259,$B$2:$O$368,12,FALSE)/VLOOKUP(B259-7,$B$2:$O$368,12,FALSE))-1,"NA")</f>
        <v>-0.55555583947261233</v>
      </c>
      <c r="R259" s="13">
        <f t="shared" ref="R259:R322" si="52">IFERROR((VLOOKUP(B259,$B$2:$O$368,13,FALSE)/VLOOKUP(B259-7,$B$2:$O$368,13,FALSE))-1,"NA")</f>
        <v>4.2105041850968972E-2</v>
      </c>
      <c r="S259" s="13">
        <f t="shared" ref="S259:S322" si="53">IFERROR((VLOOKUP(B259,$B$2:$O$368,14,FALSE)/VLOOKUP(B259-7,$B$2:$O$368,14,FALSE))-1,"NA")</f>
        <v>1.1387589260447584E-6</v>
      </c>
    </row>
    <row r="260" spans="1:19" x14ac:dyDescent="0.45">
      <c r="A260" s="8" t="str">
        <f t="shared" ref="A260:A323" si="54">TEXT(B260,"MMMM")</f>
        <v>September</v>
      </c>
      <c r="B260" s="11">
        <v>43723</v>
      </c>
      <c r="C260" s="8">
        <v>46236443</v>
      </c>
      <c r="D260" s="8">
        <v>9515460</v>
      </c>
      <c r="E260" s="8">
        <v>3364666</v>
      </c>
      <c r="F260" s="8">
        <v>2333732</v>
      </c>
      <c r="G260" s="8">
        <v>1856717</v>
      </c>
      <c r="H260" s="13">
        <f t="shared" ref="H260:H323" si="55">G260/C260</f>
        <v>4.0157003426928843E-2</v>
      </c>
      <c r="I260" s="13">
        <f t="shared" si="48"/>
        <v>9.3625553154356611E-2</v>
      </c>
      <c r="J260" s="13">
        <f>IFERROR((VLOOKUP(B260,'Channel wise traffic'!$B$2:$G$368,6,TRUE)/(VLOOKUP(B260-7,'Channel wise traffic'!$B$2:$G$368,6,TRUE))-1),"NA")</f>
        <v>7.2916681653230064E-2</v>
      </c>
      <c r="K260" s="13">
        <f t="shared" si="49"/>
        <v>1.9301475412422109E-2</v>
      </c>
      <c r="L260" s="13">
        <f t="shared" ref="L260:L323" si="56">D260/C260</f>
        <v>0.20580000066181561</v>
      </c>
      <c r="M260" s="13">
        <f t="shared" ref="M260:M323" si="57">E260/D260</f>
        <v>0.35359993105955989</v>
      </c>
      <c r="N260" s="13">
        <f t="shared" ref="N260:N323" si="58">F260/E260</f>
        <v>0.69359989966314639</v>
      </c>
      <c r="O260" s="13">
        <f t="shared" ref="O260:O323" si="59">G260/F260</f>
        <v>0.79559992321311956</v>
      </c>
      <c r="P260" s="13">
        <f t="shared" si="50"/>
        <v>-3.9215675690683183E-2</v>
      </c>
      <c r="Q260" s="13">
        <f t="shared" si="51"/>
        <v>2.9702793771912761E-2</v>
      </c>
      <c r="R260" s="13">
        <f t="shared" si="52"/>
        <v>3.0303039236166951E-2</v>
      </c>
      <c r="S260" s="13">
        <f t="shared" si="53"/>
        <v>-2.9442189264372587E-7</v>
      </c>
    </row>
    <row r="261" spans="1:19" x14ac:dyDescent="0.45">
      <c r="A261" s="8" t="str">
        <f t="shared" si="54"/>
        <v>September</v>
      </c>
      <c r="B261" s="11">
        <v>43724</v>
      </c>
      <c r="C261" s="8">
        <v>20631473</v>
      </c>
      <c r="D261" s="8">
        <v>5106289</v>
      </c>
      <c r="E261" s="8">
        <v>1960815</v>
      </c>
      <c r="F261" s="8">
        <v>1445709</v>
      </c>
      <c r="G261" s="8">
        <v>1161771</v>
      </c>
      <c r="H261" s="13">
        <f t="shared" si="55"/>
        <v>5.631061824814932E-2</v>
      </c>
      <c r="I261" s="13">
        <f t="shared" si="48"/>
        <v>-0.18169466263960421</v>
      </c>
      <c r="J261" s="13">
        <f>IFERROR((VLOOKUP(B261,'Channel wise traffic'!$B$2:$G$368,6,TRUE)/(VLOOKUP(B261-7,'Channel wise traffic'!$B$2:$G$368,6,TRUE))-1),"NA")</f>
        <v>-4.9999958558456847E-2</v>
      </c>
      <c r="K261" s="13">
        <f t="shared" si="49"/>
        <v>-0.1386259606732676</v>
      </c>
      <c r="L261" s="13">
        <f t="shared" si="56"/>
        <v>0.24749997249348119</v>
      </c>
      <c r="M261" s="13">
        <f t="shared" si="57"/>
        <v>0.38400000470008649</v>
      </c>
      <c r="N261" s="13">
        <f t="shared" si="58"/>
        <v>0.73730005125419784</v>
      </c>
      <c r="O261" s="13">
        <f t="shared" si="59"/>
        <v>0.80359947956331457</v>
      </c>
      <c r="P261" s="13">
        <f t="shared" si="50"/>
        <v>9.7918468888735788E-9</v>
      </c>
      <c r="Q261" s="13">
        <f t="shared" si="51"/>
        <v>-8.571418542444742E-2</v>
      </c>
      <c r="R261" s="13">
        <f t="shared" si="52"/>
        <v>-1.9417388902602029E-2</v>
      </c>
      <c r="S261" s="13">
        <f t="shared" si="53"/>
        <v>-3.9216347218116177E-2</v>
      </c>
    </row>
    <row r="262" spans="1:19" x14ac:dyDescent="0.45">
      <c r="A262" s="8" t="str">
        <f t="shared" si="54"/>
        <v>September</v>
      </c>
      <c r="B262" s="11">
        <v>43725</v>
      </c>
      <c r="C262" s="8">
        <v>22368860</v>
      </c>
      <c r="D262" s="8">
        <v>5312604</v>
      </c>
      <c r="E262" s="8">
        <v>2188793</v>
      </c>
      <c r="F262" s="8">
        <v>1581840</v>
      </c>
      <c r="G262" s="8">
        <v>1361964</v>
      </c>
      <c r="H262" s="13">
        <f t="shared" si="55"/>
        <v>6.0886607542807281E-2</v>
      </c>
      <c r="I262" s="13">
        <f t="shared" si="48"/>
        <v>0.14906423033862848</v>
      </c>
      <c r="J262" s="13">
        <f>IFERROR((VLOOKUP(B262,'Channel wise traffic'!$B$2:$G$368,6,TRUE)/(VLOOKUP(B262-7,'Channel wise traffic'!$B$2:$G$368,6,TRUE))-1),"NA")</f>
        <v>0</v>
      </c>
      <c r="K262" s="13">
        <f t="shared" si="49"/>
        <v>0.1490642303386287</v>
      </c>
      <c r="L262" s="13">
        <f t="shared" si="56"/>
        <v>0.23749998882374873</v>
      </c>
      <c r="M262" s="13">
        <f t="shared" si="57"/>
        <v>0.41200002861120461</v>
      </c>
      <c r="N262" s="13">
        <f t="shared" si="58"/>
        <v>0.72269967968647564</v>
      </c>
      <c r="O262" s="13">
        <f t="shared" si="59"/>
        <v>0.86099984827795484</v>
      </c>
      <c r="P262" s="13">
        <f t="shared" si="50"/>
        <v>-3.0612166696774024E-2</v>
      </c>
      <c r="Q262" s="13">
        <f t="shared" si="51"/>
        <v>6.1856023491528855E-2</v>
      </c>
      <c r="R262" s="13">
        <f t="shared" si="52"/>
        <v>2.0617970335744085E-2</v>
      </c>
      <c r="S262" s="13">
        <f t="shared" si="53"/>
        <v>9.3749569556358603E-2</v>
      </c>
    </row>
    <row r="263" spans="1:19" x14ac:dyDescent="0.45">
      <c r="A263" s="8" t="str">
        <f t="shared" si="54"/>
        <v>September</v>
      </c>
      <c r="B263" s="11">
        <v>43726</v>
      </c>
      <c r="C263" s="8">
        <v>21500167</v>
      </c>
      <c r="D263" s="8">
        <v>5643793</v>
      </c>
      <c r="E263" s="8">
        <v>2144641</v>
      </c>
      <c r="F263" s="8">
        <v>1502964</v>
      </c>
      <c r="G263" s="8">
        <v>1195458</v>
      </c>
      <c r="H263" s="13">
        <f t="shared" si="55"/>
        <v>5.5602265787051797E-2</v>
      </c>
      <c r="I263" s="13">
        <f t="shared" si="48"/>
        <v>-4.0671192642881215E-2</v>
      </c>
      <c r="J263" s="13">
        <f>IFERROR((VLOOKUP(B263,'Channel wise traffic'!$B$2:$G$368,6,TRUE)/(VLOOKUP(B263-7,'Channel wise traffic'!$B$2:$G$368,6,TRUE))-1),"NA")</f>
        <v>2.0618566978098496E-2</v>
      </c>
      <c r="K263" s="13">
        <f t="shared" si="49"/>
        <v>-6.0051581152846811E-2</v>
      </c>
      <c r="L263" s="13">
        <f t="shared" si="56"/>
        <v>0.26249996104681417</v>
      </c>
      <c r="M263" s="13">
        <f t="shared" si="57"/>
        <v>0.37999993975682667</v>
      </c>
      <c r="N263" s="13">
        <f t="shared" si="58"/>
        <v>0.70079980752023296</v>
      </c>
      <c r="O263" s="13">
        <f t="shared" si="59"/>
        <v>0.79540028902887894</v>
      </c>
      <c r="P263" s="13">
        <f t="shared" si="50"/>
        <v>9.3750010763725244E-2</v>
      </c>
      <c r="Q263" s="13">
        <f t="shared" si="51"/>
        <v>-3.0612382927451831E-2</v>
      </c>
      <c r="R263" s="13">
        <f t="shared" si="52"/>
        <v>-7.6923194013081453E-2</v>
      </c>
      <c r="S263" s="13">
        <f t="shared" si="53"/>
        <v>-3.9603331340342773E-2</v>
      </c>
    </row>
    <row r="264" spans="1:19" x14ac:dyDescent="0.45">
      <c r="A264" s="8" t="str">
        <f t="shared" si="54"/>
        <v>September</v>
      </c>
      <c r="B264" s="11">
        <v>43727</v>
      </c>
      <c r="C264" s="8">
        <v>21282993</v>
      </c>
      <c r="D264" s="8">
        <v>5054710</v>
      </c>
      <c r="E264" s="8">
        <v>2062322</v>
      </c>
      <c r="F264" s="8">
        <v>1535605</v>
      </c>
      <c r="G264" s="8">
        <v>1259196</v>
      </c>
      <c r="H264" s="13">
        <f t="shared" si="55"/>
        <v>5.9164422973780051E-2</v>
      </c>
      <c r="I264" s="13">
        <f t="shared" si="48"/>
        <v>-3.849616412812662E-2</v>
      </c>
      <c r="J264" s="13">
        <f>IFERROR((VLOOKUP(B264,'Channel wise traffic'!$B$2:$G$368,6,TRUE)/(VLOOKUP(B264-7,'Channel wise traffic'!$B$2:$G$368,6,TRUE))-1),"NA")</f>
        <v>2.0833344325254632E-2</v>
      </c>
      <c r="K264" s="13">
        <f t="shared" si="49"/>
        <v>-5.8118700610633511E-2</v>
      </c>
      <c r="L264" s="13">
        <f t="shared" si="56"/>
        <v>0.2374999606493316</v>
      </c>
      <c r="M264" s="13">
        <f t="shared" si="57"/>
        <v>0.4080000633072916</v>
      </c>
      <c r="N264" s="13">
        <f t="shared" si="58"/>
        <v>0.74460001881374493</v>
      </c>
      <c r="O264" s="13">
        <f t="shared" si="59"/>
        <v>0.81999993487908673</v>
      </c>
      <c r="P264" s="13">
        <f t="shared" si="50"/>
        <v>-4.0404220782814693E-2</v>
      </c>
      <c r="Q264" s="13">
        <f t="shared" si="51"/>
        <v>4.0816837928921545E-2</v>
      </c>
      <c r="R264" s="13">
        <f t="shared" si="52"/>
        <v>-1.9230481320591464E-2</v>
      </c>
      <c r="S264" s="13">
        <f t="shared" si="53"/>
        <v>-3.8461726423786646E-2</v>
      </c>
    </row>
    <row r="265" spans="1:19" x14ac:dyDescent="0.45">
      <c r="A265" s="8" t="str">
        <f t="shared" si="54"/>
        <v>September</v>
      </c>
      <c r="B265" s="11">
        <v>43728</v>
      </c>
      <c r="C265" s="8">
        <v>21282993</v>
      </c>
      <c r="D265" s="8">
        <v>5107918</v>
      </c>
      <c r="E265" s="8">
        <v>2043167</v>
      </c>
      <c r="F265" s="8">
        <v>1506427</v>
      </c>
      <c r="G265" s="8">
        <v>1235270</v>
      </c>
      <c r="H265" s="13">
        <f t="shared" si="55"/>
        <v>5.8040238983304654E-2</v>
      </c>
      <c r="I265" s="13">
        <f t="shared" si="48"/>
        <v>-9.1954935524514836E-2</v>
      </c>
      <c r="J265" s="13">
        <f>IFERROR((VLOOKUP(B265,'Channel wise traffic'!$B$2:$G$368,6,TRUE)/(VLOOKUP(B265-7,'Channel wise traffic'!$B$2:$G$368,6,TRUE))-1),"NA")</f>
        <v>-6.6666637431010201E-2</v>
      </c>
      <c r="K265" s="13">
        <f t="shared" si="49"/>
        <v>-2.7094564633703744E-2</v>
      </c>
      <c r="L265" s="13">
        <f t="shared" si="56"/>
        <v>0.23999998496452074</v>
      </c>
      <c r="M265" s="13">
        <f t="shared" si="57"/>
        <v>0.39999996084510364</v>
      </c>
      <c r="N265" s="13">
        <f t="shared" si="58"/>
        <v>0.73729998575740507</v>
      </c>
      <c r="O265" s="13">
        <f t="shared" si="59"/>
        <v>0.8199999070648627</v>
      </c>
      <c r="P265" s="13">
        <f t="shared" si="50"/>
        <v>-8.5714215071390321E-2</v>
      </c>
      <c r="Q265" s="13">
        <f t="shared" si="51"/>
        <v>3.0927870853731276E-2</v>
      </c>
      <c r="R265" s="13">
        <f t="shared" si="52"/>
        <v>6.3157815452745236E-2</v>
      </c>
      <c r="S265" s="13">
        <f t="shared" si="53"/>
        <v>-2.9126504332466219E-2</v>
      </c>
    </row>
    <row r="266" spans="1:19" x14ac:dyDescent="0.45">
      <c r="A266" s="8" t="str">
        <f t="shared" si="54"/>
        <v>September</v>
      </c>
      <c r="B266" s="11">
        <v>43729</v>
      </c>
      <c r="C266" s="8">
        <v>43991955</v>
      </c>
      <c r="D266" s="8">
        <v>8868778</v>
      </c>
      <c r="E266" s="8">
        <v>3045538</v>
      </c>
      <c r="F266" s="8">
        <v>1967417</v>
      </c>
      <c r="G266" s="8">
        <v>1473202</v>
      </c>
      <c r="H266" s="13">
        <f t="shared" si="55"/>
        <v>3.3487986610279082E-2</v>
      </c>
      <c r="I266" s="13">
        <f t="shared" si="48"/>
        <v>1.1152745531323451</v>
      </c>
      <c r="J266" s="13">
        <f>IFERROR((VLOOKUP(B266,'Channel wise traffic'!$B$2:$G$368,6,TRUE)/(VLOOKUP(B266-7,'Channel wise traffic'!$B$2:$G$368,6,TRUE))-1),"NA")</f>
        <v>-1.0100976689217722E-2</v>
      </c>
      <c r="K266" s="13">
        <f t="shared" si="49"/>
        <v>1.1368590113895878</v>
      </c>
      <c r="L266" s="13">
        <f t="shared" si="56"/>
        <v>0.2015999970903771</v>
      </c>
      <c r="M266" s="13">
        <f t="shared" si="57"/>
        <v>0.34339995882183544</v>
      </c>
      <c r="N266" s="13">
        <f t="shared" si="58"/>
        <v>0.6459998200646323</v>
      </c>
      <c r="O266" s="13">
        <f t="shared" si="59"/>
        <v>0.74880007644541036</v>
      </c>
      <c r="P266" s="13">
        <f t="shared" si="50"/>
        <v>-4.0000000482837916E-2</v>
      </c>
      <c r="Q266" s="13">
        <f t="shared" si="51"/>
        <v>1.2954556157538075</v>
      </c>
      <c r="R266" s="13">
        <f t="shared" si="52"/>
        <v>-4.0404103902907162E-2</v>
      </c>
      <c r="S266" s="13">
        <f t="shared" si="53"/>
        <v>1.0525678970731533E-2</v>
      </c>
    </row>
    <row r="267" spans="1:19" x14ac:dyDescent="0.45">
      <c r="A267" s="8" t="str">
        <f t="shared" si="54"/>
        <v>September</v>
      </c>
      <c r="B267" s="11">
        <v>43730</v>
      </c>
      <c r="C267" s="8">
        <v>45787545</v>
      </c>
      <c r="D267" s="8">
        <v>9423076</v>
      </c>
      <c r="E267" s="8">
        <v>3364038</v>
      </c>
      <c r="F267" s="8">
        <v>2401923</v>
      </c>
      <c r="G267" s="8">
        <v>1892235</v>
      </c>
      <c r="H267" s="13">
        <f t="shared" si="55"/>
        <v>4.1326413110814308E-2</v>
      </c>
      <c r="I267" s="13">
        <f t="shared" si="48"/>
        <v>1.9129463456197149E-2</v>
      </c>
      <c r="J267" s="13">
        <f>IFERROR((VLOOKUP(B267,'Channel wise traffic'!$B$2:$G$368,6,TRUE)/(VLOOKUP(B267-7,'Channel wise traffic'!$B$2:$G$368,6,TRUE))-1),"NA")</f>
        <v>-9.7087273650668937E-3</v>
      </c>
      <c r="K267" s="13">
        <f t="shared" si="49"/>
        <v>2.9120939913092947E-2</v>
      </c>
      <c r="L267" s="13">
        <f t="shared" si="56"/>
        <v>0.20579998337975972</v>
      </c>
      <c r="M267" s="13">
        <f t="shared" si="57"/>
        <v>0.35699998599183536</v>
      </c>
      <c r="N267" s="13">
        <f t="shared" si="58"/>
        <v>0.71399996076144201</v>
      </c>
      <c r="O267" s="13">
        <f t="shared" si="59"/>
        <v>0.78780002522978465</v>
      </c>
      <c r="P267" s="13">
        <f t="shared" si="50"/>
        <v>-8.3975004061542791E-8</v>
      </c>
      <c r="Q267" s="13">
        <f t="shared" si="51"/>
        <v>9.6155418415586613E-3</v>
      </c>
      <c r="R267" s="13">
        <f t="shared" si="52"/>
        <v>2.9411857049291834E-2</v>
      </c>
      <c r="S267" s="13">
        <f t="shared" si="53"/>
        <v>-9.8037942887603258E-3</v>
      </c>
    </row>
    <row r="268" spans="1:19" x14ac:dyDescent="0.45">
      <c r="A268" s="8" t="str">
        <f t="shared" si="54"/>
        <v>September</v>
      </c>
      <c r="B268" s="11">
        <v>43731</v>
      </c>
      <c r="C268" s="8">
        <v>20848646</v>
      </c>
      <c r="D268" s="8">
        <v>5264283</v>
      </c>
      <c r="E268" s="8">
        <v>2189941</v>
      </c>
      <c r="F268" s="8">
        <v>1518724</v>
      </c>
      <c r="G268" s="8">
        <v>1220447</v>
      </c>
      <c r="H268" s="13">
        <f t="shared" si="55"/>
        <v>5.8538429785799997E-2</v>
      </c>
      <c r="I268" s="13">
        <f t="shared" si="48"/>
        <v>5.0505650425083815E-2</v>
      </c>
      <c r="J268" s="13">
        <f>IFERROR((VLOOKUP(B268,'Channel wise traffic'!$B$2:$G$368,6,TRUE)/(VLOOKUP(B268-7,'Channel wise traffic'!$B$2:$G$368,6,TRUE))-1),"NA")</f>
        <v>1.0526296911824717E-2</v>
      </c>
      <c r="K268" s="13">
        <f t="shared" si="49"/>
        <v>3.9562903178103515E-2</v>
      </c>
      <c r="L268" s="13">
        <f t="shared" si="56"/>
        <v>0.25249999448405425</v>
      </c>
      <c r="M268" s="13">
        <f t="shared" si="57"/>
        <v>0.41599986170956232</v>
      </c>
      <c r="N268" s="13">
        <f t="shared" si="58"/>
        <v>0.69349996187111895</v>
      </c>
      <c r="O268" s="13">
        <f t="shared" si="59"/>
        <v>0.80360025916493061</v>
      </c>
      <c r="P268" s="13">
        <f t="shared" si="50"/>
        <v>2.0202111298031511E-2</v>
      </c>
      <c r="Q268" s="13">
        <f t="shared" si="51"/>
        <v>8.3332959942197249E-2</v>
      </c>
      <c r="R268" s="13">
        <f t="shared" si="52"/>
        <v>-5.9406057694654901E-2</v>
      </c>
      <c r="S268" s="13">
        <f t="shared" si="53"/>
        <v>9.7013703448389776E-7</v>
      </c>
    </row>
    <row r="269" spans="1:19" x14ac:dyDescent="0.45">
      <c r="A269" s="8" t="str">
        <f t="shared" si="54"/>
        <v>September</v>
      </c>
      <c r="B269" s="11">
        <v>43732</v>
      </c>
      <c r="C269" s="8">
        <v>21934513</v>
      </c>
      <c r="D269" s="8">
        <v>5702973</v>
      </c>
      <c r="E269" s="8">
        <v>2235565</v>
      </c>
      <c r="F269" s="8">
        <v>1615643</v>
      </c>
      <c r="G269" s="8">
        <v>1338075</v>
      </c>
      <c r="H269" s="13">
        <f t="shared" si="55"/>
        <v>6.1003177959775085E-2</v>
      </c>
      <c r="I269" s="13">
        <f t="shared" si="48"/>
        <v>-1.7540111192366314E-2</v>
      </c>
      <c r="J269" s="13">
        <f>IFERROR((VLOOKUP(B269,'Channel wise traffic'!$B$2:$G$368,6,TRUE)/(VLOOKUP(B269-7,'Channel wise traffic'!$B$2:$G$368,6,TRUE))-1),"NA")</f>
        <v>-1.9417486578885645E-2</v>
      </c>
      <c r="K269" s="13">
        <f t="shared" si="49"/>
        <v>1.9145493840471151E-3</v>
      </c>
      <c r="L269" s="13">
        <f t="shared" si="56"/>
        <v>0.25999998267570379</v>
      </c>
      <c r="M269" s="13">
        <f t="shared" si="57"/>
        <v>0.39199992705559011</v>
      </c>
      <c r="N269" s="13">
        <f t="shared" si="58"/>
        <v>0.7227000780563303</v>
      </c>
      <c r="O269" s="13">
        <f t="shared" si="59"/>
        <v>0.82819967034796671</v>
      </c>
      <c r="P269" s="13">
        <f t="shared" si="50"/>
        <v>9.4736820676873945E-2</v>
      </c>
      <c r="Q269" s="13">
        <f t="shared" si="51"/>
        <v>-4.8543932443480875E-2</v>
      </c>
      <c r="R269" s="13">
        <f t="shared" si="52"/>
        <v>5.5122461772860731E-7</v>
      </c>
      <c r="S269" s="13">
        <f t="shared" si="53"/>
        <v>-3.8095451463307728E-2</v>
      </c>
    </row>
    <row r="270" spans="1:19" x14ac:dyDescent="0.45">
      <c r="A270" s="8" t="str">
        <f t="shared" si="54"/>
        <v>September</v>
      </c>
      <c r="B270" s="11">
        <v>43733</v>
      </c>
      <c r="C270" s="8">
        <v>21282993</v>
      </c>
      <c r="D270" s="8">
        <v>5586785</v>
      </c>
      <c r="E270" s="8">
        <v>2279408</v>
      </c>
      <c r="F270" s="8">
        <v>1747166</v>
      </c>
      <c r="G270" s="8">
        <v>1404023</v>
      </c>
      <c r="H270" s="13">
        <f t="shared" si="55"/>
        <v>6.5969245960847703E-2</v>
      </c>
      <c r="I270" s="13">
        <f t="shared" si="48"/>
        <v>0.17446451485539427</v>
      </c>
      <c r="J270" s="13">
        <f>IFERROR((VLOOKUP(B270,'Channel wise traffic'!$B$2:$G$368,6,TRUE)/(VLOOKUP(B270-7,'Channel wise traffic'!$B$2:$G$368,6,TRUE))-1),"NA")</f>
        <v>-1.0101038289657804E-2</v>
      </c>
      <c r="K270" s="13">
        <f t="shared" si="49"/>
        <v>0.18644887986219594</v>
      </c>
      <c r="L270" s="13">
        <f t="shared" si="56"/>
        <v>0.26249996887185933</v>
      </c>
      <c r="M270" s="13">
        <f t="shared" si="57"/>
        <v>0.40799994988172983</v>
      </c>
      <c r="N270" s="13">
        <f t="shared" si="58"/>
        <v>0.76649989821918674</v>
      </c>
      <c r="O270" s="13">
        <f t="shared" si="59"/>
        <v>0.80360023031583716</v>
      </c>
      <c r="P270" s="13">
        <f t="shared" si="50"/>
        <v>2.9809700263783157E-8</v>
      </c>
      <c r="Q270" s="13">
        <f t="shared" si="51"/>
        <v>7.3684248852305734E-2</v>
      </c>
      <c r="R270" s="13">
        <f t="shared" si="52"/>
        <v>9.3750155171178351E-2</v>
      </c>
      <c r="S270" s="13">
        <f t="shared" si="53"/>
        <v>1.0309200788661599E-2</v>
      </c>
    </row>
    <row r="271" spans="1:19" x14ac:dyDescent="0.45">
      <c r="A271" s="8" t="str">
        <f t="shared" si="54"/>
        <v>September</v>
      </c>
      <c r="B271" s="11">
        <v>43734</v>
      </c>
      <c r="C271" s="8">
        <v>22368860</v>
      </c>
      <c r="D271" s="8">
        <v>5424448</v>
      </c>
      <c r="E271" s="8">
        <v>2213175</v>
      </c>
      <c r="F271" s="8">
        <v>1647930</v>
      </c>
      <c r="G271" s="8">
        <v>1337789</v>
      </c>
      <c r="H271" s="13">
        <f t="shared" si="55"/>
        <v>5.9805864044926743E-2</v>
      </c>
      <c r="I271" s="13">
        <f t="shared" si="48"/>
        <v>6.2415223682413146E-2</v>
      </c>
      <c r="J271" s="13">
        <f>IFERROR((VLOOKUP(B271,'Channel wise traffic'!$B$2:$G$368,6,TRUE)/(VLOOKUP(B271-7,'Channel wise traffic'!$B$2:$G$368,6,TRUE))-1),"NA")</f>
        <v>5.1020364054076506E-2</v>
      </c>
      <c r="K271" s="13">
        <f t="shared" si="49"/>
        <v>1.0841668673604143E-2</v>
      </c>
      <c r="L271" s="13">
        <f t="shared" si="56"/>
        <v>0.24249997541224722</v>
      </c>
      <c r="M271" s="13">
        <f t="shared" si="57"/>
        <v>0.40800003981971988</v>
      </c>
      <c r="N271" s="13">
        <f t="shared" si="58"/>
        <v>0.74459995255684708</v>
      </c>
      <c r="O271" s="13">
        <f t="shared" si="59"/>
        <v>0.81179965168423418</v>
      </c>
      <c r="P271" s="13">
        <f t="shared" si="50"/>
        <v>2.1052697226750849E-2</v>
      </c>
      <c r="Q271" s="13">
        <f t="shared" si="51"/>
        <v>-5.7567568823024828E-8</v>
      </c>
      <c r="R271" s="13">
        <f t="shared" si="52"/>
        <v>-8.8983207358062089E-8</v>
      </c>
      <c r="S271" s="13">
        <f t="shared" si="53"/>
        <v>-1.0000346153761219E-2</v>
      </c>
    </row>
    <row r="272" spans="1:19" x14ac:dyDescent="0.45">
      <c r="A272" s="8" t="str">
        <f t="shared" si="54"/>
        <v>September</v>
      </c>
      <c r="B272" s="11">
        <v>43735</v>
      </c>
      <c r="C272" s="8">
        <v>20848646</v>
      </c>
      <c r="D272" s="8">
        <v>5055796</v>
      </c>
      <c r="E272" s="8">
        <v>1961649</v>
      </c>
      <c r="F272" s="8">
        <v>1474964</v>
      </c>
      <c r="G272" s="8">
        <v>1197375</v>
      </c>
      <c r="H272" s="13">
        <f t="shared" si="55"/>
        <v>5.7431787176970631E-2</v>
      </c>
      <c r="I272" s="13">
        <f t="shared" si="48"/>
        <v>-3.0677503703643749E-2</v>
      </c>
      <c r="J272" s="13">
        <f>IFERROR((VLOOKUP(B272,'Channel wise traffic'!$B$2:$G$368,6,TRUE)/(VLOOKUP(B272-7,'Channel wise traffic'!$B$2:$G$368,6,TRUE))-1),"NA")</f>
        <v>-2.0408173813155628E-2</v>
      </c>
      <c r="K272" s="13">
        <f t="shared" si="49"/>
        <v>-1.0483275344697396E-2</v>
      </c>
      <c r="L272" s="13">
        <f t="shared" si="56"/>
        <v>0.24249996858309167</v>
      </c>
      <c r="M272" s="13">
        <f t="shared" si="57"/>
        <v>0.38800003006450418</v>
      </c>
      <c r="N272" s="13">
        <f t="shared" si="58"/>
        <v>0.75190005959272022</v>
      </c>
      <c r="O272" s="13">
        <f t="shared" si="59"/>
        <v>0.81179947442785039</v>
      </c>
      <c r="P272" s="13">
        <f t="shared" si="50"/>
        <v>1.0416599063289622E-2</v>
      </c>
      <c r="Q272" s="13">
        <f t="shared" si="51"/>
        <v>-2.9999829888099239E-2</v>
      </c>
      <c r="R272" s="13">
        <f t="shared" si="52"/>
        <v>1.9802080723380078E-2</v>
      </c>
      <c r="S272" s="13">
        <f t="shared" si="53"/>
        <v>-1.0000528739527836E-2</v>
      </c>
    </row>
    <row r="273" spans="1:19" x14ac:dyDescent="0.45">
      <c r="A273" s="8" t="str">
        <f t="shared" si="54"/>
        <v>September</v>
      </c>
      <c r="B273" s="11">
        <v>43736</v>
      </c>
      <c r="C273" s="8">
        <v>43991955</v>
      </c>
      <c r="D273" s="8">
        <v>9238310</v>
      </c>
      <c r="E273" s="8">
        <v>3141025</v>
      </c>
      <c r="F273" s="8">
        <v>2135897</v>
      </c>
      <c r="G273" s="8">
        <v>1582700</v>
      </c>
      <c r="H273" s="13">
        <f t="shared" si="55"/>
        <v>3.5977032618804958E-2</v>
      </c>
      <c r="I273" s="13">
        <f t="shared" si="48"/>
        <v>7.4326534989770598E-2</v>
      </c>
      <c r="J273" s="13">
        <f>IFERROR((VLOOKUP(B273,'Channel wise traffic'!$B$2:$G$368,6,TRUE)/(VLOOKUP(B273-7,'Channel wise traffic'!$B$2:$G$368,6,TRUE))-1),"NA")</f>
        <v>0</v>
      </c>
      <c r="K273" s="13">
        <f t="shared" si="49"/>
        <v>7.4326534989770598E-2</v>
      </c>
      <c r="L273" s="13">
        <f t="shared" si="56"/>
        <v>0.20999998749771406</v>
      </c>
      <c r="M273" s="13">
        <f t="shared" si="57"/>
        <v>0.33999995670203748</v>
      </c>
      <c r="N273" s="13">
        <f t="shared" si="58"/>
        <v>0.68</v>
      </c>
      <c r="O273" s="13">
        <f t="shared" si="59"/>
        <v>0.74100015122452068</v>
      </c>
      <c r="P273" s="13">
        <f t="shared" si="50"/>
        <v>4.1666619685372552E-2</v>
      </c>
      <c r="Q273" s="13">
        <f t="shared" si="51"/>
        <v>-9.9009974592395578E-3</v>
      </c>
      <c r="R273" s="13">
        <f t="shared" si="52"/>
        <v>5.2631872145051162E-2</v>
      </c>
      <c r="S273" s="13">
        <f t="shared" si="53"/>
        <v>-1.0416565737968786E-2</v>
      </c>
    </row>
    <row r="274" spans="1:19" x14ac:dyDescent="0.45">
      <c r="A274" s="8" t="str">
        <f t="shared" si="54"/>
        <v>September</v>
      </c>
      <c r="B274" s="11">
        <v>43737</v>
      </c>
      <c r="C274" s="8">
        <v>42645263</v>
      </c>
      <c r="D274" s="8">
        <v>8865950</v>
      </c>
      <c r="E274" s="8">
        <v>2984278</v>
      </c>
      <c r="F274" s="8">
        <v>1948137</v>
      </c>
      <c r="G274" s="8">
        <v>1565133</v>
      </c>
      <c r="H274" s="13">
        <f t="shared" si="55"/>
        <v>3.6701215795057938E-2</v>
      </c>
      <c r="I274" s="13">
        <f t="shared" si="48"/>
        <v>-0.17286542104971103</v>
      </c>
      <c r="J274" s="13">
        <f>IFERROR((VLOOKUP(B274,'Channel wise traffic'!$B$2:$G$368,6,TRUE)/(VLOOKUP(B274-7,'Channel wise traffic'!$B$2:$G$368,6,TRUE))-1),"NA")</f>
        <v>-6.8627463399216215E-2</v>
      </c>
      <c r="K274" s="13">
        <f t="shared" si="49"/>
        <v>-0.11191867301316905</v>
      </c>
      <c r="L274" s="13">
        <f t="shared" si="56"/>
        <v>0.20789999583306593</v>
      </c>
      <c r="M274" s="13">
        <f t="shared" si="57"/>
        <v>0.33659991315087495</v>
      </c>
      <c r="N274" s="13">
        <f t="shared" si="58"/>
        <v>0.65280010776475916</v>
      </c>
      <c r="O274" s="13">
        <f t="shared" si="59"/>
        <v>0.80339986356195692</v>
      </c>
      <c r="P274" s="13">
        <f t="shared" si="50"/>
        <v>1.0204142968423424E-2</v>
      </c>
      <c r="Q274" s="13">
        <f t="shared" si="51"/>
        <v>-5.7143063421372098E-2</v>
      </c>
      <c r="R274" s="13">
        <f t="shared" si="52"/>
        <v>-8.5714084537787061E-2</v>
      </c>
      <c r="S274" s="13">
        <f t="shared" si="53"/>
        <v>1.9801774349552881E-2</v>
      </c>
    </row>
    <row r="275" spans="1:19" x14ac:dyDescent="0.45">
      <c r="A275" s="8" t="str">
        <f t="shared" si="54"/>
        <v>September</v>
      </c>
      <c r="B275" s="11">
        <v>43738</v>
      </c>
      <c r="C275" s="8">
        <v>21717340</v>
      </c>
      <c r="D275" s="8">
        <v>5375041</v>
      </c>
      <c r="E275" s="8">
        <v>2150016</v>
      </c>
      <c r="F275" s="8">
        <v>1553817</v>
      </c>
      <c r="G275" s="8">
        <v>1235906</v>
      </c>
      <c r="H275" s="13">
        <f t="shared" si="55"/>
        <v>5.6908719023600493E-2</v>
      </c>
      <c r="I275" s="13">
        <f t="shared" si="48"/>
        <v>1.2666670490402376E-2</v>
      </c>
      <c r="J275" s="13">
        <f>IFERROR((VLOOKUP(B275,'Channel wise traffic'!$B$2:$G$368,6,TRUE)/(VLOOKUP(B275-7,'Channel wise traffic'!$B$2:$G$368,6,TRUE))-1),"NA")</f>
        <v>4.1666640685761536E-2</v>
      </c>
      <c r="K275" s="13">
        <f t="shared" si="49"/>
        <v>-2.7840014980976324E-2</v>
      </c>
      <c r="L275" s="13">
        <f t="shared" si="56"/>
        <v>0.24749997006999935</v>
      </c>
      <c r="M275" s="13">
        <f t="shared" si="57"/>
        <v>0.39999992558196301</v>
      </c>
      <c r="N275" s="13">
        <f t="shared" si="58"/>
        <v>0.72270020316127881</v>
      </c>
      <c r="O275" s="13">
        <f t="shared" si="59"/>
        <v>0.79539997309850519</v>
      </c>
      <c r="P275" s="13">
        <f t="shared" si="50"/>
        <v>-1.9802077319929001E-2</v>
      </c>
      <c r="Q275" s="13">
        <f t="shared" si="51"/>
        <v>-3.8461397707795331E-2</v>
      </c>
      <c r="R275" s="13">
        <f t="shared" si="52"/>
        <v>4.2105613403893072E-2</v>
      </c>
      <c r="S275" s="13">
        <f t="shared" si="53"/>
        <v>-1.0204434322789835E-2</v>
      </c>
    </row>
    <row r="276" spans="1:19" x14ac:dyDescent="0.45">
      <c r="A276" s="8" t="str">
        <f t="shared" si="54"/>
        <v>October</v>
      </c>
      <c r="B276" s="11">
        <v>43739</v>
      </c>
      <c r="C276" s="8">
        <v>21934513</v>
      </c>
      <c r="D276" s="8">
        <v>5319119</v>
      </c>
      <c r="E276" s="8">
        <v>2085094</v>
      </c>
      <c r="F276" s="8">
        <v>1476455</v>
      </c>
      <c r="G276" s="8">
        <v>1174372</v>
      </c>
      <c r="H276" s="13">
        <f t="shared" si="55"/>
        <v>5.3539916751285978E-2</v>
      </c>
      <c r="I276" s="13">
        <f t="shared" si="48"/>
        <v>-0.12234217065560604</v>
      </c>
      <c r="J276" s="13">
        <f>IFERROR((VLOOKUP(B276,'Channel wise traffic'!$B$2:$G$368,6,TRUE)/(VLOOKUP(B276-7,'Channel wise traffic'!$B$2:$G$368,6,TRUE))-1),"NA")</f>
        <v>0</v>
      </c>
      <c r="K276" s="13">
        <f t="shared" si="49"/>
        <v>-0.12234217065560604</v>
      </c>
      <c r="L276" s="13">
        <f t="shared" si="56"/>
        <v>0.24249998164992312</v>
      </c>
      <c r="M276" s="13">
        <f t="shared" si="57"/>
        <v>0.3919998781753144</v>
      </c>
      <c r="N276" s="13">
        <f t="shared" si="58"/>
        <v>0.70809997055288632</v>
      </c>
      <c r="O276" s="13">
        <f t="shared" si="59"/>
        <v>0.79539979206951783</v>
      </c>
      <c r="P276" s="13">
        <f t="shared" si="50"/>
        <v>-6.730770073784309E-2</v>
      </c>
      <c r="Q276" s="13">
        <f t="shared" si="51"/>
        <v>-1.2469460408670585E-7</v>
      </c>
      <c r="R276" s="13">
        <f t="shared" si="52"/>
        <v>-2.0202166772570918E-2</v>
      </c>
      <c r="S276" s="13">
        <f t="shared" si="53"/>
        <v>-3.9603829188519346E-2</v>
      </c>
    </row>
    <row r="277" spans="1:19" x14ac:dyDescent="0.45">
      <c r="A277" s="8" t="str">
        <f t="shared" si="54"/>
        <v>October</v>
      </c>
      <c r="B277" s="11">
        <v>43740</v>
      </c>
      <c r="C277" s="8">
        <v>21500167</v>
      </c>
      <c r="D277" s="8">
        <v>5267540</v>
      </c>
      <c r="E277" s="8">
        <v>2085946</v>
      </c>
      <c r="F277" s="8">
        <v>1461831</v>
      </c>
      <c r="G277" s="8">
        <v>1150753</v>
      </c>
      <c r="H277" s="13">
        <f t="shared" si="55"/>
        <v>5.3522979612204875E-2</v>
      </c>
      <c r="I277" s="13">
        <f t="shared" si="48"/>
        <v>-0.18038878280484005</v>
      </c>
      <c r="J277" s="13">
        <f>IFERROR((VLOOKUP(B277,'Channel wise traffic'!$B$2:$G$368,6,TRUE)/(VLOOKUP(B277-7,'Channel wise traffic'!$B$2:$G$368,6,TRUE))-1),"NA")</f>
        <v>1.0204110399515187E-2</v>
      </c>
      <c r="K277" s="13">
        <f t="shared" si="49"/>
        <v>-0.18866770670729816</v>
      </c>
      <c r="L277" s="13">
        <f t="shared" si="56"/>
        <v>0.24499995744219102</v>
      </c>
      <c r="M277" s="13">
        <f t="shared" si="57"/>
        <v>0.39600003037471004</v>
      </c>
      <c r="N277" s="13">
        <f t="shared" si="58"/>
        <v>0.700800020710028</v>
      </c>
      <c r="O277" s="13">
        <f t="shared" si="59"/>
        <v>0.7871997515444672</v>
      </c>
      <c r="P277" s="13">
        <f t="shared" si="50"/>
        <v>-6.6666718113825851E-2</v>
      </c>
      <c r="Q277" s="13">
        <f t="shared" si="51"/>
        <v>-2.9411571032051054E-2</v>
      </c>
      <c r="R277" s="13">
        <f t="shared" si="52"/>
        <v>-8.5714137290558767E-2</v>
      </c>
      <c r="S277" s="13">
        <f t="shared" si="53"/>
        <v>-2.0408753199242069E-2</v>
      </c>
    </row>
    <row r="278" spans="1:19" x14ac:dyDescent="0.45">
      <c r="A278" s="8" t="str">
        <f t="shared" si="54"/>
        <v>October</v>
      </c>
      <c r="B278" s="11">
        <v>43741</v>
      </c>
      <c r="C278" s="8">
        <v>21282993</v>
      </c>
      <c r="D278" s="8">
        <v>5480370</v>
      </c>
      <c r="E278" s="8">
        <v>2126383</v>
      </c>
      <c r="F278" s="8">
        <v>1567782</v>
      </c>
      <c r="G278" s="8">
        <v>1311293</v>
      </c>
      <c r="H278" s="13">
        <f t="shared" si="55"/>
        <v>6.161224598438763E-2</v>
      </c>
      <c r="I278" s="13">
        <f t="shared" si="48"/>
        <v>-1.9805813921328408E-2</v>
      </c>
      <c r="J278" s="13">
        <f>IFERROR((VLOOKUP(B278,'Channel wise traffic'!$B$2:$G$368,6,TRUE)/(VLOOKUP(B278-7,'Channel wise traffic'!$B$2:$G$368,6,TRUE))-1),"NA")</f>
        <v>-4.8543649389700683E-2</v>
      </c>
      <c r="K278" s="13">
        <f t="shared" si="49"/>
        <v>3.0204094001616832E-2</v>
      </c>
      <c r="L278" s="13">
        <f t="shared" si="56"/>
        <v>0.2574999672273538</v>
      </c>
      <c r="M278" s="13">
        <f t="shared" si="57"/>
        <v>0.38799989781711819</v>
      </c>
      <c r="N278" s="13">
        <f t="shared" si="58"/>
        <v>0.73729991257454564</v>
      </c>
      <c r="O278" s="13">
        <f t="shared" si="59"/>
        <v>0.83640008623647932</v>
      </c>
      <c r="P278" s="13">
        <f t="shared" si="50"/>
        <v>6.1855642622671514E-2</v>
      </c>
      <c r="Q278" s="13">
        <f t="shared" si="51"/>
        <v>-4.9019951104512183E-2</v>
      </c>
      <c r="R278" s="13">
        <f t="shared" si="52"/>
        <v>-9.80397588964943E-3</v>
      </c>
      <c r="S278" s="13">
        <f t="shared" si="53"/>
        <v>3.0303578599974568E-2</v>
      </c>
    </row>
    <row r="279" spans="1:19" x14ac:dyDescent="0.45">
      <c r="A279" s="8" t="str">
        <f t="shared" si="54"/>
        <v>October</v>
      </c>
      <c r="B279" s="11">
        <v>43742</v>
      </c>
      <c r="C279" s="8">
        <v>21065820</v>
      </c>
      <c r="D279" s="8">
        <v>5213790</v>
      </c>
      <c r="E279" s="8">
        <v>2064661</v>
      </c>
      <c r="F279" s="8">
        <v>1431842</v>
      </c>
      <c r="G279" s="8">
        <v>1127146</v>
      </c>
      <c r="H279" s="13">
        <f t="shared" si="55"/>
        <v>5.3505916218784741E-2</v>
      </c>
      <c r="I279" s="13">
        <f t="shared" si="48"/>
        <v>-5.8652468942478331E-2</v>
      </c>
      <c r="J279" s="13">
        <f>IFERROR((VLOOKUP(B279,'Channel wise traffic'!$B$2:$G$368,6,TRUE)/(VLOOKUP(B279-7,'Channel wise traffic'!$B$2:$G$368,6,TRUE))-1),"NA")</f>
        <v>1.0416696145001181E-2</v>
      </c>
      <c r="K279" s="13">
        <f t="shared" si="49"/>
        <v>-6.835710938419326E-2</v>
      </c>
      <c r="L279" s="13">
        <f t="shared" si="56"/>
        <v>0.247499978638382</v>
      </c>
      <c r="M279" s="13">
        <f t="shared" si="57"/>
        <v>0.39600003068784895</v>
      </c>
      <c r="N279" s="13">
        <f t="shared" si="58"/>
        <v>0.69349980456840132</v>
      </c>
      <c r="O279" s="13">
        <f t="shared" si="59"/>
        <v>0.78719998435581584</v>
      </c>
      <c r="P279" s="13">
        <f t="shared" si="50"/>
        <v>2.0618600837373213E-2</v>
      </c>
      <c r="Q279" s="13">
        <f t="shared" si="51"/>
        <v>2.0618556709943503E-2</v>
      </c>
      <c r="R279" s="13">
        <f t="shared" si="52"/>
        <v>-7.7670235929961806E-2</v>
      </c>
      <c r="S279" s="13">
        <f t="shared" si="53"/>
        <v>-3.0302421776476351E-2</v>
      </c>
    </row>
    <row r="280" spans="1:19" x14ac:dyDescent="0.45">
      <c r="A280" s="8" t="str">
        <f t="shared" si="54"/>
        <v>October</v>
      </c>
      <c r="B280" s="11">
        <v>43743</v>
      </c>
      <c r="C280" s="8">
        <v>46236443</v>
      </c>
      <c r="D280" s="8">
        <v>9612556</v>
      </c>
      <c r="E280" s="8">
        <v>3235586</v>
      </c>
      <c r="F280" s="8">
        <v>2178196</v>
      </c>
      <c r="G280" s="8">
        <v>1648023</v>
      </c>
      <c r="H280" s="13">
        <f t="shared" si="55"/>
        <v>3.5643377670726097E-2</v>
      </c>
      <c r="I280" s="13">
        <f t="shared" si="48"/>
        <v>4.1273140835281552E-2</v>
      </c>
      <c r="J280" s="13">
        <f>IFERROR((VLOOKUP(B280,'Channel wise traffic'!$B$2:$G$368,6,TRUE)/(VLOOKUP(B280-7,'Channel wise traffic'!$B$2:$G$368,6,TRUE))-1),"NA")</f>
        <v>5.1020374066121921E-2</v>
      </c>
      <c r="K280" s="13">
        <f t="shared" si="49"/>
        <v>-9.2741097247820425E-3</v>
      </c>
      <c r="L280" s="13">
        <f t="shared" si="56"/>
        <v>0.20789998919250774</v>
      </c>
      <c r="M280" s="13">
        <f t="shared" si="57"/>
        <v>0.33659996363090111</v>
      </c>
      <c r="N280" s="13">
        <f t="shared" si="58"/>
        <v>0.67319984695198953</v>
      </c>
      <c r="O280" s="13">
        <f t="shared" si="59"/>
        <v>0.75659995702866045</v>
      </c>
      <c r="P280" s="13">
        <f t="shared" si="50"/>
        <v>-9.9999925249004695E-3</v>
      </c>
      <c r="Q280" s="13">
        <f t="shared" si="51"/>
        <v>-9.9999808944563062E-3</v>
      </c>
      <c r="R280" s="13">
        <f t="shared" si="52"/>
        <v>-1.0000225070603719E-2</v>
      </c>
      <c r="S280" s="13">
        <f t="shared" si="53"/>
        <v>2.1052365209859536E-2</v>
      </c>
    </row>
    <row r="281" spans="1:19" x14ac:dyDescent="0.45">
      <c r="A281" s="8" t="str">
        <f t="shared" si="54"/>
        <v>October</v>
      </c>
      <c r="B281" s="11">
        <v>43744</v>
      </c>
      <c r="C281" s="8">
        <v>43543058</v>
      </c>
      <c r="D281" s="8">
        <v>9144042</v>
      </c>
      <c r="E281" s="8">
        <v>3140064</v>
      </c>
      <c r="F281" s="8">
        <v>2135243</v>
      </c>
      <c r="G281" s="8">
        <v>1698799</v>
      </c>
      <c r="H281" s="13">
        <f t="shared" si="55"/>
        <v>3.9014232762430233E-2</v>
      </c>
      <c r="I281" s="13">
        <f t="shared" si="48"/>
        <v>8.5402326831010456E-2</v>
      </c>
      <c r="J281" s="13">
        <f>IFERROR((VLOOKUP(B281,'Channel wise traffic'!$B$2:$G$368,6,TRUE)/(VLOOKUP(B281-7,'Channel wise traffic'!$B$2:$G$368,6,TRUE))-1),"NA")</f>
        <v>2.1052632319450426E-2</v>
      </c>
      <c r="K281" s="13">
        <f t="shared" si="49"/>
        <v>6.3022897668794764E-2</v>
      </c>
      <c r="L281" s="13">
        <f t="shared" si="56"/>
        <v>0.2099999958661608</v>
      </c>
      <c r="M281" s="13">
        <f t="shared" si="57"/>
        <v>0.34339999750657313</v>
      </c>
      <c r="N281" s="13">
        <f t="shared" si="58"/>
        <v>0.67999983439827982</v>
      </c>
      <c r="O281" s="13">
        <f t="shared" si="59"/>
        <v>0.79559984507618098</v>
      </c>
      <c r="P281" s="13">
        <f t="shared" si="50"/>
        <v>1.0101010462650883E-2</v>
      </c>
      <c r="Q281" s="13">
        <f t="shared" si="51"/>
        <v>2.02022760256928E-2</v>
      </c>
      <c r="R281" s="13">
        <f t="shared" si="52"/>
        <v>4.1666241028444073E-2</v>
      </c>
      <c r="S281" s="13">
        <f t="shared" si="53"/>
        <v>-9.7087625223057916E-3</v>
      </c>
    </row>
    <row r="282" spans="1:19" x14ac:dyDescent="0.45">
      <c r="A282" s="8" t="str">
        <f t="shared" si="54"/>
        <v>October</v>
      </c>
      <c r="B282" s="11">
        <v>43745</v>
      </c>
      <c r="C282" s="8">
        <v>21500167</v>
      </c>
      <c r="D282" s="8">
        <v>5643793</v>
      </c>
      <c r="E282" s="8">
        <v>2234942</v>
      </c>
      <c r="F282" s="8">
        <v>1631507</v>
      </c>
      <c r="G282" s="8">
        <v>1377971</v>
      </c>
      <c r="H282" s="13">
        <f t="shared" si="55"/>
        <v>6.4091176594116686E-2</v>
      </c>
      <c r="I282" s="13">
        <f t="shared" si="48"/>
        <v>0.11494806239309452</v>
      </c>
      <c r="J282" s="13">
        <f>IFERROR((VLOOKUP(B282,'Channel wise traffic'!$B$2:$G$368,6,TRUE)/(VLOOKUP(B282-7,'Channel wise traffic'!$B$2:$G$368,6,TRUE))-1),"NA")</f>
        <v>-9.9999364563004844E-3</v>
      </c>
      <c r="K282" s="13">
        <f t="shared" si="49"/>
        <v>0.12621014308084444</v>
      </c>
      <c r="L282" s="13">
        <f t="shared" si="56"/>
        <v>0.26249996104681417</v>
      </c>
      <c r="M282" s="13">
        <f t="shared" si="57"/>
        <v>0.39599999503879751</v>
      </c>
      <c r="N282" s="13">
        <f t="shared" si="58"/>
        <v>0.72999970469032305</v>
      </c>
      <c r="O282" s="13">
        <f t="shared" si="59"/>
        <v>0.84460011510830169</v>
      </c>
      <c r="P282" s="13">
        <f t="shared" si="50"/>
        <v>6.0606031477791422E-2</v>
      </c>
      <c r="Q282" s="13">
        <f t="shared" si="51"/>
        <v>-9.9998282183326737E-3</v>
      </c>
      <c r="R282" s="13">
        <f t="shared" si="52"/>
        <v>1.0100317527398373E-2</v>
      </c>
      <c r="S282" s="13">
        <f t="shared" si="53"/>
        <v>6.1855850733984585E-2</v>
      </c>
    </row>
    <row r="283" spans="1:19" x14ac:dyDescent="0.45">
      <c r="A283" s="8" t="str">
        <f t="shared" si="54"/>
        <v>October</v>
      </c>
      <c r="B283" s="11">
        <v>43746</v>
      </c>
      <c r="C283" s="8">
        <v>22368860</v>
      </c>
      <c r="D283" s="8">
        <v>5536293</v>
      </c>
      <c r="E283" s="8">
        <v>2303097</v>
      </c>
      <c r="F283" s="8">
        <v>1630823</v>
      </c>
      <c r="G283" s="8">
        <v>1270411</v>
      </c>
      <c r="H283" s="13">
        <f t="shared" si="55"/>
        <v>5.6793730212447123E-2</v>
      </c>
      <c r="I283" s="13">
        <f t="shared" si="48"/>
        <v>8.1779027429128126E-2</v>
      </c>
      <c r="J283" s="13">
        <f>IFERROR((VLOOKUP(B283,'Channel wise traffic'!$B$2:$G$368,6,TRUE)/(VLOOKUP(B283-7,'Channel wise traffic'!$B$2:$G$368,6,TRUE))-1),"NA")</f>
        <v>1.980199148273698E-2</v>
      </c>
      <c r="K283" s="13">
        <f t="shared" si="49"/>
        <v>6.077359956079853E-2</v>
      </c>
      <c r="L283" s="13">
        <f t="shared" si="56"/>
        <v>0.24750000670575076</v>
      </c>
      <c r="M283" s="13">
        <f t="shared" si="57"/>
        <v>0.41599983960386488</v>
      </c>
      <c r="N283" s="13">
        <f t="shared" si="58"/>
        <v>0.70810000620903069</v>
      </c>
      <c r="O283" s="13">
        <f t="shared" si="59"/>
        <v>0.77899992825708242</v>
      </c>
      <c r="P283" s="13">
        <f t="shared" si="50"/>
        <v>2.0618661584254294E-2</v>
      </c>
      <c r="Q283" s="13">
        <f t="shared" si="51"/>
        <v>6.122441042651805E-2</v>
      </c>
      <c r="R283" s="13">
        <f t="shared" si="52"/>
        <v>5.0354675762420698E-8</v>
      </c>
      <c r="S283" s="13">
        <f t="shared" si="53"/>
        <v>-2.0618390872048531E-2</v>
      </c>
    </row>
    <row r="284" spans="1:19" x14ac:dyDescent="0.45">
      <c r="A284" s="8" t="str">
        <f t="shared" si="54"/>
        <v>October</v>
      </c>
      <c r="B284" s="11">
        <v>43747</v>
      </c>
      <c r="C284" s="8">
        <v>20631473</v>
      </c>
      <c r="D284" s="8">
        <v>5415761</v>
      </c>
      <c r="E284" s="8">
        <v>2166304</v>
      </c>
      <c r="F284" s="8">
        <v>1660472</v>
      </c>
      <c r="G284" s="8">
        <v>1402435</v>
      </c>
      <c r="H284" s="13">
        <f t="shared" si="55"/>
        <v>6.7975514884468013E-2</v>
      </c>
      <c r="I284" s="13">
        <f t="shared" si="48"/>
        <v>0.21871070507745793</v>
      </c>
      <c r="J284" s="13">
        <f>IFERROR((VLOOKUP(B284,'Channel wise traffic'!$B$2:$G$368,6,TRUE)/(VLOOKUP(B284-7,'Channel wise traffic'!$B$2:$G$368,6,TRUE))-1),"NA")</f>
        <v>-4.0404060136093878E-2</v>
      </c>
      <c r="K284" s="13">
        <f t="shared" si="49"/>
        <v>0.27002486365627365</v>
      </c>
      <c r="L284" s="13">
        <f t="shared" si="56"/>
        <v>0.2624999678888657</v>
      </c>
      <c r="M284" s="13">
        <f t="shared" si="57"/>
        <v>0.39999992614149699</v>
      </c>
      <c r="N284" s="13">
        <f t="shared" si="58"/>
        <v>0.76649999261414836</v>
      </c>
      <c r="O284" s="13">
        <f t="shared" si="59"/>
        <v>0.84460021006075381</v>
      </c>
      <c r="P284" s="13">
        <f t="shared" si="50"/>
        <v>7.1428626475593893E-2</v>
      </c>
      <c r="Q284" s="13">
        <f t="shared" si="51"/>
        <v>1.0100746111059822E-2</v>
      </c>
      <c r="R284" s="13">
        <f t="shared" si="52"/>
        <v>9.3749957138350659E-2</v>
      </c>
      <c r="S284" s="13">
        <f t="shared" si="53"/>
        <v>7.2917272145561984E-2</v>
      </c>
    </row>
    <row r="285" spans="1:19" x14ac:dyDescent="0.45">
      <c r="A285" s="8" t="str">
        <f t="shared" si="54"/>
        <v>October</v>
      </c>
      <c r="B285" s="11">
        <v>43748</v>
      </c>
      <c r="C285" s="8">
        <v>21282993</v>
      </c>
      <c r="D285" s="8">
        <v>5267540</v>
      </c>
      <c r="E285" s="8">
        <v>2022735</v>
      </c>
      <c r="F285" s="8">
        <v>1402767</v>
      </c>
      <c r="G285" s="8">
        <v>1127263</v>
      </c>
      <c r="H285" s="13">
        <f t="shared" si="55"/>
        <v>5.2965435829443727E-2</v>
      </c>
      <c r="I285" s="13">
        <f t="shared" si="48"/>
        <v>-0.14034239487284683</v>
      </c>
      <c r="J285" s="13">
        <f>IFERROR((VLOOKUP(B285,'Channel wise traffic'!$B$2:$G$368,6,TRUE)/(VLOOKUP(B285-7,'Channel wise traffic'!$B$2:$G$368,6,TRUE))-1),"NA")</f>
        <v>0</v>
      </c>
      <c r="K285" s="13">
        <f t="shared" si="49"/>
        <v>-0.14034239487284683</v>
      </c>
      <c r="L285" s="13">
        <f t="shared" si="56"/>
        <v>0.2474999639383427</v>
      </c>
      <c r="M285" s="13">
        <f t="shared" si="57"/>
        <v>0.38399993165690244</v>
      </c>
      <c r="N285" s="13">
        <f t="shared" si="58"/>
        <v>0.69350013719048709</v>
      </c>
      <c r="O285" s="13">
        <f t="shared" si="59"/>
        <v>0.80359959993355989</v>
      </c>
      <c r="P285" s="13">
        <f t="shared" si="50"/>
        <v>-3.8834969171789524E-2</v>
      </c>
      <c r="Q285" s="13">
        <f t="shared" si="51"/>
        <v>-1.030919384958473E-2</v>
      </c>
      <c r="R285" s="13">
        <f t="shared" si="52"/>
        <v>-5.940564299148765E-2</v>
      </c>
      <c r="S285" s="13">
        <f t="shared" si="53"/>
        <v>-3.9216263655005856E-2</v>
      </c>
    </row>
    <row r="286" spans="1:19" x14ac:dyDescent="0.45">
      <c r="A286" s="8" t="str">
        <f t="shared" si="54"/>
        <v>October</v>
      </c>
      <c r="B286" s="11">
        <v>43749</v>
      </c>
      <c r="C286" s="8">
        <v>21282993</v>
      </c>
      <c r="D286" s="8">
        <v>5267540</v>
      </c>
      <c r="E286" s="8">
        <v>2043805</v>
      </c>
      <c r="F286" s="8">
        <v>1536737</v>
      </c>
      <c r="G286" s="8">
        <v>1234922</v>
      </c>
      <c r="H286" s="13">
        <f t="shared" si="55"/>
        <v>5.8023887899601341E-2</v>
      </c>
      <c r="I286" s="13">
        <f t="shared" si="48"/>
        <v>9.5618491304586994E-2</v>
      </c>
      <c r="J286" s="13">
        <f>IFERROR((VLOOKUP(B286,'Channel wise traffic'!$B$2:$G$368,6,TRUE)/(VLOOKUP(B286-7,'Channel wise traffic'!$B$2:$G$368,6,TRUE))-1),"NA")</f>
        <v>1.0309259753916944E-2</v>
      </c>
      <c r="K286" s="13">
        <f t="shared" si="49"/>
        <v>8.443873126744883E-2</v>
      </c>
      <c r="L286" s="13">
        <f t="shared" si="56"/>
        <v>0.2474999639383427</v>
      </c>
      <c r="M286" s="13">
        <f t="shared" si="57"/>
        <v>0.38799990128219247</v>
      </c>
      <c r="N286" s="13">
        <f t="shared" si="58"/>
        <v>0.75190001003031115</v>
      </c>
      <c r="O286" s="13">
        <f t="shared" si="59"/>
        <v>0.80360009552708112</v>
      </c>
      <c r="P286" s="13">
        <f t="shared" si="50"/>
        <v>-5.9394103302246037E-8</v>
      </c>
      <c r="Q286" s="13">
        <f t="shared" si="51"/>
        <v>-2.0202345418408929E-2</v>
      </c>
      <c r="R286" s="13">
        <f t="shared" si="52"/>
        <v>8.4210846314881183E-2</v>
      </c>
      <c r="S286" s="13">
        <f t="shared" si="53"/>
        <v>2.0833474971021282E-2</v>
      </c>
    </row>
    <row r="287" spans="1:19" x14ac:dyDescent="0.45">
      <c r="A287" s="8" t="str">
        <f t="shared" si="54"/>
        <v>October</v>
      </c>
      <c r="B287" s="11">
        <v>43750</v>
      </c>
      <c r="C287" s="8">
        <v>45338648</v>
      </c>
      <c r="D287" s="8">
        <v>9045060</v>
      </c>
      <c r="E287" s="8">
        <v>2983060</v>
      </c>
      <c r="F287" s="8">
        <v>2028481</v>
      </c>
      <c r="G287" s="8">
        <v>1645504</v>
      </c>
      <c r="H287" s="13">
        <f t="shared" si="55"/>
        <v>3.6293627458851445E-2</v>
      </c>
      <c r="I287" s="13">
        <f t="shared" si="48"/>
        <v>-1.5284980852815488E-3</v>
      </c>
      <c r="J287" s="13">
        <f>IFERROR((VLOOKUP(B287,'Channel wise traffic'!$B$2:$G$368,6,TRUE)/(VLOOKUP(B287-7,'Channel wise traffic'!$B$2:$G$368,6,TRUE))-1),"NA")</f>
        <v>-1.9417454730133787E-2</v>
      </c>
      <c r="K287" s="13">
        <f t="shared" si="49"/>
        <v>1.824321460587619E-2</v>
      </c>
      <c r="L287" s="13">
        <f t="shared" si="56"/>
        <v>0.19949999391247838</v>
      </c>
      <c r="M287" s="13">
        <f t="shared" si="57"/>
        <v>0.3297999128806221</v>
      </c>
      <c r="N287" s="13">
        <f t="shared" si="58"/>
        <v>0.68000006704524885</v>
      </c>
      <c r="O287" s="13">
        <f t="shared" si="59"/>
        <v>0.81120010490608485</v>
      </c>
      <c r="P287" s="13">
        <f t="shared" si="50"/>
        <v>-4.0404019801325131E-2</v>
      </c>
      <c r="Q287" s="13">
        <f t="shared" si="51"/>
        <v>-2.0202173158092251E-2</v>
      </c>
      <c r="R287" s="13">
        <f t="shared" si="52"/>
        <v>1.0101339333406401E-2</v>
      </c>
      <c r="S287" s="13">
        <f t="shared" si="53"/>
        <v>7.216514800219076E-2</v>
      </c>
    </row>
    <row r="288" spans="1:19" x14ac:dyDescent="0.45">
      <c r="A288" s="8" t="str">
        <f t="shared" si="54"/>
        <v>October</v>
      </c>
      <c r="B288" s="11">
        <v>43751</v>
      </c>
      <c r="C288" s="8">
        <v>43543058</v>
      </c>
      <c r="D288" s="8">
        <v>9509803</v>
      </c>
      <c r="E288" s="8">
        <v>3104000</v>
      </c>
      <c r="F288" s="8">
        <v>2089612</v>
      </c>
      <c r="G288" s="8">
        <v>1678794</v>
      </c>
      <c r="H288" s="13">
        <f t="shared" si="55"/>
        <v>3.8554802467020116E-2</v>
      </c>
      <c r="I288" s="13">
        <f t="shared" si="48"/>
        <v>-1.1775966432756357E-2</v>
      </c>
      <c r="J288" s="13">
        <f>IFERROR((VLOOKUP(B288,'Channel wise traffic'!$B$2:$G$368,6,TRUE)/(VLOOKUP(B288-7,'Channel wise traffic'!$B$2:$G$368,6,TRUE))-1),"NA")</f>
        <v>0</v>
      </c>
      <c r="K288" s="13">
        <f t="shared" si="49"/>
        <v>-1.1775966432756246E-2</v>
      </c>
      <c r="L288" s="13">
        <f t="shared" si="56"/>
        <v>0.21839998008408137</v>
      </c>
      <c r="M288" s="13">
        <f t="shared" si="57"/>
        <v>0.32640003163051851</v>
      </c>
      <c r="N288" s="13">
        <f t="shared" si="58"/>
        <v>0.67319974226804125</v>
      </c>
      <c r="O288" s="13">
        <f t="shared" si="59"/>
        <v>0.80339986562098609</v>
      </c>
      <c r="P288" s="13">
        <f t="shared" si="50"/>
        <v>3.9999925634637279E-2</v>
      </c>
      <c r="Q288" s="13">
        <f t="shared" si="51"/>
        <v>-4.9504851483667345E-2</v>
      </c>
      <c r="R288" s="13">
        <f t="shared" si="52"/>
        <v>-1.0000137920997965E-2</v>
      </c>
      <c r="S288" s="13">
        <f t="shared" si="53"/>
        <v>9.8039493007420209E-3</v>
      </c>
    </row>
    <row r="289" spans="1:19" x14ac:dyDescent="0.45">
      <c r="A289" s="8" t="str">
        <f t="shared" si="54"/>
        <v>October</v>
      </c>
      <c r="B289" s="11">
        <v>43752</v>
      </c>
      <c r="C289" s="8">
        <v>20848646</v>
      </c>
      <c r="D289" s="8">
        <v>5107918</v>
      </c>
      <c r="E289" s="8">
        <v>1981872</v>
      </c>
      <c r="F289" s="8">
        <v>1403363</v>
      </c>
      <c r="G289" s="8">
        <v>1104728</v>
      </c>
      <c r="H289" s="13">
        <f t="shared" si="55"/>
        <v>5.2987997398008482E-2</v>
      </c>
      <c r="I289" s="13">
        <f t="shared" si="48"/>
        <v>-0.19829372316253391</v>
      </c>
      <c r="J289" s="13">
        <f>IFERROR((VLOOKUP(B289,'Channel wise traffic'!$B$2:$G$368,6,TRUE)/(VLOOKUP(B289-7,'Channel wise traffic'!$B$2:$G$368,6,TRUE))-1),"NA")</f>
        <v>-3.0303068357704799E-2</v>
      </c>
      <c r="K289" s="13">
        <f t="shared" si="49"/>
        <v>-0.17324037076778254</v>
      </c>
      <c r="L289" s="13">
        <f t="shared" si="56"/>
        <v>0.2449999870495187</v>
      </c>
      <c r="M289" s="13">
        <f t="shared" si="57"/>
        <v>0.38799996397749531</v>
      </c>
      <c r="N289" s="13">
        <f t="shared" si="58"/>
        <v>0.70809971582423081</v>
      </c>
      <c r="O289" s="13">
        <f t="shared" si="59"/>
        <v>0.78720046060783988</v>
      </c>
      <c r="P289" s="13">
        <f t="shared" si="50"/>
        <v>-6.6666577501603985E-2</v>
      </c>
      <c r="Q289" s="13">
        <f t="shared" si="51"/>
        <v>-2.020209889274982E-2</v>
      </c>
      <c r="R289" s="13">
        <f t="shared" si="52"/>
        <v>-2.999999688408439E-2</v>
      </c>
      <c r="S289" s="13">
        <f t="shared" si="53"/>
        <v>-6.796074671751795E-2</v>
      </c>
    </row>
    <row r="290" spans="1:19" x14ac:dyDescent="0.45">
      <c r="A290" s="8" t="str">
        <f t="shared" si="54"/>
        <v>October</v>
      </c>
      <c r="B290" s="11">
        <v>43753</v>
      </c>
      <c r="C290" s="8">
        <v>21934513</v>
      </c>
      <c r="D290" s="8">
        <v>5209447</v>
      </c>
      <c r="E290" s="8">
        <v>2000427</v>
      </c>
      <c r="F290" s="8">
        <v>1416502</v>
      </c>
      <c r="G290" s="8">
        <v>1126686</v>
      </c>
      <c r="H290" s="13">
        <f t="shared" si="55"/>
        <v>5.1365899940427215E-2</v>
      </c>
      <c r="I290" s="13">
        <f t="shared" si="48"/>
        <v>-0.11313267910935909</v>
      </c>
      <c r="J290" s="13">
        <f>IFERROR((VLOOKUP(B290,'Channel wise traffic'!$B$2:$G$368,6,TRUE)/(VLOOKUP(B290-7,'Channel wise traffic'!$B$2:$G$368,6,TRUE))-1),"NA")</f>
        <v>-1.9417486578885645E-2</v>
      </c>
      <c r="K290" s="13">
        <f t="shared" si="49"/>
        <v>-9.557094157605317E-2</v>
      </c>
      <c r="L290" s="13">
        <f t="shared" si="56"/>
        <v>0.23750000740841615</v>
      </c>
      <c r="M290" s="13">
        <f t="shared" si="57"/>
        <v>0.38399987561059745</v>
      </c>
      <c r="N290" s="13">
        <f t="shared" si="58"/>
        <v>0.70809982068828303</v>
      </c>
      <c r="O290" s="13">
        <f t="shared" si="59"/>
        <v>0.79540021828419583</v>
      </c>
      <c r="P290" s="13">
        <f t="shared" si="50"/>
        <v>-4.0404036470283677E-2</v>
      </c>
      <c r="Q290" s="13">
        <f t="shared" si="51"/>
        <v>-7.69230200274581E-2</v>
      </c>
      <c r="R290" s="13">
        <f t="shared" si="52"/>
        <v>-2.6199794667114418E-7</v>
      </c>
      <c r="S290" s="13">
        <f t="shared" si="53"/>
        <v>2.1053005824797744E-2</v>
      </c>
    </row>
    <row r="291" spans="1:19" x14ac:dyDescent="0.45">
      <c r="A291" s="8" t="str">
        <f t="shared" si="54"/>
        <v>October</v>
      </c>
      <c r="B291" s="11">
        <v>43754</v>
      </c>
      <c r="C291" s="8">
        <v>20631473</v>
      </c>
      <c r="D291" s="8">
        <v>5364183</v>
      </c>
      <c r="E291" s="8">
        <v>2252956</v>
      </c>
      <c r="F291" s="8">
        <v>1644658</v>
      </c>
      <c r="G291" s="8">
        <v>1308161</v>
      </c>
      <c r="H291" s="13">
        <f t="shared" si="55"/>
        <v>6.3406088358305773E-2</v>
      </c>
      <c r="I291" s="13">
        <f t="shared" si="48"/>
        <v>-6.7221653766484701E-2</v>
      </c>
      <c r="J291" s="13">
        <f>IFERROR((VLOOKUP(B291,'Channel wise traffic'!$B$2:$G$368,6,TRUE)/(VLOOKUP(B291-7,'Channel wise traffic'!$B$2:$G$368,6,TRUE))-1),"NA")</f>
        <v>0</v>
      </c>
      <c r="K291" s="13">
        <f t="shared" si="49"/>
        <v>-6.7221653766484812E-2</v>
      </c>
      <c r="L291" s="13">
        <f t="shared" si="56"/>
        <v>0.26000000096939274</v>
      </c>
      <c r="M291" s="13">
        <f t="shared" si="57"/>
        <v>0.41999983967735627</v>
      </c>
      <c r="N291" s="13">
        <f t="shared" si="58"/>
        <v>0.73000005326335715</v>
      </c>
      <c r="O291" s="13">
        <f t="shared" si="59"/>
        <v>0.79540001629518109</v>
      </c>
      <c r="P291" s="13">
        <f t="shared" si="50"/>
        <v>-9.5236846677686504E-3</v>
      </c>
      <c r="Q291" s="13">
        <f t="shared" si="51"/>
        <v>4.9999793071922927E-2</v>
      </c>
      <c r="R291" s="13">
        <f t="shared" si="52"/>
        <v>-4.7618968953030416E-2</v>
      </c>
      <c r="S291" s="13">
        <f t="shared" si="53"/>
        <v>-5.8252642113401421E-2</v>
      </c>
    </row>
    <row r="292" spans="1:19" x14ac:dyDescent="0.45">
      <c r="A292" s="8" t="str">
        <f t="shared" si="54"/>
        <v>October</v>
      </c>
      <c r="B292" s="11">
        <v>43755</v>
      </c>
      <c r="C292" s="8">
        <v>22151687</v>
      </c>
      <c r="D292" s="8">
        <v>5648680</v>
      </c>
      <c r="E292" s="8">
        <v>2146498</v>
      </c>
      <c r="F292" s="8">
        <v>1504266</v>
      </c>
      <c r="G292" s="8">
        <v>1196493</v>
      </c>
      <c r="H292" s="13">
        <f t="shared" si="55"/>
        <v>5.4013628849125576E-2</v>
      </c>
      <c r="I292" s="13">
        <f t="shared" si="48"/>
        <v>6.1414239622874067E-2</v>
      </c>
      <c r="J292" s="13">
        <f>IFERROR((VLOOKUP(B292,'Channel wise traffic'!$B$2:$G$368,6,TRUE)/(VLOOKUP(B292-7,'Channel wise traffic'!$B$2:$G$368,6,TRUE))-1),"NA")</f>
        <v>4.0816300640436287E-2</v>
      </c>
      <c r="K292" s="13">
        <f t="shared" si="49"/>
        <v>1.9790133004043975E-2</v>
      </c>
      <c r="L292" s="13">
        <f t="shared" si="56"/>
        <v>0.25499999164849158</v>
      </c>
      <c r="M292" s="13">
        <f t="shared" si="57"/>
        <v>0.37999992918699588</v>
      </c>
      <c r="N292" s="13">
        <f t="shared" si="58"/>
        <v>0.70080009392042297</v>
      </c>
      <c r="O292" s="13">
        <f t="shared" si="59"/>
        <v>0.79539988273350593</v>
      </c>
      <c r="P292" s="13">
        <f t="shared" si="50"/>
        <v>3.0303146678507309E-2</v>
      </c>
      <c r="Q292" s="13">
        <f t="shared" si="51"/>
        <v>-1.0416674952641647E-2</v>
      </c>
      <c r="R292" s="13">
        <f t="shared" si="52"/>
        <v>1.0526251313387691E-2</v>
      </c>
      <c r="S292" s="13">
        <f t="shared" si="53"/>
        <v>-1.0203734796199404E-2</v>
      </c>
    </row>
    <row r="293" spans="1:19" x14ac:dyDescent="0.45">
      <c r="A293" s="8" t="str">
        <f t="shared" si="54"/>
        <v>October</v>
      </c>
      <c r="B293" s="11">
        <v>43756</v>
      </c>
      <c r="C293" s="8">
        <v>20848646</v>
      </c>
      <c r="D293" s="8">
        <v>5316404</v>
      </c>
      <c r="E293" s="8">
        <v>2190358</v>
      </c>
      <c r="F293" s="8">
        <v>1566982</v>
      </c>
      <c r="G293" s="8">
        <v>1323473</v>
      </c>
      <c r="H293" s="13">
        <f t="shared" si="55"/>
        <v>6.3480045658600562E-2</v>
      </c>
      <c r="I293" s="13">
        <f t="shared" si="48"/>
        <v>7.1705743358689844E-2</v>
      </c>
      <c r="J293" s="13">
        <f>IFERROR((VLOOKUP(B293,'Channel wise traffic'!$B$2:$G$368,6,TRUE)/(VLOOKUP(B293-7,'Channel wise traffic'!$B$2:$G$368,6,TRUE))-1),"NA")</f>
        <v>-2.0408173813155628E-2</v>
      </c>
      <c r="K293" s="13">
        <f t="shared" si="49"/>
        <v>9.4032957054515309E-2</v>
      </c>
      <c r="L293" s="13">
        <f t="shared" si="56"/>
        <v>0.25499996498573574</v>
      </c>
      <c r="M293" s="13">
        <f t="shared" si="57"/>
        <v>0.41199991573251393</v>
      </c>
      <c r="N293" s="13">
        <f t="shared" si="58"/>
        <v>0.7153999483189506</v>
      </c>
      <c r="O293" s="13">
        <f t="shared" si="59"/>
        <v>0.84460000178687433</v>
      </c>
      <c r="P293" s="13">
        <f t="shared" si="50"/>
        <v>3.0303038950185268E-2</v>
      </c>
      <c r="Q293" s="13">
        <f t="shared" si="51"/>
        <v>6.1855723083976466E-2</v>
      </c>
      <c r="R293" s="13">
        <f t="shared" si="52"/>
        <v>-4.8543770746710235E-2</v>
      </c>
      <c r="S293" s="13">
        <f t="shared" si="53"/>
        <v>5.1020285447952007E-2</v>
      </c>
    </row>
    <row r="294" spans="1:19" x14ac:dyDescent="0.45">
      <c r="A294" s="8" t="str">
        <f t="shared" si="54"/>
        <v>October</v>
      </c>
      <c r="B294" s="11">
        <v>43757</v>
      </c>
      <c r="C294" s="8">
        <v>46236443</v>
      </c>
      <c r="D294" s="8">
        <v>9418363</v>
      </c>
      <c r="E294" s="8">
        <v>3202243</v>
      </c>
      <c r="F294" s="8">
        <v>2221076</v>
      </c>
      <c r="G294" s="8">
        <v>1697790</v>
      </c>
      <c r="H294" s="13">
        <f t="shared" si="55"/>
        <v>3.671973642090072E-2</v>
      </c>
      <c r="I294" s="13">
        <f t="shared" si="48"/>
        <v>3.177506709190614E-2</v>
      </c>
      <c r="J294" s="13">
        <f>IFERROR((VLOOKUP(B294,'Channel wise traffic'!$B$2:$G$368,6,TRUE)/(VLOOKUP(B294-7,'Channel wise traffic'!$B$2:$G$368,6,TRUE))-1),"NA")</f>
        <v>1.9801958360160077E-2</v>
      </c>
      <c r="K294" s="13">
        <f t="shared" si="49"/>
        <v>1.1740599986385547E-2</v>
      </c>
      <c r="L294" s="13">
        <f t="shared" si="56"/>
        <v>0.2036999905031622</v>
      </c>
      <c r="M294" s="13">
        <f t="shared" si="57"/>
        <v>0.33999995540626327</v>
      </c>
      <c r="N294" s="13">
        <f t="shared" si="58"/>
        <v>0.69360007969413939</v>
      </c>
      <c r="O294" s="13">
        <f t="shared" si="59"/>
        <v>0.76439977740518561</v>
      </c>
      <c r="P294" s="13">
        <f t="shared" si="50"/>
        <v>2.1052615132040486E-2</v>
      </c>
      <c r="Q294" s="13">
        <f t="shared" si="51"/>
        <v>3.0927972165151196E-2</v>
      </c>
      <c r="R294" s="13">
        <f t="shared" si="52"/>
        <v>2.0000016629388995E-2</v>
      </c>
      <c r="S294" s="13">
        <f t="shared" si="53"/>
        <v>-5.7692703955354419E-2</v>
      </c>
    </row>
    <row r="295" spans="1:19" x14ac:dyDescent="0.45">
      <c r="A295" s="8" t="str">
        <f t="shared" si="54"/>
        <v>October</v>
      </c>
      <c r="B295" s="11">
        <v>43758</v>
      </c>
      <c r="C295" s="8">
        <v>43094160</v>
      </c>
      <c r="D295" s="8">
        <v>9140271</v>
      </c>
      <c r="E295" s="8">
        <v>3169846</v>
      </c>
      <c r="F295" s="8">
        <v>2069275</v>
      </c>
      <c r="G295" s="8">
        <v>1694736</v>
      </c>
      <c r="H295" s="13">
        <f t="shared" si="55"/>
        <v>3.9326349556413211E-2</v>
      </c>
      <c r="I295" s="13">
        <f t="shared" si="48"/>
        <v>9.4961025593371939E-3</v>
      </c>
      <c r="J295" s="13">
        <f>IFERROR((VLOOKUP(B295,'Channel wise traffic'!$B$2:$G$368,6,TRUE)/(VLOOKUP(B295-7,'Channel wise traffic'!$B$2:$G$368,6,TRUE))-1),"NA")</f>
        <v>-1.0309290188543541E-2</v>
      </c>
      <c r="K295" s="13">
        <f t="shared" si="49"/>
        <v>2.0011698673675582E-2</v>
      </c>
      <c r="L295" s="13">
        <f t="shared" si="56"/>
        <v>0.21209999220311987</v>
      </c>
      <c r="M295" s="13">
        <f t="shared" si="57"/>
        <v>0.34680000188178228</v>
      </c>
      <c r="N295" s="13">
        <f t="shared" si="58"/>
        <v>0.65279985210637992</v>
      </c>
      <c r="O295" s="13">
        <f t="shared" si="59"/>
        <v>0.81899989126626471</v>
      </c>
      <c r="P295" s="13">
        <f t="shared" si="50"/>
        <v>-2.8846100986529732E-2</v>
      </c>
      <c r="Q295" s="13">
        <f t="shared" si="51"/>
        <v>6.249990280134643E-2</v>
      </c>
      <c r="R295" s="13">
        <f t="shared" si="52"/>
        <v>-3.03028787458135E-2</v>
      </c>
      <c r="S295" s="13">
        <f t="shared" si="53"/>
        <v>1.9417510896918788E-2</v>
      </c>
    </row>
    <row r="296" spans="1:19" x14ac:dyDescent="0.45">
      <c r="A296" s="8" t="str">
        <f t="shared" si="54"/>
        <v>October</v>
      </c>
      <c r="B296" s="11">
        <v>43759</v>
      </c>
      <c r="C296" s="8">
        <v>22803207</v>
      </c>
      <c r="D296" s="8">
        <v>5700801</v>
      </c>
      <c r="E296" s="8">
        <v>2371533</v>
      </c>
      <c r="F296" s="8">
        <v>1748531</v>
      </c>
      <c r="G296" s="8">
        <v>1462471</v>
      </c>
      <c r="H296" s="13">
        <f t="shared" si="55"/>
        <v>6.4134443896422116E-2</v>
      </c>
      <c r="I296" s="13">
        <f t="shared" si="48"/>
        <v>0.32382903302894461</v>
      </c>
      <c r="J296" s="13">
        <f>IFERROR((VLOOKUP(B296,'Channel wise traffic'!$B$2:$G$368,6,TRUE)/(VLOOKUP(B296-7,'Channel wise traffic'!$B$2:$G$368,6,TRUE))-1),"NA")</f>
        <v>9.3749977516524474E-2</v>
      </c>
      <c r="K296" s="13">
        <f t="shared" si="49"/>
        <v>0.21035794983323086</v>
      </c>
      <c r="L296" s="13">
        <f t="shared" si="56"/>
        <v>0.24999996710988942</v>
      </c>
      <c r="M296" s="13">
        <f t="shared" si="57"/>
        <v>0.4159999621105876</v>
      </c>
      <c r="N296" s="13">
        <f t="shared" si="58"/>
        <v>0.73729988155340875</v>
      </c>
      <c r="O296" s="13">
        <f t="shared" si="59"/>
        <v>0.83639981218519999</v>
      </c>
      <c r="P296" s="13">
        <f t="shared" si="50"/>
        <v>2.0408082957817264E-2</v>
      </c>
      <c r="Q296" s="13">
        <f t="shared" si="51"/>
        <v>7.2164950341893075E-2</v>
      </c>
      <c r="R296" s="13">
        <f t="shared" si="52"/>
        <v>4.1237363999205634E-2</v>
      </c>
      <c r="S296" s="13">
        <f t="shared" si="53"/>
        <v>6.2499139722772323E-2</v>
      </c>
    </row>
    <row r="297" spans="1:19" x14ac:dyDescent="0.45">
      <c r="A297" s="8" t="str">
        <f t="shared" si="54"/>
        <v>October</v>
      </c>
      <c r="B297" s="11">
        <v>43760</v>
      </c>
      <c r="C297" s="8">
        <v>21717340</v>
      </c>
      <c r="D297" s="8">
        <v>5429335</v>
      </c>
      <c r="E297" s="8">
        <v>2106582</v>
      </c>
      <c r="F297" s="8">
        <v>1568560</v>
      </c>
      <c r="G297" s="8">
        <v>1350531</v>
      </c>
      <c r="H297" s="13">
        <f t="shared" si="55"/>
        <v>6.2186759520272743E-2</v>
      </c>
      <c r="I297" s="13">
        <f t="shared" si="48"/>
        <v>0.19867558485682779</v>
      </c>
      <c r="J297" s="13">
        <f>IFERROR((VLOOKUP(B297,'Channel wise traffic'!$B$2:$G$368,6,TRUE)/(VLOOKUP(B297-7,'Channel wise traffic'!$B$2:$G$368,6,TRUE))-1),"NA")</f>
        <v>-9.9009729462398166E-3</v>
      </c>
      <c r="K297" s="13">
        <f t="shared" si="49"/>
        <v>0.21066231862763574</v>
      </c>
      <c r="L297" s="13">
        <f t="shared" si="56"/>
        <v>0.25</v>
      </c>
      <c r="M297" s="13">
        <f t="shared" si="57"/>
        <v>0.38800000368369236</v>
      </c>
      <c r="N297" s="13">
        <f t="shared" si="58"/>
        <v>0.74459954561464969</v>
      </c>
      <c r="O297" s="13">
        <f t="shared" si="59"/>
        <v>0.86100053552302747</v>
      </c>
      <c r="P297" s="13">
        <f t="shared" si="50"/>
        <v>5.2631546112283933E-2</v>
      </c>
      <c r="Q297" s="13">
        <f t="shared" si="51"/>
        <v>1.0417003564739069E-2</v>
      </c>
      <c r="R297" s="13">
        <f t="shared" si="52"/>
        <v>5.1546016338329892E-2</v>
      </c>
      <c r="S297" s="13">
        <f t="shared" si="53"/>
        <v>8.2474603012231862E-2</v>
      </c>
    </row>
    <row r="298" spans="1:19" x14ac:dyDescent="0.45">
      <c r="A298" s="8" t="str">
        <f t="shared" si="54"/>
        <v>October</v>
      </c>
      <c r="B298" s="11">
        <v>43761</v>
      </c>
      <c r="C298" s="8">
        <v>21717340</v>
      </c>
      <c r="D298" s="8">
        <v>5320748</v>
      </c>
      <c r="E298" s="8">
        <v>2085733</v>
      </c>
      <c r="F298" s="8">
        <v>1568262</v>
      </c>
      <c r="G298" s="8">
        <v>1324554</v>
      </c>
      <c r="H298" s="13">
        <f t="shared" si="55"/>
        <v>6.0990618556416208E-2</v>
      </c>
      <c r="I298" s="13">
        <f t="shared" si="48"/>
        <v>1.2531332152540875E-2</v>
      </c>
      <c r="J298" s="13">
        <f>IFERROR((VLOOKUP(B298,'Channel wise traffic'!$B$2:$G$368,6,TRUE)/(VLOOKUP(B298-7,'Channel wise traffic'!$B$2:$G$368,6,TRUE))-1),"NA")</f>
        <v>5.2631533028763E-2</v>
      </c>
      <c r="K298" s="13">
        <f t="shared" si="49"/>
        <v>-3.8095234455086113E-2</v>
      </c>
      <c r="L298" s="13">
        <f t="shared" si="56"/>
        <v>0.24499998618615354</v>
      </c>
      <c r="M298" s="13">
        <f t="shared" si="57"/>
        <v>0.39199995940420407</v>
      </c>
      <c r="N298" s="13">
        <f t="shared" si="58"/>
        <v>0.75189969185892924</v>
      </c>
      <c r="O298" s="13">
        <f t="shared" si="59"/>
        <v>0.84459994567234298</v>
      </c>
      <c r="P298" s="13">
        <f t="shared" si="50"/>
        <v>-5.7692364335817814E-2</v>
      </c>
      <c r="Q298" s="13">
        <f t="shared" si="51"/>
        <v>-6.6666407050682941E-2</v>
      </c>
      <c r="R298" s="13">
        <f t="shared" si="52"/>
        <v>2.9999502736572481E-2</v>
      </c>
      <c r="S298" s="13">
        <f t="shared" si="53"/>
        <v>6.1855580046786596E-2</v>
      </c>
    </row>
    <row r="299" spans="1:19" x14ac:dyDescent="0.45">
      <c r="A299" s="8" t="str">
        <f t="shared" si="54"/>
        <v>October</v>
      </c>
      <c r="B299" s="11">
        <v>43762</v>
      </c>
      <c r="C299" s="8">
        <v>21065820</v>
      </c>
      <c r="D299" s="8">
        <v>5319119</v>
      </c>
      <c r="E299" s="8">
        <v>2234030</v>
      </c>
      <c r="F299" s="8">
        <v>1663458</v>
      </c>
      <c r="G299" s="8">
        <v>1309474</v>
      </c>
      <c r="H299" s="13">
        <f t="shared" si="55"/>
        <v>6.2161074195070498E-2</v>
      </c>
      <c r="I299" s="13">
        <f t="shared" si="48"/>
        <v>9.4426795643601791E-2</v>
      </c>
      <c r="J299" s="13">
        <f>IFERROR((VLOOKUP(B299,'Channel wise traffic'!$B$2:$G$368,6,TRUE)/(VLOOKUP(B299-7,'Channel wise traffic'!$B$2:$G$368,6,TRUE))-1),"NA")</f>
        <v>-4.9019566683076277E-2</v>
      </c>
      <c r="K299" s="13">
        <f t="shared" si="49"/>
        <v>0.15084054746076969</v>
      </c>
      <c r="L299" s="13">
        <f t="shared" si="56"/>
        <v>0.25249997389135576</v>
      </c>
      <c r="M299" s="13">
        <f t="shared" si="57"/>
        <v>0.42000000376002117</v>
      </c>
      <c r="N299" s="13">
        <f t="shared" si="58"/>
        <v>0.74459966965528668</v>
      </c>
      <c r="O299" s="13">
        <f t="shared" si="59"/>
        <v>0.7871999172807489</v>
      </c>
      <c r="P299" s="13">
        <f t="shared" si="50"/>
        <v>-9.8039915255448973E-3</v>
      </c>
      <c r="Q299" s="13">
        <f t="shared" si="51"/>
        <v>0.10526337375537098</v>
      </c>
      <c r="R299" s="13">
        <f t="shared" si="52"/>
        <v>6.2499386222738096E-2</v>
      </c>
      <c r="S299" s="13">
        <f t="shared" si="53"/>
        <v>-1.0309236436616853E-2</v>
      </c>
    </row>
    <row r="300" spans="1:19" x14ac:dyDescent="0.45">
      <c r="A300" s="8" t="str">
        <f t="shared" si="54"/>
        <v>October</v>
      </c>
      <c r="B300" s="11">
        <v>43763</v>
      </c>
      <c r="C300" s="8">
        <v>21500167</v>
      </c>
      <c r="D300" s="8">
        <v>5321291</v>
      </c>
      <c r="E300" s="8">
        <v>2107231</v>
      </c>
      <c r="F300" s="8">
        <v>1507513</v>
      </c>
      <c r="G300" s="8">
        <v>1186714</v>
      </c>
      <c r="H300" s="13">
        <f t="shared" si="55"/>
        <v>5.5195571271609192E-2</v>
      </c>
      <c r="I300" s="13">
        <f t="shared" si="48"/>
        <v>-0.10333342652249045</v>
      </c>
      <c r="J300" s="13">
        <f>IFERROR((VLOOKUP(B300,'Channel wise traffic'!$B$2:$G$368,6,TRUE)/(VLOOKUP(B300-7,'Channel wise traffic'!$B$2:$G$368,6,TRUE))-1),"NA")</f>
        <v>3.1250040470256035E-2</v>
      </c>
      <c r="K300" s="13">
        <f t="shared" si="49"/>
        <v>-0.13050517372885584</v>
      </c>
      <c r="L300" s="13">
        <f t="shared" si="56"/>
        <v>0.24749998453500385</v>
      </c>
      <c r="M300" s="13">
        <f t="shared" si="57"/>
        <v>0.39599995564986018</v>
      </c>
      <c r="N300" s="13">
        <f t="shared" si="58"/>
        <v>0.71539997276046152</v>
      </c>
      <c r="O300" s="13">
        <f t="shared" si="59"/>
        <v>0.78719984504279561</v>
      </c>
      <c r="P300" s="13">
        <f t="shared" si="50"/>
        <v>-2.9411692080629992E-2</v>
      </c>
      <c r="Q300" s="13">
        <f t="shared" si="51"/>
        <v>-3.8834862512548529E-2</v>
      </c>
      <c r="R300" s="13">
        <f t="shared" si="52"/>
        <v>3.4164820750248737E-8</v>
      </c>
      <c r="S300" s="13">
        <f t="shared" si="53"/>
        <v>-6.7961350488562999E-2</v>
      </c>
    </row>
    <row r="301" spans="1:19" x14ac:dyDescent="0.45">
      <c r="A301" s="8" t="str">
        <f t="shared" si="54"/>
        <v>October</v>
      </c>
      <c r="B301" s="11">
        <v>43764</v>
      </c>
      <c r="C301" s="8">
        <v>43991955</v>
      </c>
      <c r="D301" s="8">
        <v>9330693</v>
      </c>
      <c r="E301" s="8">
        <v>3204160</v>
      </c>
      <c r="F301" s="8">
        <v>2069887</v>
      </c>
      <c r="G301" s="8">
        <v>1582222</v>
      </c>
      <c r="H301" s="13">
        <f t="shared" si="55"/>
        <v>3.5966166995760933E-2</v>
      </c>
      <c r="I301" s="13">
        <f t="shared" si="48"/>
        <v>-6.8069667037737314E-2</v>
      </c>
      <c r="J301" s="13">
        <f>IFERROR((VLOOKUP(B301,'Channel wise traffic'!$B$2:$G$368,6,TRUE)/(VLOOKUP(B301-7,'Channel wise traffic'!$B$2:$G$368,6,TRUE))-1),"NA")</f>
        <v>-4.8543658453296556E-2</v>
      </c>
      <c r="K301" s="13">
        <f t="shared" si="49"/>
        <v>-2.0522190478220792E-2</v>
      </c>
      <c r="L301" s="13">
        <f t="shared" si="56"/>
        <v>0.2120999850995483</v>
      </c>
      <c r="M301" s="13">
        <f t="shared" si="57"/>
        <v>0.34340000255072156</v>
      </c>
      <c r="N301" s="13">
        <f t="shared" si="58"/>
        <v>0.64599988764606009</v>
      </c>
      <c r="O301" s="13">
        <f t="shared" si="59"/>
        <v>0.76440018223217021</v>
      </c>
      <c r="P301" s="13">
        <f t="shared" si="50"/>
        <v>4.1237088797290378E-2</v>
      </c>
      <c r="Q301" s="13">
        <f t="shared" si="51"/>
        <v>1.0000139971770405E-2</v>
      </c>
      <c r="R301" s="13">
        <f t="shared" si="52"/>
        <v>-6.8627719981044111E-2</v>
      </c>
      <c r="S301" s="13">
        <f t="shared" si="53"/>
        <v>5.2960112828515093E-7</v>
      </c>
    </row>
    <row r="302" spans="1:19" x14ac:dyDescent="0.45">
      <c r="A302" s="8" t="str">
        <f t="shared" si="54"/>
        <v>October</v>
      </c>
      <c r="B302" s="11">
        <v>43765</v>
      </c>
      <c r="C302" s="8">
        <v>43094160</v>
      </c>
      <c r="D302" s="8">
        <v>9321266</v>
      </c>
      <c r="E302" s="8">
        <v>3137538</v>
      </c>
      <c r="F302" s="8">
        <v>2154861</v>
      </c>
      <c r="G302" s="8">
        <v>1613560</v>
      </c>
      <c r="H302" s="13">
        <f t="shared" si="55"/>
        <v>3.7442660444013759E-2</v>
      </c>
      <c r="I302" s="13">
        <f t="shared" si="48"/>
        <v>-4.7898905788276158E-2</v>
      </c>
      <c r="J302" s="13">
        <f>IFERROR((VLOOKUP(B302,'Channel wise traffic'!$B$2:$G$368,6,TRUE)/(VLOOKUP(B302-7,'Channel wise traffic'!$B$2:$G$368,6,TRUE))-1),"NA")</f>
        <v>0</v>
      </c>
      <c r="K302" s="13">
        <f t="shared" si="49"/>
        <v>-4.7898905788276158E-2</v>
      </c>
      <c r="L302" s="13">
        <f t="shared" si="56"/>
        <v>0.21629998125035968</v>
      </c>
      <c r="M302" s="13">
        <f t="shared" si="57"/>
        <v>0.33659998545261982</v>
      </c>
      <c r="N302" s="13">
        <f t="shared" si="58"/>
        <v>0.68679996863782999</v>
      </c>
      <c r="O302" s="13">
        <f t="shared" si="59"/>
        <v>0.74880003861037903</v>
      </c>
      <c r="P302" s="13">
        <f t="shared" si="50"/>
        <v>1.9801929286341613E-2</v>
      </c>
      <c r="Q302" s="13">
        <f t="shared" si="51"/>
        <v>-2.9411811919884179E-2</v>
      </c>
      <c r="R302" s="13">
        <f t="shared" si="52"/>
        <v>5.2083523643184693E-2</v>
      </c>
      <c r="S302" s="13">
        <f t="shared" si="53"/>
        <v>-8.5714117186693306E-2</v>
      </c>
    </row>
    <row r="303" spans="1:19" x14ac:dyDescent="0.45">
      <c r="A303" s="8" t="str">
        <f t="shared" si="54"/>
        <v>October</v>
      </c>
      <c r="B303" s="11">
        <v>43766</v>
      </c>
      <c r="C303" s="8">
        <v>21065820</v>
      </c>
      <c r="D303" s="8">
        <v>5424448</v>
      </c>
      <c r="E303" s="8">
        <v>2104686</v>
      </c>
      <c r="F303" s="8">
        <v>1490328</v>
      </c>
      <c r="G303" s="8">
        <v>1222069</v>
      </c>
      <c r="H303" s="13">
        <f t="shared" si="55"/>
        <v>5.8011935922741197E-2</v>
      </c>
      <c r="I303" s="13">
        <f t="shared" si="48"/>
        <v>-0.16438069541208</v>
      </c>
      <c r="J303" s="13">
        <f>IFERROR((VLOOKUP(B303,'Channel wise traffic'!$B$2:$G$368,6,TRUE)/(VLOOKUP(B303-7,'Channel wise traffic'!$B$2:$G$368,6,TRUE))-1),"NA")</f>
        <v>-7.6190430248730401E-2</v>
      </c>
      <c r="K303" s="13">
        <f t="shared" si="49"/>
        <v>-9.5463647951307462E-2</v>
      </c>
      <c r="L303" s="13">
        <f t="shared" si="56"/>
        <v>0.25749996914432954</v>
      </c>
      <c r="M303" s="13">
        <f t="shared" si="57"/>
        <v>0.3880000324456977</v>
      </c>
      <c r="N303" s="13">
        <f t="shared" si="58"/>
        <v>0.70809992559460178</v>
      </c>
      <c r="O303" s="13">
        <f t="shared" si="59"/>
        <v>0.82000002683972928</v>
      </c>
      <c r="P303" s="13">
        <f t="shared" si="50"/>
        <v>3.0000012084575367E-2</v>
      </c>
      <c r="Q303" s="13">
        <f t="shared" si="51"/>
        <v>-6.7307529363299645E-2</v>
      </c>
      <c r="R303" s="13">
        <f t="shared" si="52"/>
        <v>-3.9603907025301477E-2</v>
      </c>
      <c r="S303" s="13">
        <f t="shared" si="53"/>
        <v>-1.9607590899170857E-2</v>
      </c>
    </row>
    <row r="304" spans="1:19" x14ac:dyDescent="0.45">
      <c r="A304" s="8" t="str">
        <f t="shared" si="54"/>
        <v>October</v>
      </c>
      <c r="B304" s="11">
        <v>43767</v>
      </c>
      <c r="C304" s="8">
        <v>22151687</v>
      </c>
      <c r="D304" s="8">
        <v>5261025</v>
      </c>
      <c r="E304" s="8">
        <v>2020233</v>
      </c>
      <c r="F304" s="8">
        <v>1430527</v>
      </c>
      <c r="G304" s="8">
        <v>1173032</v>
      </c>
      <c r="H304" s="13">
        <f t="shared" si="55"/>
        <v>5.2954522154452614E-2</v>
      </c>
      <c r="I304" s="13">
        <f t="shared" si="48"/>
        <v>-0.13142904531624966</v>
      </c>
      <c r="J304" s="13">
        <f>IFERROR((VLOOKUP(B304,'Channel wise traffic'!$B$2:$G$368,6,TRUE)/(VLOOKUP(B304-7,'Channel wise traffic'!$B$2:$G$368,6,TRUE))-1),"NA")</f>
        <v>2.000001105107807E-2</v>
      </c>
      <c r="K304" s="13">
        <f t="shared" si="49"/>
        <v>-0.14845985603752898</v>
      </c>
      <c r="L304" s="13">
        <f t="shared" si="56"/>
        <v>0.23749997009257129</v>
      </c>
      <c r="M304" s="13">
        <f t="shared" si="57"/>
        <v>0.38399988595378276</v>
      </c>
      <c r="N304" s="13">
        <f t="shared" si="58"/>
        <v>0.70810000628640357</v>
      </c>
      <c r="O304" s="13">
        <f t="shared" si="59"/>
        <v>0.81999990213396878</v>
      </c>
      <c r="P304" s="13">
        <f t="shared" si="50"/>
        <v>-5.0000119629714845E-2</v>
      </c>
      <c r="Q304" s="13">
        <f t="shared" si="51"/>
        <v>-1.0309581680237767E-2</v>
      </c>
      <c r="R304" s="13">
        <f t="shared" si="52"/>
        <v>-4.9019019073019421E-2</v>
      </c>
      <c r="S304" s="13">
        <f t="shared" si="53"/>
        <v>-4.7619753644116192E-2</v>
      </c>
    </row>
    <row r="305" spans="1:19" x14ac:dyDescent="0.45">
      <c r="A305" s="8" t="str">
        <f t="shared" si="54"/>
        <v>October</v>
      </c>
      <c r="B305" s="11">
        <v>43768</v>
      </c>
      <c r="C305" s="8">
        <v>21500167</v>
      </c>
      <c r="D305" s="8">
        <v>5643793</v>
      </c>
      <c r="E305" s="8">
        <v>2325243</v>
      </c>
      <c r="F305" s="8">
        <v>1629530</v>
      </c>
      <c r="G305" s="8">
        <v>1376301</v>
      </c>
      <c r="H305" s="13">
        <f t="shared" si="55"/>
        <v>6.4013502778838882E-2</v>
      </c>
      <c r="I305" s="13">
        <f t="shared" si="48"/>
        <v>3.906748988716191E-2</v>
      </c>
      <c r="J305" s="13">
        <f>IFERROR((VLOOKUP(B305,'Channel wise traffic'!$B$2:$G$368,6,TRUE)/(VLOOKUP(B305-7,'Channel wise traffic'!$B$2:$G$368,6,TRUE))-1),"NA")</f>
        <v>-9.9999364563004844E-3</v>
      </c>
      <c r="K305" s="13">
        <f t="shared" si="49"/>
        <v>4.9563101571539425E-2</v>
      </c>
      <c r="L305" s="13">
        <f t="shared" si="56"/>
        <v>0.26249996104681417</v>
      </c>
      <c r="M305" s="13">
        <f t="shared" si="57"/>
        <v>0.41200005032076831</v>
      </c>
      <c r="N305" s="13">
        <f t="shared" si="58"/>
        <v>0.70079987338957694</v>
      </c>
      <c r="O305" s="13">
        <f t="shared" si="59"/>
        <v>0.84459997668039255</v>
      </c>
      <c r="P305" s="13">
        <f t="shared" si="50"/>
        <v>7.1428472846377877E-2</v>
      </c>
      <c r="Q305" s="13">
        <f t="shared" si="51"/>
        <v>5.1020645377010121E-2</v>
      </c>
      <c r="R305" s="13">
        <f t="shared" si="52"/>
        <v>-6.7960951470824149E-2</v>
      </c>
      <c r="S305" s="13">
        <f t="shared" si="53"/>
        <v>3.6713298179336107E-8</v>
      </c>
    </row>
    <row r="306" spans="1:19" x14ac:dyDescent="0.45">
      <c r="A306" s="8" t="str">
        <f t="shared" si="54"/>
        <v>October</v>
      </c>
      <c r="B306" s="11">
        <v>43769</v>
      </c>
      <c r="C306" s="8">
        <v>20631473</v>
      </c>
      <c r="D306" s="8">
        <v>5003132</v>
      </c>
      <c r="E306" s="8">
        <v>1921202</v>
      </c>
      <c r="F306" s="8">
        <v>1332354</v>
      </c>
      <c r="G306" s="8">
        <v>1070679</v>
      </c>
      <c r="H306" s="13">
        <f t="shared" si="55"/>
        <v>5.1895422105828315E-2</v>
      </c>
      <c r="I306" s="13">
        <f t="shared" si="48"/>
        <v>-0.18235948174610572</v>
      </c>
      <c r="J306" s="13">
        <f>IFERROR((VLOOKUP(B306,'Channel wise traffic'!$B$2:$G$368,6,TRUE)/(VLOOKUP(B306-7,'Channel wise traffic'!$B$2:$G$368,6,TRUE))-1),"NA")</f>
        <v>-2.0618566978098496E-2</v>
      </c>
      <c r="K306" s="13">
        <f t="shared" si="49"/>
        <v>-0.16514598922513912</v>
      </c>
      <c r="L306" s="13">
        <f t="shared" si="56"/>
        <v>0.24249999018489857</v>
      </c>
      <c r="M306" s="13">
        <f t="shared" si="57"/>
        <v>0.38399986248613871</v>
      </c>
      <c r="N306" s="13">
        <f t="shared" si="58"/>
        <v>0.6935002149695868</v>
      </c>
      <c r="O306" s="13">
        <f t="shared" si="59"/>
        <v>0.80359949382821683</v>
      </c>
      <c r="P306" s="13">
        <f t="shared" si="50"/>
        <v>-3.9603899962223021E-2</v>
      </c>
      <c r="Q306" s="13">
        <f t="shared" si="51"/>
        <v>-8.5714621313318307E-2</v>
      </c>
      <c r="R306" s="13">
        <f t="shared" si="52"/>
        <v>-6.8626749068202542E-2</v>
      </c>
      <c r="S306" s="13">
        <f t="shared" si="53"/>
        <v>2.0832797600027098E-2</v>
      </c>
    </row>
    <row r="307" spans="1:19" x14ac:dyDescent="0.45">
      <c r="A307" s="8" t="str">
        <f t="shared" si="54"/>
        <v>November</v>
      </c>
      <c r="B307" s="11">
        <v>43770</v>
      </c>
      <c r="C307" s="8">
        <v>21065820</v>
      </c>
      <c r="D307" s="8">
        <v>5055796</v>
      </c>
      <c r="E307" s="8">
        <v>2103211</v>
      </c>
      <c r="F307" s="8">
        <v>1581404</v>
      </c>
      <c r="G307" s="8">
        <v>1270816</v>
      </c>
      <c r="H307" s="13">
        <f t="shared" si="55"/>
        <v>6.0325968796847214E-2</v>
      </c>
      <c r="I307" s="13">
        <f t="shared" si="48"/>
        <v>7.0869645087190403E-2</v>
      </c>
      <c r="J307" s="13">
        <f>IFERROR((VLOOKUP(B307,'Channel wise traffic'!$B$2:$G$368,6,TRUE)/(VLOOKUP(B307-7,'Channel wise traffic'!$B$2:$G$368,6,TRUE))-1),"NA")</f>
        <v>-2.0202030068046883E-2</v>
      </c>
      <c r="K307" s="13">
        <f t="shared" si="49"/>
        <v>9.2949441541099409E-2</v>
      </c>
      <c r="L307" s="13">
        <f t="shared" si="56"/>
        <v>0.2399999620237902</v>
      </c>
      <c r="M307" s="13">
        <f t="shared" si="57"/>
        <v>0.41599997310018044</v>
      </c>
      <c r="N307" s="13">
        <f t="shared" si="58"/>
        <v>0.75189983315986841</v>
      </c>
      <c r="O307" s="13">
        <f t="shared" si="59"/>
        <v>0.80359983913029187</v>
      </c>
      <c r="P307" s="13">
        <f t="shared" si="50"/>
        <v>-3.0303123150914435E-2</v>
      </c>
      <c r="Q307" s="13">
        <f t="shared" si="51"/>
        <v>5.050510022784982E-2</v>
      </c>
      <c r="R307" s="13">
        <f t="shared" si="52"/>
        <v>5.1020214969491162E-2</v>
      </c>
      <c r="S307" s="13">
        <f t="shared" si="53"/>
        <v>2.0833329923489297E-2</v>
      </c>
    </row>
    <row r="308" spans="1:19" x14ac:dyDescent="0.45">
      <c r="A308" s="8" t="str">
        <f t="shared" si="54"/>
        <v>November</v>
      </c>
      <c r="B308" s="11">
        <v>43771</v>
      </c>
      <c r="C308" s="8">
        <v>42645263</v>
      </c>
      <c r="D308" s="8">
        <v>9134615</v>
      </c>
      <c r="E308" s="8">
        <v>2981538</v>
      </c>
      <c r="F308" s="8">
        <v>1926073</v>
      </c>
      <c r="G308" s="8">
        <v>1457267</v>
      </c>
      <c r="H308" s="13">
        <f t="shared" si="55"/>
        <v>3.4171837561419192E-2</v>
      </c>
      <c r="I308" s="13">
        <f t="shared" si="48"/>
        <v>-7.8974379069435274E-2</v>
      </c>
      <c r="J308" s="13">
        <f>IFERROR((VLOOKUP(B308,'Channel wise traffic'!$B$2:$G$368,6,TRUE)/(VLOOKUP(B308-7,'Channel wise traffic'!$B$2:$G$368,6,TRUE))-1),"NA")</f>
        <v>-3.061227899510266E-2</v>
      </c>
      <c r="K308" s="13">
        <f t="shared" si="49"/>
        <v>-4.9889370600798899E-2</v>
      </c>
      <c r="L308" s="13">
        <f t="shared" si="56"/>
        <v>0.2141999921538765</v>
      </c>
      <c r="M308" s="13">
        <f t="shared" si="57"/>
        <v>0.32639996321684056</v>
      </c>
      <c r="N308" s="13">
        <f t="shared" si="58"/>
        <v>0.64599981620224189</v>
      </c>
      <c r="O308" s="13">
        <f t="shared" si="59"/>
        <v>0.75660008732794659</v>
      </c>
      <c r="P308" s="13">
        <f t="shared" si="50"/>
        <v>9.901024054021379E-3</v>
      </c>
      <c r="Q308" s="13">
        <f t="shared" si="51"/>
        <v>-4.9505064669794319E-2</v>
      </c>
      <c r="R308" s="13">
        <f t="shared" si="52"/>
        <v>-1.1059416504810571E-7</v>
      </c>
      <c r="S308" s="13">
        <f t="shared" si="53"/>
        <v>-1.0204203355166808E-2</v>
      </c>
    </row>
    <row r="309" spans="1:19" x14ac:dyDescent="0.45">
      <c r="A309" s="8" t="str">
        <f t="shared" si="54"/>
        <v>November</v>
      </c>
      <c r="B309" s="11">
        <v>43772</v>
      </c>
      <c r="C309" s="8">
        <v>45787545</v>
      </c>
      <c r="D309" s="8">
        <v>9711538</v>
      </c>
      <c r="E309" s="8">
        <v>3268903</v>
      </c>
      <c r="F309" s="8">
        <v>2156168</v>
      </c>
      <c r="G309" s="8">
        <v>1648175</v>
      </c>
      <c r="H309" s="13">
        <f t="shared" si="55"/>
        <v>3.5996142619133656E-2</v>
      </c>
      <c r="I309" s="13">
        <f t="shared" si="48"/>
        <v>2.14525645157293E-2</v>
      </c>
      <c r="J309" s="13">
        <f>IFERROR((VLOOKUP(B309,'Channel wise traffic'!$B$2:$G$368,6,TRUE)/(VLOOKUP(B309-7,'Channel wise traffic'!$B$2:$G$368,6,TRUE))-1),"NA")</f>
        <v>6.2500026105626771E-2</v>
      </c>
      <c r="K309" s="13">
        <f t="shared" si="49"/>
        <v>-3.8632880455784169E-2</v>
      </c>
      <c r="L309" s="13">
        <f t="shared" si="56"/>
        <v>0.2120999935681199</v>
      </c>
      <c r="M309" s="13">
        <f t="shared" si="57"/>
        <v>0.33659992886811541</v>
      </c>
      <c r="N309" s="13">
        <f t="shared" si="58"/>
        <v>0.65959987188362579</v>
      </c>
      <c r="O309" s="13">
        <f t="shared" si="59"/>
        <v>0.76440008385246416</v>
      </c>
      <c r="P309" s="13">
        <f t="shared" si="50"/>
        <v>-1.9417420463751389E-2</v>
      </c>
      <c r="Q309" s="13">
        <f t="shared" si="51"/>
        <v>-1.6810608094441903E-7</v>
      </c>
      <c r="R309" s="13">
        <f t="shared" si="52"/>
        <v>-3.9604103081355313E-2</v>
      </c>
      <c r="S309" s="13">
        <f t="shared" si="53"/>
        <v>2.0833392678552221E-2</v>
      </c>
    </row>
    <row r="310" spans="1:19" x14ac:dyDescent="0.45">
      <c r="A310" s="8" t="str">
        <f t="shared" si="54"/>
        <v>November</v>
      </c>
      <c r="B310" s="11">
        <v>43773</v>
      </c>
      <c r="C310" s="8">
        <v>21282993</v>
      </c>
      <c r="D310" s="8">
        <v>5107918</v>
      </c>
      <c r="E310" s="8">
        <v>1941009</v>
      </c>
      <c r="F310" s="8">
        <v>1360259</v>
      </c>
      <c r="G310" s="8">
        <v>1070795</v>
      </c>
      <c r="H310" s="13">
        <f t="shared" si="55"/>
        <v>5.0312237569217828E-2</v>
      </c>
      <c r="I310" s="13">
        <f t="shared" si="48"/>
        <v>-0.12378515452073491</v>
      </c>
      <c r="J310" s="13">
        <f>IFERROR((VLOOKUP(B310,'Channel wise traffic'!$B$2:$G$368,6,TRUE)/(VLOOKUP(B310-7,'Channel wise traffic'!$B$2:$G$368,6,TRUE))-1),"NA")</f>
        <v>1.0309259753916944E-2</v>
      </c>
      <c r="K310" s="13">
        <f t="shared" si="49"/>
        <v>-0.13272610594787992</v>
      </c>
      <c r="L310" s="13">
        <f t="shared" si="56"/>
        <v>0.23999998496452074</v>
      </c>
      <c r="M310" s="13">
        <f t="shared" si="57"/>
        <v>0.38000003132391708</v>
      </c>
      <c r="N310" s="13">
        <f t="shared" si="58"/>
        <v>0.70079994477099283</v>
      </c>
      <c r="O310" s="13">
        <f t="shared" si="59"/>
        <v>0.78719934953563986</v>
      </c>
      <c r="P310" s="13">
        <f t="shared" si="50"/>
        <v>-6.796111175454167E-2</v>
      </c>
      <c r="Q310" s="13">
        <f t="shared" si="51"/>
        <v>-2.0618557868033793E-2</v>
      </c>
      <c r="R310" s="13">
        <f t="shared" si="52"/>
        <v>-1.030925235231317E-2</v>
      </c>
      <c r="S310" s="13">
        <f t="shared" si="53"/>
        <v>-4.0000824671314827E-2</v>
      </c>
    </row>
    <row r="311" spans="1:19" x14ac:dyDescent="0.45">
      <c r="A311" s="8" t="str">
        <f t="shared" si="54"/>
        <v>November</v>
      </c>
      <c r="B311" s="11">
        <v>43774</v>
      </c>
      <c r="C311" s="8">
        <v>20848646</v>
      </c>
      <c r="D311" s="8">
        <v>5420648</v>
      </c>
      <c r="E311" s="8">
        <v>2168259</v>
      </c>
      <c r="F311" s="8">
        <v>1567000</v>
      </c>
      <c r="G311" s="8">
        <v>1259241</v>
      </c>
      <c r="H311" s="13">
        <f t="shared" si="55"/>
        <v>6.0399174123825596E-2</v>
      </c>
      <c r="I311" s="13">
        <f t="shared" si="48"/>
        <v>7.3492453743802422E-2</v>
      </c>
      <c r="J311" s="13">
        <f>IFERROR((VLOOKUP(B311,'Channel wise traffic'!$B$2:$G$368,6,TRUE)/(VLOOKUP(B311-7,'Channel wise traffic'!$B$2:$G$368,6,TRUE))-1),"NA")</f>
        <v>-5.8823516134325682E-2</v>
      </c>
      <c r="K311" s="13">
        <f t="shared" si="49"/>
        <v>0.14058576428391034</v>
      </c>
      <c r="L311" s="13">
        <f t="shared" si="56"/>
        <v>0.2600000019185898</v>
      </c>
      <c r="M311" s="13">
        <f t="shared" si="57"/>
        <v>0.39999996310404218</v>
      </c>
      <c r="N311" s="13">
        <f t="shared" si="58"/>
        <v>0.7226996405872177</v>
      </c>
      <c r="O311" s="13">
        <f t="shared" si="59"/>
        <v>0.80359987236758135</v>
      </c>
      <c r="P311" s="13">
        <f t="shared" si="50"/>
        <v>9.4736988039403114E-2</v>
      </c>
      <c r="Q311" s="13">
        <f t="shared" si="51"/>
        <v>4.1666879953670577E-2</v>
      </c>
      <c r="R311" s="13">
        <f t="shared" si="52"/>
        <v>2.0618040066658461E-2</v>
      </c>
      <c r="S311" s="13">
        <f t="shared" si="53"/>
        <v>-2.0000038687453481E-2</v>
      </c>
    </row>
    <row r="312" spans="1:19" x14ac:dyDescent="0.45">
      <c r="A312" s="8" t="str">
        <f t="shared" si="54"/>
        <v>November</v>
      </c>
      <c r="B312" s="11">
        <v>43775</v>
      </c>
      <c r="C312" s="8">
        <v>21500167</v>
      </c>
      <c r="D312" s="8">
        <v>5106289</v>
      </c>
      <c r="E312" s="8">
        <v>2022090</v>
      </c>
      <c r="F312" s="8">
        <v>1461364</v>
      </c>
      <c r="G312" s="8">
        <v>1162369</v>
      </c>
      <c r="H312" s="13">
        <f t="shared" si="55"/>
        <v>5.4063254485418648E-2</v>
      </c>
      <c r="I312" s="13">
        <f t="shared" si="48"/>
        <v>-0.15543983474545175</v>
      </c>
      <c r="J312" s="13">
        <f>IFERROR((VLOOKUP(B312,'Channel wise traffic'!$B$2:$G$368,6,TRUE)/(VLOOKUP(B312-7,'Channel wise traffic'!$B$2:$G$368,6,TRUE))-1),"NA")</f>
        <v>0</v>
      </c>
      <c r="K312" s="13">
        <f t="shared" si="49"/>
        <v>-0.15543983474545175</v>
      </c>
      <c r="L312" s="13">
        <f t="shared" si="56"/>
        <v>0.23749996918628585</v>
      </c>
      <c r="M312" s="13">
        <f t="shared" si="57"/>
        <v>0.39599991304839971</v>
      </c>
      <c r="N312" s="13">
        <f t="shared" si="58"/>
        <v>0.72269978091974141</v>
      </c>
      <c r="O312" s="13">
        <f t="shared" si="59"/>
        <v>0.79540005091134036</v>
      </c>
      <c r="P312" s="13">
        <f t="shared" si="50"/>
        <v>-9.5238078363256706E-2</v>
      </c>
      <c r="Q312" s="13">
        <f t="shared" si="51"/>
        <v>-3.8835279898416175E-2</v>
      </c>
      <c r="R312" s="13">
        <f t="shared" si="52"/>
        <v>3.1249873696809649E-2</v>
      </c>
      <c r="S312" s="13">
        <f t="shared" si="53"/>
        <v>-5.8252340903947375E-2</v>
      </c>
    </row>
    <row r="313" spans="1:19" x14ac:dyDescent="0.45">
      <c r="A313" s="8" t="str">
        <f t="shared" si="54"/>
        <v>November</v>
      </c>
      <c r="B313" s="11">
        <v>43776</v>
      </c>
      <c r="C313" s="8">
        <v>20848646</v>
      </c>
      <c r="D313" s="8">
        <v>5264283</v>
      </c>
      <c r="E313" s="8">
        <v>2000427</v>
      </c>
      <c r="F313" s="8">
        <v>1489518</v>
      </c>
      <c r="G313" s="8">
        <v>1209191</v>
      </c>
      <c r="H313" s="13">
        <f t="shared" si="55"/>
        <v>5.7998538610133245E-2</v>
      </c>
      <c r="I313" s="13">
        <f t="shared" si="48"/>
        <v>0.1293683727802637</v>
      </c>
      <c r="J313" s="13">
        <f>IFERROR((VLOOKUP(B313,'Channel wise traffic'!$B$2:$G$368,6,TRUE)/(VLOOKUP(B313-7,'Channel wise traffic'!$B$2:$G$368,6,TRUE))-1),"NA")</f>
        <v>1.0526296911824717E-2</v>
      </c>
      <c r="K313" s="13">
        <f t="shared" si="49"/>
        <v>0.11760414033937483</v>
      </c>
      <c r="L313" s="13">
        <f t="shared" si="56"/>
        <v>0.25249999448405425</v>
      </c>
      <c r="M313" s="13">
        <f t="shared" si="57"/>
        <v>0.37999989742192813</v>
      </c>
      <c r="N313" s="13">
        <f t="shared" si="58"/>
        <v>0.74460002789404467</v>
      </c>
      <c r="O313" s="13">
        <f t="shared" si="59"/>
        <v>0.81180019308259455</v>
      </c>
      <c r="P313" s="13">
        <f t="shared" si="50"/>
        <v>4.1237132799597287E-2</v>
      </c>
      <c r="Q313" s="13">
        <f t="shared" si="51"/>
        <v>-1.0416579418319305E-2</v>
      </c>
      <c r="R313" s="13">
        <f t="shared" si="52"/>
        <v>7.368391793029061E-2</v>
      </c>
      <c r="S313" s="13">
        <f t="shared" si="53"/>
        <v>1.0204958212841841E-2</v>
      </c>
    </row>
    <row r="314" spans="1:19" x14ac:dyDescent="0.45">
      <c r="A314" s="8" t="str">
        <f t="shared" si="54"/>
        <v>November</v>
      </c>
      <c r="B314" s="11">
        <v>43777</v>
      </c>
      <c r="C314" s="8">
        <v>21065820</v>
      </c>
      <c r="D314" s="8">
        <v>5108461</v>
      </c>
      <c r="E314" s="8">
        <v>2084252</v>
      </c>
      <c r="F314" s="8">
        <v>1445428</v>
      </c>
      <c r="G314" s="8">
        <v>1232661</v>
      </c>
      <c r="H314" s="13">
        <f t="shared" si="55"/>
        <v>5.8514740940537803E-2</v>
      </c>
      <c r="I314" s="13">
        <f t="shared" si="48"/>
        <v>-3.0024016065268277E-2</v>
      </c>
      <c r="J314" s="13">
        <f>IFERROR((VLOOKUP(B314,'Channel wise traffic'!$B$2:$G$368,6,TRUE)/(VLOOKUP(B314-7,'Channel wise traffic'!$B$2:$G$368,6,TRUE))-1),"NA")</f>
        <v>0</v>
      </c>
      <c r="K314" s="13">
        <f t="shared" si="49"/>
        <v>-3.0024016065268277E-2</v>
      </c>
      <c r="L314" s="13">
        <f t="shared" si="56"/>
        <v>0.24249998338540821</v>
      </c>
      <c r="M314" s="13">
        <f t="shared" si="57"/>
        <v>0.40799998277367683</v>
      </c>
      <c r="N314" s="13">
        <f t="shared" si="58"/>
        <v>0.69349963440121443</v>
      </c>
      <c r="O314" s="13">
        <f t="shared" si="59"/>
        <v>0.85280000110693854</v>
      </c>
      <c r="P314" s="13">
        <f t="shared" si="50"/>
        <v>1.041675732169578E-2</v>
      </c>
      <c r="Q314" s="13">
        <f t="shared" si="51"/>
        <v>-1.9230747220690514E-2</v>
      </c>
      <c r="R314" s="13">
        <f t="shared" si="52"/>
        <v>-7.7670184488838667E-2</v>
      </c>
      <c r="S314" s="13">
        <f t="shared" si="53"/>
        <v>6.1224703616036491E-2</v>
      </c>
    </row>
    <row r="315" spans="1:19" x14ac:dyDescent="0.45">
      <c r="A315" s="8" t="str">
        <f t="shared" si="54"/>
        <v>November</v>
      </c>
      <c r="B315" s="11">
        <v>43778</v>
      </c>
      <c r="C315" s="8">
        <v>45787545</v>
      </c>
      <c r="D315" s="8">
        <v>9711538</v>
      </c>
      <c r="E315" s="8">
        <v>3367961</v>
      </c>
      <c r="F315" s="8">
        <v>2290213</v>
      </c>
      <c r="G315" s="8">
        <v>1839957</v>
      </c>
      <c r="H315" s="13">
        <f t="shared" si="55"/>
        <v>4.0184661571176179E-2</v>
      </c>
      <c r="I315" s="13">
        <f t="shared" si="48"/>
        <v>0.26260801898348074</v>
      </c>
      <c r="J315" s="13">
        <f>IFERROR((VLOOKUP(B315,'Channel wise traffic'!$B$2:$G$368,6,TRUE)/(VLOOKUP(B315-7,'Channel wise traffic'!$B$2:$G$368,6,TRUE))-1),"NA")</f>
        <v>7.3684224842708756E-2</v>
      </c>
      <c r="K315" s="13">
        <f t="shared" si="49"/>
        <v>0.17595846284092165</v>
      </c>
      <c r="L315" s="13">
        <f t="shared" si="56"/>
        <v>0.2120999935681199</v>
      </c>
      <c r="M315" s="13">
        <f t="shared" si="57"/>
        <v>0.34679996103603777</v>
      </c>
      <c r="N315" s="13">
        <f t="shared" si="58"/>
        <v>0.67999985748053493</v>
      </c>
      <c r="O315" s="13">
        <f t="shared" si="59"/>
        <v>0.80339994576923635</v>
      </c>
      <c r="P315" s="13">
        <f t="shared" si="50"/>
        <v>-9.8039153253003386E-3</v>
      </c>
      <c r="Q315" s="13">
        <f t="shared" si="51"/>
        <v>6.2500000361962904E-2</v>
      </c>
      <c r="R315" s="13">
        <f t="shared" si="52"/>
        <v>5.2631657820237931E-2</v>
      </c>
      <c r="S315" s="13">
        <f t="shared" si="53"/>
        <v>6.1855475865157272E-2</v>
      </c>
    </row>
    <row r="316" spans="1:19" x14ac:dyDescent="0.45">
      <c r="A316" s="8" t="str">
        <f t="shared" si="54"/>
        <v>November</v>
      </c>
      <c r="B316" s="11">
        <v>43779</v>
      </c>
      <c r="C316" s="8">
        <v>47134238</v>
      </c>
      <c r="D316" s="8">
        <v>10096153</v>
      </c>
      <c r="E316" s="8">
        <v>3261057</v>
      </c>
      <c r="F316" s="8">
        <v>2173168</v>
      </c>
      <c r="G316" s="8">
        <v>1627268</v>
      </c>
      <c r="H316" s="13">
        <f t="shared" si="55"/>
        <v>3.4524118115582987E-2</v>
      </c>
      <c r="I316" s="13">
        <f t="shared" si="48"/>
        <v>-1.2684939402672679E-2</v>
      </c>
      <c r="J316" s="13">
        <f>IFERROR((VLOOKUP(B316,'Channel wise traffic'!$B$2:$G$368,6,TRUE)/(VLOOKUP(B316-7,'Channel wise traffic'!$B$2:$G$368,6,TRUE))-1),"NA")</f>
        <v>2.9411754428234849E-2</v>
      </c>
      <c r="K316" s="13">
        <f t="shared" si="49"/>
        <v>-4.0893951308222043E-2</v>
      </c>
      <c r="L316" s="13">
        <f t="shared" si="56"/>
        <v>0.21419998346000629</v>
      </c>
      <c r="M316" s="13">
        <f t="shared" si="57"/>
        <v>0.32299995849904412</v>
      </c>
      <c r="N316" s="13">
        <f t="shared" si="58"/>
        <v>0.66639988200144917</v>
      </c>
      <c r="O316" s="13">
        <f t="shared" si="59"/>
        <v>0.74879990870471125</v>
      </c>
      <c r="P316" s="13">
        <f t="shared" si="50"/>
        <v>9.9009427419523011E-3</v>
      </c>
      <c r="Q316" s="13">
        <f t="shared" si="51"/>
        <v>-4.0403960912302916E-2</v>
      </c>
      <c r="R316" s="13">
        <f t="shared" si="52"/>
        <v>1.030929569225747E-2</v>
      </c>
      <c r="S316" s="13">
        <f t="shared" si="53"/>
        <v>-2.0408390157586442E-2</v>
      </c>
    </row>
    <row r="317" spans="1:19" x14ac:dyDescent="0.45">
      <c r="A317" s="8" t="str">
        <f t="shared" si="54"/>
        <v>November</v>
      </c>
      <c r="B317" s="11">
        <v>43780</v>
      </c>
      <c r="C317" s="8">
        <v>21500167</v>
      </c>
      <c r="D317" s="8">
        <v>5482542</v>
      </c>
      <c r="E317" s="8">
        <v>2083366</v>
      </c>
      <c r="F317" s="8">
        <v>1566483</v>
      </c>
      <c r="G317" s="8">
        <v>1245980</v>
      </c>
      <c r="H317" s="13">
        <f t="shared" si="55"/>
        <v>5.79521079999053E-2</v>
      </c>
      <c r="I317" s="13">
        <f t="shared" si="48"/>
        <v>0.16360274375580763</v>
      </c>
      <c r="J317" s="13">
        <f>IFERROR((VLOOKUP(B317,'Channel wise traffic'!$B$2:$G$368,6,TRUE)/(VLOOKUP(B317-7,'Channel wise traffic'!$B$2:$G$368,6,TRUE))-1),"NA")</f>
        <v>1.0204110399515187E-2</v>
      </c>
      <c r="K317" s="13">
        <f t="shared" si="49"/>
        <v>0.15184914843385378</v>
      </c>
      <c r="L317" s="13">
        <f t="shared" si="56"/>
        <v>0.25499997279090902</v>
      </c>
      <c r="M317" s="13">
        <f t="shared" si="57"/>
        <v>0.38000000729588573</v>
      </c>
      <c r="N317" s="13">
        <f t="shared" si="58"/>
        <v>0.75190005020721273</v>
      </c>
      <c r="O317" s="13">
        <f t="shared" si="59"/>
        <v>0.79539963089289833</v>
      </c>
      <c r="P317" s="13">
        <f t="shared" si="50"/>
        <v>6.2499953192104218E-2</v>
      </c>
      <c r="Q317" s="13">
        <f t="shared" si="51"/>
        <v>-6.3231656244333578E-8</v>
      </c>
      <c r="R317" s="13">
        <f t="shared" si="52"/>
        <v>7.2916822864360187E-2</v>
      </c>
      <c r="S317" s="13">
        <f t="shared" si="53"/>
        <v>1.0417032689490568E-2</v>
      </c>
    </row>
    <row r="318" spans="1:19" x14ac:dyDescent="0.45">
      <c r="A318" s="8" t="str">
        <f t="shared" si="54"/>
        <v>November</v>
      </c>
      <c r="B318" s="11">
        <v>43781</v>
      </c>
      <c r="C318" s="8">
        <v>20631473</v>
      </c>
      <c r="D318" s="8">
        <v>4899974</v>
      </c>
      <c r="E318" s="8">
        <v>2018789</v>
      </c>
      <c r="F318" s="8">
        <v>1547402</v>
      </c>
      <c r="G318" s="8">
        <v>1230803</v>
      </c>
      <c r="H318" s="13">
        <f t="shared" si="55"/>
        <v>5.9656574205826214E-2</v>
      </c>
      <c r="I318" s="13">
        <f t="shared" si="48"/>
        <v>-2.2583445107012823E-2</v>
      </c>
      <c r="J318" s="13">
        <f>IFERROR((VLOOKUP(B318,'Channel wise traffic'!$B$2:$G$368,6,TRUE)/(VLOOKUP(B318-7,'Channel wise traffic'!$B$2:$G$368,6,TRUE))-1),"NA")</f>
        <v>-1.0416648180253452E-2</v>
      </c>
      <c r="K318" s="13">
        <f t="shared" si="49"/>
        <v>-1.2294868742359966E-2</v>
      </c>
      <c r="L318" s="13">
        <f t="shared" si="56"/>
        <v>0.23749995940667931</v>
      </c>
      <c r="M318" s="13">
        <f t="shared" si="57"/>
        <v>0.41199994122417793</v>
      </c>
      <c r="N318" s="13">
        <f t="shared" si="58"/>
        <v>0.76650011467270729</v>
      </c>
      <c r="O318" s="13">
        <f t="shared" si="59"/>
        <v>0.79539964404854069</v>
      </c>
      <c r="P318" s="13">
        <f t="shared" si="50"/>
        <v>-8.6538624407224485E-2</v>
      </c>
      <c r="Q318" s="13">
        <f t="shared" si="51"/>
        <v>2.9999948067531479E-2</v>
      </c>
      <c r="R318" s="13">
        <f t="shared" si="52"/>
        <v>6.0606746739074291E-2</v>
      </c>
      <c r="S318" s="13">
        <f t="shared" si="53"/>
        <v>-1.0204367373629619E-2</v>
      </c>
    </row>
    <row r="319" spans="1:19" x14ac:dyDescent="0.45">
      <c r="A319" s="8" t="str">
        <f t="shared" si="54"/>
        <v>November</v>
      </c>
      <c r="B319" s="11">
        <v>43782</v>
      </c>
      <c r="C319" s="8">
        <v>21500167</v>
      </c>
      <c r="D319" s="8">
        <v>5643793</v>
      </c>
      <c r="E319" s="8">
        <v>2302667</v>
      </c>
      <c r="F319" s="8">
        <v>1748185</v>
      </c>
      <c r="G319" s="8">
        <v>1361836</v>
      </c>
      <c r="H319" s="13">
        <f t="shared" si="55"/>
        <v>6.3340717306986496E-2</v>
      </c>
      <c r="I319" s="13">
        <f t="shared" si="48"/>
        <v>0.17160385385363863</v>
      </c>
      <c r="J319" s="13">
        <f>IFERROR((VLOOKUP(B319,'Channel wise traffic'!$B$2:$G$368,6,TRUE)/(VLOOKUP(B319-7,'Channel wise traffic'!$B$2:$G$368,6,TRUE))-1),"NA")</f>
        <v>0</v>
      </c>
      <c r="K319" s="13">
        <f t="shared" si="49"/>
        <v>0.17160385385363841</v>
      </c>
      <c r="L319" s="13">
        <f t="shared" si="56"/>
        <v>0.26249996104681417</v>
      </c>
      <c r="M319" s="13">
        <f t="shared" si="57"/>
        <v>0.40799990361092264</v>
      </c>
      <c r="N319" s="13">
        <f t="shared" si="58"/>
        <v>0.75920009276200162</v>
      </c>
      <c r="O319" s="13">
        <f t="shared" si="59"/>
        <v>0.77899993421748848</v>
      </c>
      <c r="P319" s="13">
        <f t="shared" si="50"/>
        <v>0.10526313728032233</v>
      </c>
      <c r="Q319" s="13">
        <f t="shared" si="51"/>
        <v>3.0303013124793887E-2</v>
      </c>
      <c r="R319" s="13">
        <f t="shared" si="52"/>
        <v>5.050549731149534E-2</v>
      </c>
      <c r="S319" s="13">
        <f t="shared" si="53"/>
        <v>-2.0618702092187746E-2</v>
      </c>
    </row>
    <row r="320" spans="1:19" x14ac:dyDescent="0.45">
      <c r="A320" s="8" t="str">
        <f t="shared" si="54"/>
        <v>November</v>
      </c>
      <c r="B320" s="11">
        <v>43783</v>
      </c>
      <c r="C320" s="8">
        <v>20848646</v>
      </c>
      <c r="D320" s="8">
        <v>5160040</v>
      </c>
      <c r="E320" s="8">
        <v>2125936</v>
      </c>
      <c r="F320" s="8">
        <v>1629530</v>
      </c>
      <c r="G320" s="8">
        <v>1349577</v>
      </c>
      <c r="H320" s="13">
        <f t="shared" si="55"/>
        <v>6.4732117375871798E-2</v>
      </c>
      <c r="I320" s="13">
        <f t="shared" si="48"/>
        <v>0.11609911089315084</v>
      </c>
      <c r="J320" s="13">
        <f>IFERROR((VLOOKUP(B320,'Channel wise traffic'!$B$2:$G$368,6,TRUE)/(VLOOKUP(B320-7,'Channel wise traffic'!$B$2:$G$368,6,TRUE))-1),"NA")</f>
        <v>0</v>
      </c>
      <c r="K320" s="13">
        <f t="shared" si="49"/>
        <v>0.11609911089315084</v>
      </c>
      <c r="L320" s="13">
        <f t="shared" si="56"/>
        <v>0.24750000551594573</v>
      </c>
      <c r="M320" s="13">
        <f t="shared" si="57"/>
        <v>0.4119999069774653</v>
      </c>
      <c r="N320" s="13">
        <f t="shared" si="58"/>
        <v>0.76650002634133863</v>
      </c>
      <c r="O320" s="13">
        <f t="shared" si="59"/>
        <v>0.82820015587316587</v>
      </c>
      <c r="P320" s="13">
        <f t="shared" si="50"/>
        <v>-1.9801936939940368E-2</v>
      </c>
      <c r="Q320" s="13">
        <f t="shared" si="51"/>
        <v>8.4210574193935628E-2</v>
      </c>
      <c r="R320" s="13">
        <f t="shared" si="52"/>
        <v>2.9411761518776558E-2</v>
      </c>
      <c r="S320" s="13">
        <f t="shared" si="53"/>
        <v>2.0201969561373101E-2</v>
      </c>
    </row>
    <row r="321" spans="1:19" x14ac:dyDescent="0.45">
      <c r="A321" s="8" t="str">
        <f t="shared" si="54"/>
        <v>November</v>
      </c>
      <c r="B321" s="11">
        <v>43784</v>
      </c>
      <c r="C321" s="8">
        <v>21717340</v>
      </c>
      <c r="D321" s="8">
        <v>5212161</v>
      </c>
      <c r="E321" s="8">
        <v>2126561</v>
      </c>
      <c r="F321" s="8">
        <v>1567914</v>
      </c>
      <c r="G321" s="8">
        <v>1324260</v>
      </c>
      <c r="H321" s="13">
        <f t="shared" si="55"/>
        <v>6.0977080986898025E-2</v>
      </c>
      <c r="I321" s="13">
        <f t="shared" si="48"/>
        <v>7.4309968434143725E-2</v>
      </c>
      <c r="J321" s="13">
        <f>IFERROR((VLOOKUP(B321,'Channel wise traffic'!$B$2:$G$368,6,TRUE)/(VLOOKUP(B321-7,'Channel wise traffic'!$B$2:$G$368,6,TRUE))-1),"NA")</f>
        <v>3.0927779261751054E-2</v>
      </c>
      <c r="K321" s="13">
        <f t="shared" si="49"/>
        <v>4.2080679274687949E-2</v>
      </c>
      <c r="L321" s="13">
        <f t="shared" si="56"/>
        <v>0.23999997237230711</v>
      </c>
      <c r="M321" s="13">
        <f t="shared" si="57"/>
        <v>0.40799986800100763</v>
      </c>
      <c r="N321" s="13">
        <f t="shared" si="58"/>
        <v>0.73730027024853739</v>
      </c>
      <c r="O321" s="13">
        <f t="shared" si="59"/>
        <v>0.84459989514731038</v>
      </c>
      <c r="P321" s="13">
        <f t="shared" si="50"/>
        <v>-1.0309324471696191E-2</v>
      </c>
      <c r="Q321" s="13">
        <f t="shared" si="51"/>
        <v>-2.8130557361283337E-7</v>
      </c>
      <c r="R321" s="13">
        <f t="shared" si="52"/>
        <v>6.3158844899956712E-2</v>
      </c>
      <c r="S321" s="13">
        <f t="shared" si="53"/>
        <v>-9.6155088519985776E-3</v>
      </c>
    </row>
    <row r="322" spans="1:19" x14ac:dyDescent="0.45">
      <c r="A322" s="8" t="str">
        <f t="shared" si="54"/>
        <v>November</v>
      </c>
      <c r="B322" s="11">
        <v>43785</v>
      </c>
      <c r="C322" s="8">
        <v>47134238</v>
      </c>
      <c r="D322" s="8">
        <v>9403280</v>
      </c>
      <c r="E322" s="8">
        <v>3037259</v>
      </c>
      <c r="F322" s="8">
        <v>2003376</v>
      </c>
      <c r="G322" s="8">
        <v>1547007</v>
      </c>
      <c r="H322" s="13">
        <f t="shared" si="55"/>
        <v>3.2821300728358017E-2</v>
      </c>
      <c r="I322" s="13">
        <f t="shared" si="48"/>
        <v>-0.15921567732289399</v>
      </c>
      <c r="J322" s="13">
        <f>IFERROR((VLOOKUP(B322,'Channel wise traffic'!$B$2:$G$368,6,TRUE)/(VLOOKUP(B322-7,'Channel wise traffic'!$B$2:$G$368,6,TRUE))-1),"NA")</f>
        <v>2.9411754428234849E-2</v>
      </c>
      <c r="K322" s="13">
        <f t="shared" si="49"/>
        <v>-0.18323809520645018</v>
      </c>
      <c r="L322" s="13">
        <f t="shared" si="56"/>
        <v>0.19949998979510394</v>
      </c>
      <c r="M322" s="13">
        <f t="shared" si="57"/>
        <v>0.32299995320781683</v>
      </c>
      <c r="N322" s="13">
        <f t="shared" si="58"/>
        <v>0.65959998801551001</v>
      </c>
      <c r="O322" s="13">
        <f t="shared" si="59"/>
        <v>0.77220002635551188</v>
      </c>
      <c r="P322" s="13">
        <f t="shared" si="50"/>
        <v>-5.9405960184384599E-2</v>
      </c>
      <c r="Q322" s="13">
        <f t="shared" si="51"/>
        <v>-6.8627481263608847E-2</v>
      </c>
      <c r="R322" s="13">
        <f t="shared" si="52"/>
        <v>-2.9999814324385921E-2</v>
      </c>
      <c r="S322" s="13">
        <f t="shared" si="53"/>
        <v>-3.8834853771182787E-2</v>
      </c>
    </row>
    <row r="323" spans="1:19" x14ac:dyDescent="0.45">
      <c r="A323" s="8" t="str">
        <f t="shared" si="54"/>
        <v>November</v>
      </c>
      <c r="B323" s="11">
        <v>43786</v>
      </c>
      <c r="C323" s="8">
        <v>43991955</v>
      </c>
      <c r="D323" s="8">
        <v>9330693</v>
      </c>
      <c r="E323" s="8">
        <v>1268974</v>
      </c>
      <c r="F323" s="8">
        <v>906047</v>
      </c>
      <c r="G323" s="8">
        <v>699650</v>
      </c>
      <c r="H323" s="13">
        <f t="shared" si="55"/>
        <v>1.5904044273549561E-2</v>
      </c>
      <c r="I323" s="13">
        <f t="shared" ref="I323:I368" si="60">IFERROR((VLOOKUP(B323,$B$2:$G$368,6,TRUE)/(VLOOKUP(B323-7,$B$2:$G$368,6,TRUE))-1),"NA")</f>
        <v>-0.57004623700582813</v>
      </c>
      <c r="J323" s="13">
        <f>IFERROR((VLOOKUP(B323,'Channel wise traffic'!$B$2:$G$368,6,TRUE)/(VLOOKUP(B323-7,'Channel wise traffic'!$B$2:$G$368,6,TRUE))-1),"NA")</f>
        <v>-6.6666636964265225E-2</v>
      </c>
      <c r="K323" s="13">
        <f t="shared" ref="K323:K368" si="61">IFERROR((VLOOKUP(B323,$B$2:$H$368,7,FALSE)/(VLOOKUP(B323-7,$B$2:$H$368,7,FALSE))-1),"NA")</f>
        <v>-0.53933524904808428</v>
      </c>
      <c r="L323" s="13">
        <f t="shared" si="56"/>
        <v>0.2120999850995483</v>
      </c>
      <c r="M323" s="13">
        <f t="shared" si="57"/>
        <v>0.13599997342105244</v>
      </c>
      <c r="N323" s="13">
        <f t="shared" si="58"/>
        <v>0.71399965641534024</v>
      </c>
      <c r="O323" s="13">
        <f t="shared" si="59"/>
        <v>0.77220055913214214</v>
      </c>
      <c r="P323" s="13">
        <f t="shared" ref="P323:P368" si="62">IFERROR((VLOOKUP(B323,$B$2:$O$368,11,FALSE)/VLOOKUP(B323-7,$B$2:$O$368,11,FALSE))-1,"NA")</f>
        <v>-9.8039146714037351E-3</v>
      </c>
      <c r="Q323" s="13">
        <f t="shared" ref="Q323:Q368" si="63">IFERROR((VLOOKUP(B323,$B$2:$O$368,12,FALSE)/VLOOKUP(B323-7,$B$2:$O$368,12,FALSE))-1,"NA")</f>
        <v>-0.57894739660948003</v>
      </c>
      <c r="R323" s="13">
        <f t="shared" ref="R323:R368" si="64">IFERROR((VLOOKUP(B323,$B$2:$O$368,13,FALSE)/VLOOKUP(B323-7,$B$2:$O$368,13,FALSE))-1,"NA")</f>
        <v>7.1428245561705461E-2</v>
      </c>
      <c r="S323" s="13">
        <f t="shared" ref="S323:S368" si="65">IFERROR((VLOOKUP(B323,$B$2:$O$368,14,FALSE)/VLOOKUP(B323-7,$B$2:$O$368,14,FALSE))-1,"NA")</f>
        <v>3.125087243654967E-2</v>
      </c>
    </row>
    <row r="324" spans="1:19" x14ac:dyDescent="0.45">
      <c r="A324" s="8" t="str">
        <f t="shared" ref="A324:A368" si="66">TEXT(B324,"MMMM")</f>
        <v>November</v>
      </c>
      <c r="B324" s="11">
        <v>43787</v>
      </c>
      <c r="C324" s="8">
        <v>22803207</v>
      </c>
      <c r="D324" s="8">
        <v>5985841</v>
      </c>
      <c r="E324" s="8">
        <v>2298563</v>
      </c>
      <c r="F324" s="8">
        <v>1761848</v>
      </c>
      <c r="G324" s="8">
        <v>1459163</v>
      </c>
      <c r="H324" s="13">
        <f t="shared" ref="H324:H368" si="67">G324/C324</f>
        <v>6.3989376581986918E-2</v>
      </c>
      <c r="I324" s="13">
        <f t="shared" si="60"/>
        <v>0.17109664681616077</v>
      </c>
      <c r="J324" s="13">
        <f>IFERROR((VLOOKUP(B324,'Channel wise traffic'!$B$2:$G$368,6,TRUE)/(VLOOKUP(B324-7,'Channel wise traffic'!$B$2:$G$368,6,TRUE))-1),"NA")</f>
        <v>6.0605997181603088E-2</v>
      </c>
      <c r="K324" s="13">
        <f t="shared" si="61"/>
        <v>0.10417685896933171</v>
      </c>
      <c r="L324" s="13">
        <f t="shared" ref="L324:L368" si="68">D324/C324</f>
        <v>0.26249996327270986</v>
      </c>
      <c r="M324" s="13">
        <f t="shared" ref="M324:M368" si="69">E324/D324</f>
        <v>0.38400000935541057</v>
      </c>
      <c r="N324" s="13">
        <f t="shared" ref="N324:N368" si="70">F324/E324</f>
        <v>0.76649976528813868</v>
      </c>
      <c r="O324" s="13">
        <f t="shared" ref="O324:O368" si="71">G324/F324</f>
        <v>0.8282002760737589</v>
      </c>
      <c r="P324" s="13">
        <f t="shared" si="62"/>
        <v>2.9411730517910906E-2</v>
      </c>
      <c r="Q324" s="13">
        <f t="shared" si="63"/>
        <v>1.0526321007173767E-2</v>
      </c>
      <c r="R324" s="13">
        <f t="shared" si="64"/>
        <v>1.941709549946502E-2</v>
      </c>
      <c r="S324" s="13">
        <f t="shared" si="65"/>
        <v>4.1237943678750888E-2</v>
      </c>
    </row>
    <row r="325" spans="1:19" x14ac:dyDescent="0.45">
      <c r="A325" s="8" t="str">
        <f t="shared" si="66"/>
        <v>November</v>
      </c>
      <c r="B325" s="11">
        <v>43788</v>
      </c>
      <c r="C325" s="8">
        <v>21282993</v>
      </c>
      <c r="D325" s="8">
        <v>5373955</v>
      </c>
      <c r="E325" s="8">
        <v>2149582</v>
      </c>
      <c r="F325" s="8">
        <v>1537811</v>
      </c>
      <c r="G325" s="8">
        <v>1197954</v>
      </c>
      <c r="H325" s="13">
        <f t="shared" si="67"/>
        <v>5.6286914157233428E-2</v>
      </c>
      <c r="I325" s="13">
        <f t="shared" si="60"/>
        <v>-2.6689080218361472E-2</v>
      </c>
      <c r="J325" s="13">
        <f>IFERROR((VLOOKUP(B325,'Channel wise traffic'!$B$2:$G$368,6,TRUE)/(VLOOKUP(B325-7,'Channel wise traffic'!$B$2:$G$368,6,TRUE))-1),"NA")</f>
        <v>3.1578939205113343E-2</v>
      </c>
      <c r="K325" s="13">
        <f t="shared" si="61"/>
        <v>-5.6484303590193408E-2</v>
      </c>
      <c r="L325" s="13">
        <f t="shared" si="68"/>
        <v>0.25249996558284826</v>
      </c>
      <c r="M325" s="13">
        <f t="shared" si="69"/>
        <v>0.4</v>
      </c>
      <c r="N325" s="13">
        <f t="shared" si="70"/>
        <v>0.71540001730569014</v>
      </c>
      <c r="O325" s="13">
        <f t="shared" si="71"/>
        <v>0.778999499938549</v>
      </c>
      <c r="P325" s="13">
        <f t="shared" si="62"/>
        <v>6.3157931536669931E-2</v>
      </c>
      <c r="Q325" s="13">
        <f t="shared" si="63"/>
        <v>-2.9126075087589576E-2</v>
      </c>
      <c r="R325" s="13">
        <f t="shared" si="64"/>
        <v>-6.666678372101309E-2</v>
      </c>
      <c r="S325" s="13">
        <f t="shared" si="65"/>
        <v>-2.061874710744882E-2</v>
      </c>
    </row>
    <row r="326" spans="1:19" x14ac:dyDescent="0.45">
      <c r="A326" s="8" t="str">
        <f t="shared" si="66"/>
        <v>November</v>
      </c>
      <c r="B326" s="11">
        <v>43789</v>
      </c>
      <c r="C326" s="8">
        <v>22368860</v>
      </c>
      <c r="D326" s="8">
        <v>5648137</v>
      </c>
      <c r="E326" s="8">
        <v>2281847</v>
      </c>
      <c r="F326" s="8">
        <v>1649091</v>
      </c>
      <c r="G326" s="8">
        <v>1338732</v>
      </c>
      <c r="H326" s="13">
        <f t="shared" si="67"/>
        <v>5.9848020864719971E-2</v>
      </c>
      <c r="I326" s="13">
        <f t="shared" si="60"/>
        <v>-1.6965332095788321E-2</v>
      </c>
      <c r="J326" s="13">
        <f>IFERROR((VLOOKUP(B326,'Channel wise traffic'!$B$2:$G$368,6,TRUE)/(VLOOKUP(B326-7,'Channel wise traffic'!$B$2:$G$368,6,TRUE))-1),"NA")</f>
        <v>4.0403967113556316E-2</v>
      </c>
      <c r="K326" s="13">
        <f t="shared" si="61"/>
        <v>-5.5141409677109565E-2</v>
      </c>
      <c r="L326" s="13">
        <f t="shared" si="68"/>
        <v>0.25249999329424921</v>
      </c>
      <c r="M326" s="13">
        <f t="shared" si="69"/>
        <v>0.40399993838676362</v>
      </c>
      <c r="N326" s="13">
        <f t="shared" si="70"/>
        <v>0.72270007585959972</v>
      </c>
      <c r="O326" s="13">
        <f t="shared" si="71"/>
        <v>0.81179995524807302</v>
      </c>
      <c r="P326" s="13">
        <f t="shared" si="62"/>
        <v>-3.8095120900919155E-2</v>
      </c>
      <c r="Q326" s="13">
        <f t="shared" si="63"/>
        <v>-9.8038386498577879E-3</v>
      </c>
      <c r="R326" s="13">
        <f t="shared" si="64"/>
        <v>-4.8076939466133783E-2</v>
      </c>
      <c r="S326" s="13">
        <f t="shared" si="65"/>
        <v>4.2105293710367864E-2</v>
      </c>
    </row>
    <row r="327" spans="1:19" x14ac:dyDescent="0.45">
      <c r="A327" s="8" t="str">
        <f t="shared" si="66"/>
        <v>November</v>
      </c>
      <c r="B327" s="11">
        <v>43790</v>
      </c>
      <c r="C327" s="8">
        <v>21282993</v>
      </c>
      <c r="D327" s="8">
        <v>5054710</v>
      </c>
      <c r="E327" s="8">
        <v>2102759</v>
      </c>
      <c r="F327" s="8">
        <v>1550364</v>
      </c>
      <c r="G327" s="8">
        <v>1220447</v>
      </c>
      <c r="H327" s="13">
        <f t="shared" si="67"/>
        <v>5.7343767392114449E-2</v>
      </c>
      <c r="I327" s="13">
        <f t="shared" si="60"/>
        <v>-9.5681832159261737E-2</v>
      </c>
      <c r="J327" s="13">
        <f>IFERROR((VLOOKUP(B327,'Channel wise traffic'!$B$2:$G$368,6,TRUE)/(VLOOKUP(B327-7,'Channel wise traffic'!$B$2:$G$368,6,TRUE))-1),"NA")</f>
        <v>2.0833344325254632E-2</v>
      </c>
      <c r="K327" s="13">
        <f t="shared" si="61"/>
        <v>-0.11413731364380297</v>
      </c>
      <c r="L327" s="13">
        <f t="shared" si="68"/>
        <v>0.2374999606493316</v>
      </c>
      <c r="M327" s="13">
        <f t="shared" si="69"/>
        <v>0.41599992877929692</v>
      </c>
      <c r="N327" s="13">
        <f t="shared" si="70"/>
        <v>0.73729989979831256</v>
      </c>
      <c r="O327" s="13">
        <f t="shared" si="71"/>
        <v>0.78720029618850795</v>
      </c>
      <c r="P327" s="13">
        <f t="shared" si="62"/>
        <v>-4.0404220782814693E-2</v>
      </c>
      <c r="Q327" s="13">
        <f t="shared" si="63"/>
        <v>9.7087929732235789E-3</v>
      </c>
      <c r="R327" s="13">
        <f t="shared" si="64"/>
        <v>-3.8095401878072033E-2</v>
      </c>
      <c r="S327" s="13">
        <f t="shared" si="65"/>
        <v>-4.9504771755846888E-2</v>
      </c>
    </row>
    <row r="328" spans="1:19" x14ac:dyDescent="0.45">
      <c r="A328" s="8" t="str">
        <f t="shared" si="66"/>
        <v>November</v>
      </c>
      <c r="B328" s="11">
        <v>43791</v>
      </c>
      <c r="C328" s="8">
        <v>22803207</v>
      </c>
      <c r="D328" s="8">
        <v>5529777</v>
      </c>
      <c r="E328" s="8">
        <v>2300387</v>
      </c>
      <c r="F328" s="8">
        <v>1763247</v>
      </c>
      <c r="G328" s="8">
        <v>1518155</v>
      </c>
      <c r="H328" s="13">
        <f t="shared" si="67"/>
        <v>6.6576381120427491E-2</v>
      </c>
      <c r="I328" s="13">
        <f t="shared" si="60"/>
        <v>0.14641762191714625</v>
      </c>
      <c r="J328" s="13">
        <f>IFERROR((VLOOKUP(B328,'Channel wise traffic'!$B$2:$G$368,6,TRUE)/(VLOOKUP(B328-7,'Channel wise traffic'!$B$2:$G$368,6,TRUE))-1),"NA")</f>
        <v>5.0000004604615844E-2</v>
      </c>
      <c r="K328" s="13">
        <f t="shared" si="61"/>
        <v>9.1826306587758255E-2</v>
      </c>
      <c r="L328" s="13">
        <f t="shared" si="68"/>
        <v>0.24249996941219715</v>
      </c>
      <c r="M328" s="13">
        <f t="shared" si="69"/>
        <v>0.41599995804532441</v>
      </c>
      <c r="N328" s="13">
        <f t="shared" si="70"/>
        <v>0.76650015845159969</v>
      </c>
      <c r="O328" s="13">
        <f t="shared" si="71"/>
        <v>0.86099962172060973</v>
      </c>
      <c r="P328" s="13">
        <f t="shared" si="62"/>
        <v>1.0416655531992447E-2</v>
      </c>
      <c r="Q328" s="13">
        <f t="shared" si="63"/>
        <v>1.9608070177848713E-2</v>
      </c>
      <c r="R328" s="13">
        <f t="shared" si="64"/>
        <v>3.9603794249552182E-2</v>
      </c>
      <c r="S328" s="13">
        <f t="shared" si="65"/>
        <v>1.9417154403552184E-2</v>
      </c>
    </row>
    <row r="329" spans="1:19" x14ac:dyDescent="0.45">
      <c r="A329" s="8" t="str">
        <f t="shared" si="66"/>
        <v>November</v>
      </c>
      <c r="B329" s="11">
        <v>43792</v>
      </c>
      <c r="C329" s="8">
        <v>45787545</v>
      </c>
      <c r="D329" s="8">
        <v>9519230</v>
      </c>
      <c r="E329" s="8">
        <v>3268903</v>
      </c>
      <c r="F329" s="8">
        <v>2133940</v>
      </c>
      <c r="G329" s="8">
        <v>1631184</v>
      </c>
      <c r="H329" s="13">
        <f t="shared" si="67"/>
        <v>3.5625059172751015E-2</v>
      </c>
      <c r="I329" s="13">
        <f t="shared" si="60"/>
        <v>5.4412811318888643E-2</v>
      </c>
      <c r="J329" s="13">
        <f>IFERROR((VLOOKUP(B329,'Channel wise traffic'!$B$2:$G$368,6,TRUE)/(VLOOKUP(B329-7,'Channel wise traffic'!$B$2:$G$368,6,TRUE))-1),"NA")</f>
        <v>-2.8571418872685217E-2</v>
      </c>
      <c r="K329" s="13">
        <f t="shared" si="61"/>
        <v>8.5424964342455612E-2</v>
      </c>
      <c r="L329" s="13">
        <f t="shared" si="68"/>
        <v>0.20789998677587979</v>
      </c>
      <c r="M329" s="13">
        <f t="shared" si="69"/>
        <v>0.34339993886060111</v>
      </c>
      <c r="N329" s="13">
        <f t="shared" si="70"/>
        <v>0.65280003719902369</v>
      </c>
      <c r="O329" s="13">
        <f t="shared" si="71"/>
        <v>0.76440012371481858</v>
      </c>
      <c r="P329" s="13">
        <f t="shared" si="62"/>
        <v>4.2105250177721931E-2</v>
      </c>
      <c r="Q329" s="13">
        <f t="shared" si="63"/>
        <v>6.3157859467735111E-2</v>
      </c>
      <c r="R329" s="13">
        <f t="shared" si="64"/>
        <v>-1.0309203972160175E-2</v>
      </c>
      <c r="S329" s="13">
        <f t="shared" si="65"/>
        <v>-1.0100883675834393E-2</v>
      </c>
    </row>
    <row r="330" spans="1:19" x14ac:dyDescent="0.45">
      <c r="A330" s="8" t="str">
        <f t="shared" si="66"/>
        <v>November</v>
      </c>
      <c r="B330" s="11">
        <v>43793</v>
      </c>
      <c r="C330" s="8">
        <v>46236443</v>
      </c>
      <c r="D330" s="8">
        <v>9709653</v>
      </c>
      <c r="E330" s="8">
        <v>3301282</v>
      </c>
      <c r="F330" s="8">
        <v>2177525</v>
      </c>
      <c r="G330" s="8">
        <v>1647515</v>
      </c>
      <c r="H330" s="13">
        <f t="shared" si="67"/>
        <v>3.5632390666384087E-2</v>
      </c>
      <c r="I330" s="13">
        <f t="shared" si="60"/>
        <v>1.3547702422639891</v>
      </c>
      <c r="J330" s="13">
        <f>IFERROR((VLOOKUP(B330,'Channel wise traffic'!$B$2:$G$368,6,TRUE)/(VLOOKUP(B330-7,'Channel wise traffic'!$B$2:$G$368,6,TRUE))-1),"NA")</f>
        <v>5.1020374066121921E-2</v>
      </c>
      <c r="K330" s="13">
        <f t="shared" si="61"/>
        <v>1.2404609829743283</v>
      </c>
      <c r="L330" s="13">
        <f t="shared" si="68"/>
        <v>0.20999999935116115</v>
      </c>
      <c r="M330" s="13">
        <f t="shared" si="69"/>
        <v>0.33999999794019414</v>
      </c>
      <c r="N330" s="13">
        <f t="shared" si="70"/>
        <v>0.65959981607145346</v>
      </c>
      <c r="O330" s="13">
        <f t="shared" si="71"/>
        <v>0.75659980941665428</v>
      </c>
      <c r="P330" s="13">
        <f t="shared" si="62"/>
        <v>-9.9009236016756041E-3</v>
      </c>
      <c r="Q330" s="13">
        <f t="shared" si="63"/>
        <v>1.5000004734380563</v>
      </c>
      <c r="R330" s="13">
        <f t="shared" si="64"/>
        <v>-7.61902892460804E-2</v>
      </c>
      <c r="S330" s="13">
        <f t="shared" si="65"/>
        <v>-2.02029764560403E-2</v>
      </c>
    </row>
    <row r="331" spans="1:19" x14ac:dyDescent="0.45">
      <c r="A331" s="8" t="str">
        <f t="shared" si="66"/>
        <v>November</v>
      </c>
      <c r="B331" s="11">
        <v>43794</v>
      </c>
      <c r="C331" s="8">
        <v>22151687</v>
      </c>
      <c r="D331" s="8">
        <v>5593301</v>
      </c>
      <c r="E331" s="8">
        <v>2237320</v>
      </c>
      <c r="F331" s="8">
        <v>1698573</v>
      </c>
      <c r="G331" s="8">
        <v>1364973</v>
      </c>
      <c r="H331" s="13">
        <f t="shared" si="67"/>
        <v>6.1619370118402267E-2</v>
      </c>
      <c r="I331" s="13">
        <f t="shared" si="60"/>
        <v>-6.4550704753341459E-2</v>
      </c>
      <c r="J331" s="13">
        <f>IFERROR((VLOOKUP(B331,'Channel wise traffic'!$B$2:$G$368,6,TRUE)/(VLOOKUP(B331-7,'Channel wise traffic'!$B$2:$G$368,6,TRUE))-1),"NA")</f>
        <v>-2.8571422306645E-2</v>
      </c>
      <c r="K331" s="13">
        <f t="shared" si="61"/>
        <v>-3.7037498881522302E-2</v>
      </c>
      <c r="L331" s="13">
        <f t="shared" si="68"/>
        <v>0.2525000014671569</v>
      </c>
      <c r="M331" s="13">
        <f t="shared" si="69"/>
        <v>0.39999992848587979</v>
      </c>
      <c r="N331" s="13">
        <f t="shared" si="70"/>
        <v>0.75919984624461412</v>
      </c>
      <c r="O331" s="13">
        <f t="shared" si="71"/>
        <v>0.80359984528189254</v>
      </c>
      <c r="P331" s="13">
        <f t="shared" si="62"/>
        <v>-3.8095097922600685E-2</v>
      </c>
      <c r="Q331" s="13">
        <f t="shared" si="63"/>
        <v>4.1666455053808393E-2</v>
      </c>
      <c r="R331" s="13">
        <f t="shared" si="64"/>
        <v>-9.5237068217240983E-3</v>
      </c>
      <c r="S331" s="13">
        <f t="shared" si="65"/>
        <v>-2.9703480550005823E-2</v>
      </c>
    </row>
    <row r="332" spans="1:19" x14ac:dyDescent="0.45">
      <c r="A332" s="8" t="str">
        <f t="shared" si="66"/>
        <v>November</v>
      </c>
      <c r="B332" s="11">
        <v>43795</v>
      </c>
      <c r="C332" s="8">
        <v>21065820</v>
      </c>
      <c r="D332" s="8">
        <v>5424448</v>
      </c>
      <c r="E332" s="8">
        <v>2191477</v>
      </c>
      <c r="F332" s="8">
        <v>1519789</v>
      </c>
      <c r="G332" s="8">
        <v>1258689</v>
      </c>
      <c r="H332" s="13">
        <f t="shared" si="67"/>
        <v>5.97502969264904E-2</v>
      </c>
      <c r="I332" s="13">
        <f t="shared" si="60"/>
        <v>5.0698941695590971E-2</v>
      </c>
      <c r="J332" s="13">
        <f>IFERROR((VLOOKUP(B332,'Channel wise traffic'!$B$2:$G$368,6,TRUE)/(VLOOKUP(B332-7,'Channel wise traffic'!$B$2:$G$368,6,TRUE))-1),"NA")</f>
        <v>-1.020406341364033E-2</v>
      </c>
      <c r="K332" s="13">
        <f t="shared" si="61"/>
        <v>6.1530869494502038E-2</v>
      </c>
      <c r="L332" s="13">
        <f t="shared" si="68"/>
        <v>0.25749996914432954</v>
      </c>
      <c r="M332" s="13">
        <f t="shared" si="69"/>
        <v>0.40400000147480442</v>
      </c>
      <c r="N332" s="13">
        <f t="shared" si="70"/>
        <v>0.69349986333418057</v>
      </c>
      <c r="O332" s="13">
        <f t="shared" si="71"/>
        <v>0.82819983563507826</v>
      </c>
      <c r="P332" s="13">
        <f t="shared" si="62"/>
        <v>1.9801997002018235E-2</v>
      </c>
      <c r="Q332" s="13">
        <f t="shared" si="63"/>
        <v>1.0000003687010928E-2</v>
      </c>
      <c r="R332" s="13">
        <f t="shared" si="64"/>
        <v>-3.0612459381800128E-2</v>
      </c>
      <c r="S332" s="13">
        <f t="shared" si="65"/>
        <v>6.315836621257187E-2</v>
      </c>
    </row>
    <row r="333" spans="1:19" x14ac:dyDescent="0.45">
      <c r="A333" s="8" t="str">
        <f t="shared" si="66"/>
        <v>November</v>
      </c>
      <c r="B333" s="11">
        <v>43796</v>
      </c>
      <c r="C333" s="8">
        <v>22803207</v>
      </c>
      <c r="D333" s="8">
        <v>5985841</v>
      </c>
      <c r="E333" s="8">
        <v>2442223</v>
      </c>
      <c r="F333" s="8">
        <v>1729338</v>
      </c>
      <c r="G333" s="8">
        <v>1347154</v>
      </c>
      <c r="H333" s="13">
        <f t="shared" si="67"/>
        <v>5.9077392052793276E-2</v>
      </c>
      <c r="I333" s="13">
        <f t="shared" si="60"/>
        <v>6.2910276291296974E-3</v>
      </c>
      <c r="J333" s="13">
        <f>IFERROR((VLOOKUP(B333,'Channel wise traffic'!$B$2:$G$368,6,TRUE)/(VLOOKUP(B333-7,'Channel wise traffic'!$B$2:$G$368,6,TRUE))-1),"NA")</f>
        <v>1.9417486578885645E-2</v>
      </c>
      <c r="K333" s="13">
        <f t="shared" si="61"/>
        <v>-1.2876429342059903E-2</v>
      </c>
      <c r="L333" s="13">
        <f t="shared" si="68"/>
        <v>0.26249996327270986</v>
      </c>
      <c r="M333" s="13">
        <f t="shared" si="69"/>
        <v>0.40799997861620446</v>
      </c>
      <c r="N333" s="13">
        <f t="shared" si="70"/>
        <v>0.70809995647408119</v>
      </c>
      <c r="O333" s="13">
        <f t="shared" si="71"/>
        <v>0.77899982536670098</v>
      </c>
      <c r="P333" s="13">
        <f t="shared" si="62"/>
        <v>3.9603842550630208E-2</v>
      </c>
      <c r="Q333" s="13">
        <f t="shared" si="63"/>
        <v>9.9010911868295803E-3</v>
      </c>
      <c r="R333" s="13">
        <f t="shared" si="64"/>
        <v>-2.0202183275202734E-2</v>
      </c>
      <c r="S333" s="13">
        <f t="shared" si="65"/>
        <v>-4.0404202623229857E-2</v>
      </c>
    </row>
    <row r="334" spans="1:19" x14ac:dyDescent="0.45">
      <c r="A334" s="8" t="str">
        <f t="shared" si="66"/>
        <v>November</v>
      </c>
      <c r="B334" s="11">
        <v>43797</v>
      </c>
      <c r="C334" s="8">
        <v>22803207</v>
      </c>
      <c r="D334" s="8">
        <v>5472769</v>
      </c>
      <c r="E334" s="8">
        <v>2123434</v>
      </c>
      <c r="F334" s="8">
        <v>1519105</v>
      </c>
      <c r="G334" s="8">
        <v>1295492</v>
      </c>
      <c r="H334" s="13">
        <f t="shared" si="67"/>
        <v>5.6811833528503247E-2</v>
      </c>
      <c r="I334" s="13">
        <f t="shared" si="60"/>
        <v>6.1489765635050153E-2</v>
      </c>
      <c r="J334" s="13">
        <f>IFERROR((VLOOKUP(B334,'Channel wise traffic'!$B$2:$G$368,6,TRUE)/(VLOOKUP(B334-7,'Channel wise traffic'!$B$2:$G$368,6,TRUE))-1),"NA")</f>
        <v>7.1428537867232134E-2</v>
      </c>
      <c r="K334" s="13">
        <f t="shared" si="61"/>
        <v>-9.2762280506242245E-3</v>
      </c>
      <c r="L334" s="13">
        <f t="shared" si="68"/>
        <v>0.23999997017963307</v>
      </c>
      <c r="M334" s="13">
        <f t="shared" si="69"/>
        <v>0.38799993202709632</v>
      </c>
      <c r="N334" s="13">
        <f t="shared" si="70"/>
        <v>0.71540014900392479</v>
      </c>
      <c r="O334" s="13">
        <f t="shared" si="71"/>
        <v>0.8527995102379361</v>
      </c>
      <c r="P334" s="13">
        <f t="shared" si="62"/>
        <v>1.0526357661139629E-2</v>
      </c>
      <c r="Q334" s="13">
        <f t="shared" si="63"/>
        <v>-6.7307696023802932E-2</v>
      </c>
      <c r="R334" s="13">
        <f t="shared" si="64"/>
        <v>-2.9702636336148225E-2</v>
      </c>
      <c r="S334" s="13">
        <f t="shared" si="65"/>
        <v>8.3332303566256982E-2</v>
      </c>
    </row>
    <row r="335" spans="1:19" x14ac:dyDescent="0.45">
      <c r="A335" s="8" t="str">
        <f t="shared" si="66"/>
        <v>November</v>
      </c>
      <c r="B335" s="11">
        <v>43798</v>
      </c>
      <c r="C335" s="8">
        <v>21717340</v>
      </c>
      <c r="D335" s="8">
        <v>5537921</v>
      </c>
      <c r="E335" s="8">
        <v>2170865</v>
      </c>
      <c r="F335" s="8">
        <v>1584731</v>
      </c>
      <c r="G335" s="8">
        <v>1364454</v>
      </c>
      <c r="H335" s="13">
        <f t="shared" si="67"/>
        <v>6.2827860133883806E-2</v>
      </c>
      <c r="I335" s="13">
        <f t="shared" si="60"/>
        <v>-0.1012419680467409</v>
      </c>
      <c r="J335" s="13">
        <f>IFERROR((VLOOKUP(B335,'Channel wise traffic'!$B$2:$G$368,6,TRUE)/(VLOOKUP(B335-7,'Channel wise traffic'!$B$2:$G$368,6,TRUE))-1),"NA")</f>
        <v>-4.7619051795569911E-2</v>
      </c>
      <c r="K335" s="13">
        <f t="shared" si="61"/>
        <v>-5.6304066449077927E-2</v>
      </c>
      <c r="L335" s="13">
        <f t="shared" si="68"/>
        <v>0.25499996776769163</v>
      </c>
      <c r="M335" s="13">
        <f t="shared" si="69"/>
        <v>0.39199999422165827</v>
      </c>
      <c r="N335" s="13">
        <f t="shared" si="70"/>
        <v>0.72999979270935778</v>
      </c>
      <c r="O335" s="13">
        <f t="shared" si="71"/>
        <v>0.86100038429234993</v>
      </c>
      <c r="P335" s="13">
        <f t="shared" si="62"/>
        <v>5.1546391472929276E-2</v>
      </c>
      <c r="Q335" s="13">
        <f t="shared" si="63"/>
        <v>-5.7692226548376913E-2</v>
      </c>
      <c r="R335" s="13">
        <f t="shared" si="64"/>
        <v>-4.7619514933925133E-2</v>
      </c>
      <c r="S335" s="13">
        <f t="shared" si="65"/>
        <v>8.8568185274695566E-7</v>
      </c>
    </row>
    <row r="336" spans="1:19" x14ac:dyDescent="0.45">
      <c r="A336" s="8" t="str">
        <f t="shared" si="66"/>
        <v>November</v>
      </c>
      <c r="B336" s="11">
        <v>43799</v>
      </c>
      <c r="C336" s="8">
        <v>47134238</v>
      </c>
      <c r="D336" s="8">
        <v>10195135</v>
      </c>
      <c r="E336" s="8">
        <v>3327692</v>
      </c>
      <c r="F336" s="8">
        <v>2308087</v>
      </c>
      <c r="G336" s="8">
        <v>1728295</v>
      </c>
      <c r="H336" s="13">
        <f t="shared" si="67"/>
        <v>3.6667506961712205E-2</v>
      </c>
      <c r="I336" s="13">
        <f t="shared" si="60"/>
        <v>5.9534056243808253E-2</v>
      </c>
      <c r="J336" s="13">
        <f>IFERROR((VLOOKUP(B336,'Channel wise traffic'!$B$2:$G$368,6,TRUE)/(VLOOKUP(B336-7,'Channel wise traffic'!$B$2:$G$368,6,TRUE))-1),"NA")</f>
        <v>2.9411754428234849E-2</v>
      </c>
      <c r="K336" s="13">
        <f t="shared" si="61"/>
        <v>2.9261643718434538E-2</v>
      </c>
      <c r="L336" s="13">
        <f t="shared" si="68"/>
        <v>0.21629998558584951</v>
      </c>
      <c r="M336" s="13">
        <f t="shared" si="69"/>
        <v>0.32639999372249606</v>
      </c>
      <c r="N336" s="13">
        <f t="shared" si="70"/>
        <v>0.69359994855293094</v>
      </c>
      <c r="O336" s="13">
        <f t="shared" si="71"/>
        <v>0.74879976361376321</v>
      </c>
      <c r="P336" s="13">
        <f t="shared" si="62"/>
        <v>4.0404037250012292E-2</v>
      </c>
      <c r="Q336" s="13">
        <f t="shared" si="63"/>
        <v>-4.9504799548045209E-2</v>
      </c>
      <c r="R336" s="13">
        <f t="shared" si="64"/>
        <v>6.2499860644873673E-2</v>
      </c>
      <c r="S336" s="13">
        <f t="shared" si="65"/>
        <v>-2.0408631052073911E-2</v>
      </c>
    </row>
    <row r="337" spans="1:19" x14ac:dyDescent="0.45">
      <c r="A337" s="8" t="str">
        <f t="shared" si="66"/>
        <v>December</v>
      </c>
      <c r="B337" s="11">
        <v>43800</v>
      </c>
      <c r="C337" s="8">
        <v>46685340</v>
      </c>
      <c r="D337" s="8">
        <v>10196078</v>
      </c>
      <c r="E337" s="8">
        <v>3501333</v>
      </c>
      <c r="F337" s="8">
        <v>2452333</v>
      </c>
      <c r="G337" s="8">
        <v>1989333</v>
      </c>
      <c r="H337" s="13">
        <f t="shared" si="67"/>
        <v>4.2611513592918031E-2</v>
      </c>
      <c r="I337" s="13">
        <f t="shared" si="60"/>
        <v>0.20747489400703478</v>
      </c>
      <c r="J337" s="13">
        <f>IFERROR((VLOOKUP(B337,'Channel wise traffic'!$B$2:$G$368,6,TRUE)/(VLOOKUP(B337-7,'Channel wise traffic'!$B$2:$G$368,6,TRUE))-1),"NA")</f>
        <v>9.7087489930292037E-3</v>
      </c>
      <c r="K337" s="13">
        <f t="shared" si="61"/>
        <v>0.19586457141979285</v>
      </c>
      <c r="L337" s="13">
        <f t="shared" si="68"/>
        <v>0.2183999945164799</v>
      </c>
      <c r="M337" s="13">
        <f t="shared" si="69"/>
        <v>0.34339998183615306</v>
      </c>
      <c r="N337" s="13">
        <f t="shared" si="70"/>
        <v>0.7003998191545906</v>
      </c>
      <c r="O337" s="13">
        <f t="shared" si="71"/>
        <v>0.81120019181734293</v>
      </c>
      <c r="P337" s="13">
        <f t="shared" si="62"/>
        <v>3.9999977101296658E-2</v>
      </c>
      <c r="Q337" s="13">
        <f t="shared" si="63"/>
        <v>9.9999526957554874E-3</v>
      </c>
      <c r="R337" s="13">
        <f t="shared" si="64"/>
        <v>6.1855692025719611E-2</v>
      </c>
      <c r="S337" s="13">
        <f t="shared" si="65"/>
        <v>7.2165472051580526E-2</v>
      </c>
    </row>
    <row r="338" spans="1:19" x14ac:dyDescent="0.45">
      <c r="A338" s="8" t="str">
        <f t="shared" si="66"/>
        <v>December</v>
      </c>
      <c r="B338" s="11">
        <v>43801</v>
      </c>
      <c r="C338" s="8">
        <v>21500167</v>
      </c>
      <c r="D338" s="8">
        <v>5643793</v>
      </c>
      <c r="E338" s="8">
        <v>2212367</v>
      </c>
      <c r="F338" s="8">
        <v>1582727</v>
      </c>
      <c r="G338" s="8">
        <v>1310814</v>
      </c>
      <c r="H338" s="13">
        <f t="shared" si="67"/>
        <v>6.0967619460816282E-2</v>
      </c>
      <c r="I338" s="13">
        <f t="shared" si="60"/>
        <v>-3.9677707910705906E-2</v>
      </c>
      <c r="J338" s="13">
        <f>IFERROR((VLOOKUP(B338,'Channel wise traffic'!$B$2:$G$368,6,TRUE)/(VLOOKUP(B338-7,'Channel wise traffic'!$B$2:$G$368,6,TRUE))-1),"NA")</f>
        <v>-2.9411712923870126E-2</v>
      </c>
      <c r="K338" s="13">
        <f t="shared" si="61"/>
        <v>-1.0577041867413484E-2</v>
      </c>
      <c r="L338" s="13">
        <f t="shared" si="68"/>
        <v>0.26249996104681417</v>
      </c>
      <c r="M338" s="13">
        <f t="shared" si="69"/>
        <v>0.39200002551475577</v>
      </c>
      <c r="N338" s="13">
        <f t="shared" si="70"/>
        <v>0.71539984098479137</v>
      </c>
      <c r="O338" s="13">
        <f t="shared" si="71"/>
        <v>0.82819968320499993</v>
      </c>
      <c r="P338" s="13">
        <f t="shared" si="62"/>
        <v>3.9603800085355578E-2</v>
      </c>
      <c r="Q338" s="13">
        <f t="shared" si="63"/>
        <v>-1.9999761003473338E-2</v>
      </c>
      <c r="R338" s="13">
        <f t="shared" si="64"/>
        <v>-5.7692326304437103E-2</v>
      </c>
      <c r="S338" s="13">
        <f t="shared" si="65"/>
        <v>3.0612049103217576E-2</v>
      </c>
    </row>
    <row r="339" spans="1:19" x14ac:dyDescent="0.45">
      <c r="A339" s="8" t="str">
        <f t="shared" si="66"/>
        <v>December</v>
      </c>
      <c r="B339" s="11">
        <v>43802</v>
      </c>
      <c r="C339" s="8">
        <v>20848646</v>
      </c>
      <c r="D339" s="8">
        <v>5420648</v>
      </c>
      <c r="E339" s="8">
        <v>2254989</v>
      </c>
      <c r="F339" s="8">
        <v>1580296</v>
      </c>
      <c r="G339" s="8">
        <v>1282884</v>
      </c>
      <c r="H339" s="13">
        <f t="shared" si="67"/>
        <v>6.1533204602351635E-2</v>
      </c>
      <c r="I339" s="13">
        <f t="shared" si="60"/>
        <v>1.9222381382533626E-2</v>
      </c>
      <c r="J339" s="13">
        <f>IFERROR((VLOOKUP(B339,'Channel wise traffic'!$B$2:$G$368,6,TRUE)/(VLOOKUP(B339-7,'Channel wise traffic'!$B$2:$G$368,6,TRUE))-1),"NA")</f>
        <v>-1.0309307224181552E-2</v>
      </c>
      <c r="K339" s="13">
        <f t="shared" si="61"/>
        <v>2.9839310724341761E-2</v>
      </c>
      <c r="L339" s="13">
        <f t="shared" si="68"/>
        <v>0.2600000019185898</v>
      </c>
      <c r="M339" s="13">
        <f t="shared" si="69"/>
        <v>0.41599989521547975</v>
      </c>
      <c r="N339" s="13">
        <f t="shared" si="70"/>
        <v>0.7007998708641151</v>
      </c>
      <c r="O339" s="13">
        <f t="shared" si="71"/>
        <v>0.81179981471825535</v>
      </c>
      <c r="P339" s="13">
        <f t="shared" si="62"/>
        <v>9.7088663061508651E-3</v>
      </c>
      <c r="Q339" s="13">
        <f t="shared" si="63"/>
        <v>2.9702707170469411E-2</v>
      </c>
      <c r="R339" s="13">
        <f t="shared" si="64"/>
        <v>1.0526328721735867E-2</v>
      </c>
      <c r="S339" s="13">
        <f t="shared" si="65"/>
        <v>-1.9802009383697916E-2</v>
      </c>
    </row>
    <row r="340" spans="1:19" x14ac:dyDescent="0.45">
      <c r="A340" s="8" t="str">
        <f t="shared" si="66"/>
        <v>December</v>
      </c>
      <c r="B340" s="11">
        <v>43803</v>
      </c>
      <c r="C340" s="8">
        <v>22368860</v>
      </c>
      <c r="D340" s="8">
        <v>5759981</v>
      </c>
      <c r="E340" s="8">
        <v>2280952</v>
      </c>
      <c r="F340" s="8">
        <v>1581840</v>
      </c>
      <c r="G340" s="8">
        <v>1336022</v>
      </c>
      <c r="H340" s="13">
        <f t="shared" si="67"/>
        <v>5.9726870300945152E-2</v>
      </c>
      <c r="I340" s="13">
        <f t="shared" si="60"/>
        <v>-8.263346284092199E-3</v>
      </c>
      <c r="J340" s="13">
        <f>IFERROR((VLOOKUP(B340,'Channel wise traffic'!$B$2:$G$368,6,TRUE)/(VLOOKUP(B340-7,'Channel wise traffic'!$B$2:$G$368,6,TRUE))-1),"NA")</f>
        <v>-1.9047629488924911E-2</v>
      </c>
      <c r="K340" s="13">
        <f t="shared" si="61"/>
        <v>1.0993685157453914E-2</v>
      </c>
      <c r="L340" s="13">
        <f t="shared" si="68"/>
        <v>0.2574999798827477</v>
      </c>
      <c r="M340" s="13">
        <f t="shared" si="69"/>
        <v>0.3959999173608385</v>
      </c>
      <c r="N340" s="13">
        <f t="shared" si="70"/>
        <v>0.69349990705635189</v>
      </c>
      <c r="O340" s="13">
        <f t="shared" si="71"/>
        <v>0.84459995954078793</v>
      </c>
      <c r="P340" s="13">
        <f t="shared" si="62"/>
        <v>-1.9047558436294687E-2</v>
      </c>
      <c r="Q340" s="13">
        <f t="shared" si="63"/>
        <v>-2.9411916383098924E-2</v>
      </c>
      <c r="R340" s="13">
        <f t="shared" si="64"/>
        <v>-2.0618627757624686E-2</v>
      </c>
      <c r="S340" s="13">
        <f t="shared" si="65"/>
        <v>8.4210717432711579E-2</v>
      </c>
    </row>
    <row r="341" spans="1:19" x14ac:dyDescent="0.45">
      <c r="A341" s="8" t="str">
        <f t="shared" si="66"/>
        <v>December</v>
      </c>
      <c r="B341" s="11">
        <v>43804</v>
      </c>
      <c r="C341" s="8">
        <v>22586034</v>
      </c>
      <c r="D341" s="8">
        <v>5815903</v>
      </c>
      <c r="E341" s="8">
        <v>2419415</v>
      </c>
      <c r="F341" s="8">
        <v>1783835</v>
      </c>
      <c r="G341" s="8">
        <v>1418862</v>
      </c>
      <c r="H341" s="13">
        <f t="shared" si="67"/>
        <v>6.2820325162000548E-2</v>
      </c>
      <c r="I341" s="13">
        <f t="shared" si="60"/>
        <v>9.5230229133024258E-2</v>
      </c>
      <c r="J341" s="13">
        <f>IFERROR((VLOOKUP(B341,'Channel wise traffic'!$B$2:$G$368,6,TRUE)/(VLOOKUP(B341-7,'Channel wise traffic'!$B$2:$G$368,6,TRUE))-1),"NA")</f>
        <v>-9.5237928177200892E-3</v>
      </c>
      <c r="K341" s="13">
        <f t="shared" si="61"/>
        <v>0.10576126944543618</v>
      </c>
      <c r="L341" s="13">
        <f t="shared" si="68"/>
        <v>0.25749996657226321</v>
      </c>
      <c r="M341" s="13">
        <f t="shared" si="69"/>
        <v>0.41599988858136044</v>
      </c>
      <c r="N341" s="13">
        <f t="shared" si="70"/>
        <v>0.73730013247003923</v>
      </c>
      <c r="O341" s="13">
        <f t="shared" si="71"/>
        <v>0.79539979874820266</v>
      </c>
      <c r="P341" s="13">
        <f t="shared" si="62"/>
        <v>7.2916660695965474E-2</v>
      </c>
      <c r="Q341" s="13">
        <f t="shared" si="63"/>
        <v>7.2164849122470232E-2</v>
      </c>
      <c r="R341" s="13">
        <f t="shared" si="64"/>
        <v>3.0612215410643184E-2</v>
      </c>
      <c r="S341" s="13">
        <f t="shared" si="65"/>
        <v>-6.7307392652838915E-2</v>
      </c>
    </row>
    <row r="342" spans="1:19" x14ac:dyDescent="0.45">
      <c r="A342" s="8" t="str">
        <f t="shared" si="66"/>
        <v>December</v>
      </c>
      <c r="B342" s="11">
        <v>43805</v>
      </c>
      <c r="C342" s="8">
        <v>21065820</v>
      </c>
      <c r="D342" s="8">
        <v>5108461</v>
      </c>
      <c r="E342" s="8">
        <v>2125119</v>
      </c>
      <c r="F342" s="8">
        <v>1582364</v>
      </c>
      <c r="G342" s="8">
        <v>1336464</v>
      </c>
      <c r="H342" s="13">
        <f t="shared" si="67"/>
        <v>6.3442296573311643E-2</v>
      </c>
      <c r="I342" s="13">
        <f t="shared" si="60"/>
        <v>-2.0513699985488687E-2</v>
      </c>
      <c r="J342" s="13">
        <f>IFERROR((VLOOKUP(B342,'Channel wise traffic'!$B$2:$G$368,6,TRUE)/(VLOOKUP(B342-7,'Channel wise traffic'!$B$2:$G$368,6,TRUE))-1),"NA")</f>
        <v>-2.9999947507378666E-2</v>
      </c>
      <c r="K342" s="13">
        <f t="shared" si="61"/>
        <v>9.7796811497079528E-3</v>
      </c>
      <c r="L342" s="13">
        <f t="shared" si="68"/>
        <v>0.24249998338540821</v>
      </c>
      <c r="M342" s="13">
        <f t="shared" si="69"/>
        <v>0.41599984809515039</v>
      </c>
      <c r="N342" s="13">
        <f t="shared" si="70"/>
        <v>0.74460018474259559</v>
      </c>
      <c r="O342" s="13">
        <f t="shared" si="71"/>
        <v>0.8445995990808689</v>
      </c>
      <c r="P342" s="13">
        <f t="shared" si="62"/>
        <v>-4.9019552793320598E-2</v>
      </c>
      <c r="Q342" s="13">
        <f t="shared" si="63"/>
        <v>6.1224117926699018E-2</v>
      </c>
      <c r="R342" s="13">
        <f t="shared" si="64"/>
        <v>2.0000542711182456E-2</v>
      </c>
      <c r="S342" s="13">
        <f t="shared" si="65"/>
        <v>-1.9048522521811329E-2</v>
      </c>
    </row>
    <row r="343" spans="1:19" x14ac:dyDescent="0.45">
      <c r="A343" s="8" t="str">
        <f t="shared" si="66"/>
        <v>December</v>
      </c>
      <c r="B343" s="11">
        <v>43806</v>
      </c>
      <c r="C343" s="8">
        <v>43991955</v>
      </c>
      <c r="D343" s="8">
        <v>9145927</v>
      </c>
      <c r="E343" s="8">
        <v>3140711</v>
      </c>
      <c r="F343" s="8">
        <v>2157040</v>
      </c>
      <c r="G343" s="8">
        <v>1665666</v>
      </c>
      <c r="H343" s="13">
        <f t="shared" si="67"/>
        <v>3.7862968354100197E-2</v>
      </c>
      <c r="I343" s="13">
        <f t="shared" si="60"/>
        <v>-3.623744788939387E-2</v>
      </c>
      <c r="J343" s="13">
        <f>IFERROR((VLOOKUP(B343,'Channel wise traffic'!$B$2:$G$368,6,TRUE)/(VLOOKUP(B343-7,'Channel wise traffic'!$B$2:$G$368,6,TRUE))-1),"NA")</f>
        <v>-6.6666636964265225E-2</v>
      </c>
      <c r="K343" s="13">
        <f t="shared" si="61"/>
        <v>3.2602745358070839E-2</v>
      </c>
      <c r="L343" s="13">
        <f t="shared" si="68"/>
        <v>0.20789998989587982</v>
      </c>
      <c r="M343" s="13">
        <f t="shared" si="69"/>
        <v>0.34339996372155607</v>
      </c>
      <c r="N343" s="13">
        <f t="shared" si="70"/>
        <v>0.68679989976791878</v>
      </c>
      <c r="O343" s="13">
        <f t="shared" si="71"/>
        <v>0.77219986648369987</v>
      </c>
      <c r="P343" s="13">
        <f t="shared" si="62"/>
        <v>-3.883493411808725E-2</v>
      </c>
      <c r="Q343" s="13">
        <f t="shared" si="63"/>
        <v>5.2083242420382314E-2</v>
      </c>
      <c r="R343" s="13">
        <f t="shared" si="64"/>
        <v>-9.8039926317745607E-3</v>
      </c>
      <c r="S343" s="13">
        <f t="shared" si="65"/>
        <v>3.1250147244980431E-2</v>
      </c>
    </row>
    <row r="344" spans="1:19" x14ac:dyDescent="0.45">
      <c r="A344" s="8" t="str">
        <f t="shared" si="66"/>
        <v>December</v>
      </c>
      <c r="B344" s="11">
        <v>43807</v>
      </c>
      <c r="C344" s="8">
        <v>43991955</v>
      </c>
      <c r="D344" s="8">
        <v>9238310</v>
      </c>
      <c r="E344" s="8">
        <v>3078205</v>
      </c>
      <c r="F344" s="8">
        <v>2093179</v>
      </c>
      <c r="G344" s="8">
        <v>1632680</v>
      </c>
      <c r="H344" s="13">
        <f t="shared" si="67"/>
        <v>3.711314943834617E-2</v>
      </c>
      <c r="I344" s="13">
        <f t="shared" si="60"/>
        <v>-0.17928270430340221</v>
      </c>
      <c r="J344" s="13">
        <f>IFERROR((VLOOKUP(B344,'Channel wise traffic'!$B$2:$G$368,6,TRUE)/(VLOOKUP(B344-7,'Channel wise traffic'!$B$2:$G$368,6,TRUE))-1),"NA")</f>
        <v>-5.769228750807609E-2</v>
      </c>
      <c r="K344" s="13">
        <f t="shared" si="61"/>
        <v>-0.12903470660769212</v>
      </c>
      <c r="L344" s="13">
        <f t="shared" si="68"/>
        <v>0.20999998749771406</v>
      </c>
      <c r="M344" s="13">
        <f t="shared" si="69"/>
        <v>0.33320001169044988</v>
      </c>
      <c r="N344" s="13">
        <f t="shared" si="70"/>
        <v>0.67999987005413864</v>
      </c>
      <c r="O344" s="13">
        <f t="shared" si="71"/>
        <v>0.78000018154204676</v>
      </c>
      <c r="P344" s="13">
        <f t="shared" si="62"/>
        <v>-3.8461571564425978E-2</v>
      </c>
      <c r="Q344" s="13">
        <f t="shared" si="63"/>
        <v>-2.9702884930756679E-2</v>
      </c>
      <c r="R344" s="13">
        <f t="shared" si="64"/>
        <v>-2.9126148440579924E-2</v>
      </c>
      <c r="S344" s="13">
        <f t="shared" si="65"/>
        <v>-3.8461542033660479E-2</v>
      </c>
    </row>
    <row r="345" spans="1:19" x14ac:dyDescent="0.45">
      <c r="A345" s="8" t="str">
        <f t="shared" si="66"/>
        <v>December</v>
      </c>
      <c r="B345" s="11">
        <v>43808</v>
      </c>
      <c r="C345" s="8">
        <v>22586034</v>
      </c>
      <c r="D345" s="8">
        <v>5533578</v>
      </c>
      <c r="E345" s="8">
        <v>2257699</v>
      </c>
      <c r="F345" s="8">
        <v>1582196</v>
      </c>
      <c r="G345" s="8">
        <v>1245504</v>
      </c>
      <c r="H345" s="13">
        <f t="shared" si="67"/>
        <v>5.5144874040302959E-2</v>
      </c>
      <c r="I345" s="13">
        <f t="shared" si="60"/>
        <v>-4.9824002490055808E-2</v>
      </c>
      <c r="J345" s="13">
        <f>IFERROR((VLOOKUP(B345,'Channel wise traffic'!$B$2:$G$368,6,TRUE)/(VLOOKUP(B345-7,'Channel wise traffic'!$B$2:$G$368,6,TRUE))-1),"NA")</f>
        <v>5.050500540321412E-2</v>
      </c>
      <c r="K345" s="13">
        <f t="shared" si="61"/>
        <v>-9.5505540022857272E-2</v>
      </c>
      <c r="L345" s="13">
        <f t="shared" si="68"/>
        <v>0.24499998538920112</v>
      </c>
      <c r="M345" s="13">
        <f t="shared" si="69"/>
        <v>0.40799985109092163</v>
      </c>
      <c r="N345" s="13">
        <f t="shared" si="70"/>
        <v>0.70080023953591686</v>
      </c>
      <c r="O345" s="13">
        <f t="shared" si="71"/>
        <v>0.78719956313882733</v>
      </c>
      <c r="P345" s="13">
        <f t="shared" si="62"/>
        <v>-6.6666583826624271E-2</v>
      </c>
      <c r="Q345" s="13">
        <f t="shared" si="63"/>
        <v>4.0815878915200665E-2</v>
      </c>
      <c r="R345" s="13">
        <f t="shared" si="64"/>
        <v>-2.0407610698902734E-2</v>
      </c>
      <c r="S345" s="13">
        <f t="shared" si="65"/>
        <v>-4.95051144037012E-2</v>
      </c>
    </row>
    <row r="346" spans="1:19" x14ac:dyDescent="0.45">
      <c r="A346" s="8" t="str">
        <f t="shared" si="66"/>
        <v>December</v>
      </c>
      <c r="B346" s="11">
        <v>43809</v>
      </c>
      <c r="C346" s="8">
        <v>21500167</v>
      </c>
      <c r="D346" s="8">
        <v>5213790</v>
      </c>
      <c r="E346" s="8">
        <v>2106371</v>
      </c>
      <c r="F346" s="8">
        <v>1522274</v>
      </c>
      <c r="G346" s="8">
        <v>1235782</v>
      </c>
      <c r="H346" s="13">
        <f t="shared" si="67"/>
        <v>5.7477786102777713E-2</v>
      </c>
      <c r="I346" s="13">
        <f t="shared" si="60"/>
        <v>-3.671571241047511E-2</v>
      </c>
      <c r="J346" s="13">
        <f>IFERROR((VLOOKUP(B346,'Channel wise traffic'!$B$2:$G$368,6,TRUE)/(VLOOKUP(B346-7,'Channel wise traffic'!$B$2:$G$368,6,TRUE))-1),"NA")</f>
        <v>3.1250040470256035E-2</v>
      </c>
      <c r="K346" s="13">
        <f t="shared" si="61"/>
        <v>-6.5906180667517744E-2</v>
      </c>
      <c r="L346" s="13">
        <f t="shared" si="68"/>
        <v>0.24249997686064484</v>
      </c>
      <c r="M346" s="13">
        <f t="shared" si="69"/>
        <v>0.40399996931215104</v>
      </c>
      <c r="N346" s="13">
        <f t="shared" si="70"/>
        <v>0.72269984727286884</v>
      </c>
      <c r="O346" s="13">
        <f t="shared" si="71"/>
        <v>0.81179997819052285</v>
      </c>
      <c r="P346" s="13">
        <f t="shared" si="62"/>
        <v>-6.7307788187726647E-2</v>
      </c>
      <c r="Q346" s="13">
        <f t="shared" si="63"/>
        <v>-2.8845982995050923E-2</v>
      </c>
      <c r="R346" s="13">
        <f t="shared" si="64"/>
        <v>3.124997209510072E-2</v>
      </c>
      <c r="S346" s="13">
        <f t="shared" si="65"/>
        <v>2.0137017098242893E-7</v>
      </c>
    </row>
    <row r="347" spans="1:19" x14ac:dyDescent="0.45">
      <c r="A347" s="8" t="str">
        <f t="shared" si="66"/>
        <v>December</v>
      </c>
      <c r="B347" s="11">
        <v>43810</v>
      </c>
      <c r="C347" s="8">
        <v>22586034</v>
      </c>
      <c r="D347" s="8">
        <v>5477113</v>
      </c>
      <c r="E347" s="8">
        <v>2212753</v>
      </c>
      <c r="F347" s="8">
        <v>1566850</v>
      </c>
      <c r="G347" s="8">
        <v>1246273</v>
      </c>
      <c r="H347" s="13">
        <f t="shared" si="67"/>
        <v>5.5178921629180228E-2</v>
      </c>
      <c r="I347" s="13">
        <f t="shared" si="60"/>
        <v>-6.7176289013204826E-2</v>
      </c>
      <c r="J347" s="13">
        <f>IFERROR((VLOOKUP(B347,'Channel wise traffic'!$B$2:$G$368,6,TRUE)/(VLOOKUP(B347-7,'Channel wise traffic'!$B$2:$G$368,6,TRUE))-1),"NA")</f>
        <v>9.7087656419474477E-3</v>
      </c>
      <c r="K347" s="13">
        <f t="shared" si="61"/>
        <v>-7.6145772394388356E-2</v>
      </c>
      <c r="L347" s="13">
        <f t="shared" si="68"/>
        <v>0.24249998915258872</v>
      </c>
      <c r="M347" s="13">
        <f t="shared" si="69"/>
        <v>0.40399988095918415</v>
      </c>
      <c r="N347" s="13">
        <f t="shared" si="70"/>
        <v>0.70809981954605872</v>
      </c>
      <c r="O347" s="13">
        <f t="shared" si="71"/>
        <v>0.79540032549382522</v>
      </c>
      <c r="P347" s="13">
        <f t="shared" si="62"/>
        <v>-5.8252395736066442E-2</v>
      </c>
      <c r="Q347" s="13">
        <f t="shared" si="63"/>
        <v>2.0201932494485986E-2</v>
      </c>
      <c r="R347" s="13">
        <f t="shared" si="64"/>
        <v>2.1052508213992516E-2</v>
      </c>
      <c r="S347" s="13">
        <f t="shared" si="65"/>
        <v>-5.825199668931158E-2</v>
      </c>
    </row>
    <row r="348" spans="1:19" x14ac:dyDescent="0.45">
      <c r="A348" s="8" t="str">
        <f t="shared" si="66"/>
        <v>December</v>
      </c>
      <c r="B348" s="11">
        <v>43811</v>
      </c>
      <c r="C348" s="8">
        <v>21934513</v>
      </c>
      <c r="D348" s="8">
        <v>5648137</v>
      </c>
      <c r="E348" s="8">
        <v>2259254</v>
      </c>
      <c r="F348" s="8">
        <v>1682241</v>
      </c>
      <c r="G348" s="8">
        <v>1379437</v>
      </c>
      <c r="H348" s="13">
        <f t="shared" si="67"/>
        <v>6.2888882009826244E-2</v>
      </c>
      <c r="I348" s="13">
        <f t="shared" si="60"/>
        <v>-2.7786352724930241E-2</v>
      </c>
      <c r="J348" s="13">
        <f>IFERROR((VLOOKUP(B348,'Channel wise traffic'!$B$2:$G$368,6,TRUE)/(VLOOKUP(B348-7,'Channel wise traffic'!$B$2:$G$368,6,TRUE))-1),"NA")</f>
        <v>-2.8846191309743974E-2</v>
      </c>
      <c r="K348" s="13">
        <f t="shared" si="61"/>
        <v>1.0913163478365462E-3</v>
      </c>
      <c r="L348" s="13">
        <f t="shared" si="68"/>
        <v>0.25749999555495034</v>
      </c>
      <c r="M348" s="13">
        <f t="shared" si="69"/>
        <v>0.39999985836037616</v>
      </c>
      <c r="N348" s="13">
        <f t="shared" si="70"/>
        <v>0.74460020874146948</v>
      </c>
      <c r="O348" s="13">
        <f t="shared" si="71"/>
        <v>0.81999963144400834</v>
      </c>
      <c r="P348" s="13">
        <f t="shared" si="62"/>
        <v>1.1255413934208036E-7</v>
      </c>
      <c r="Q348" s="13">
        <f t="shared" si="63"/>
        <v>-3.8461621409437097E-2</v>
      </c>
      <c r="R348" s="13">
        <f t="shared" si="64"/>
        <v>9.9010917670314669E-3</v>
      </c>
      <c r="S348" s="13">
        <f t="shared" si="65"/>
        <v>3.0927632537147698E-2</v>
      </c>
    </row>
    <row r="349" spans="1:19" x14ac:dyDescent="0.45">
      <c r="A349" s="8" t="str">
        <f t="shared" si="66"/>
        <v>December</v>
      </c>
      <c r="B349" s="11">
        <v>43812</v>
      </c>
      <c r="C349" s="8">
        <v>22803207</v>
      </c>
      <c r="D349" s="8">
        <v>5928833</v>
      </c>
      <c r="E349" s="8">
        <v>2276672</v>
      </c>
      <c r="F349" s="8">
        <v>1661970</v>
      </c>
      <c r="G349" s="8">
        <v>1308303</v>
      </c>
      <c r="H349" s="13">
        <f t="shared" si="67"/>
        <v>5.7373640470833771E-2</v>
      </c>
      <c r="I349" s="13">
        <f t="shared" si="60"/>
        <v>-2.1071274647128546E-2</v>
      </c>
      <c r="J349" s="13">
        <f>IFERROR((VLOOKUP(B349,'Channel wise traffic'!$B$2:$G$368,6,TRUE)/(VLOOKUP(B349-7,'Channel wise traffic'!$B$2:$G$368,6,TRUE))-1),"NA")</f>
        <v>8.247417297186499E-2</v>
      </c>
      <c r="K349" s="13">
        <f t="shared" si="61"/>
        <v>-9.5656311802413296E-2</v>
      </c>
      <c r="L349" s="13">
        <f t="shared" si="68"/>
        <v>0.25999996404014575</v>
      </c>
      <c r="M349" s="13">
        <f t="shared" si="69"/>
        <v>0.38400002158940894</v>
      </c>
      <c r="N349" s="13">
        <f t="shared" si="70"/>
        <v>0.72999975402693051</v>
      </c>
      <c r="O349" s="13">
        <f t="shared" si="71"/>
        <v>0.78720012996624489</v>
      </c>
      <c r="P349" s="13">
        <f t="shared" si="62"/>
        <v>7.2164873623618453E-2</v>
      </c>
      <c r="Q349" s="13">
        <f t="shared" si="63"/>
        <v>-7.6922687958343228E-2</v>
      </c>
      <c r="R349" s="13">
        <f t="shared" si="64"/>
        <v>-1.9608416724624322E-2</v>
      </c>
      <c r="S349" s="13">
        <f t="shared" si="65"/>
        <v>-6.7960568744158345E-2</v>
      </c>
    </row>
    <row r="350" spans="1:19" x14ac:dyDescent="0.45">
      <c r="A350" s="8" t="str">
        <f t="shared" si="66"/>
        <v>December</v>
      </c>
      <c r="B350" s="11">
        <v>43813</v>
      </c>
      <c r="C350" s="8">
        <v>45787545</v>
      </c>
      <c r="D350" s="8">
        <v>9230769</v>
      </c>
      <c r="E350" s="8">
        <v>3232615</v>
      </c>
      <c r="F350" s="8">
        <v>2220160</v>
      </c>
      <c r="G350" s="8">
        <v>1783676</v>
      </c>
      <c r="H350" s="13">
        <f t="shared" si="67"/>
        <v>3.8955484510034333E-2</v>
      </c>
      <c r="I350" s="13">
        <f t="shared" si="60"/>
        <v>7.0848537461892125E-2</v>
      </c>
      <c r="J350" s="13">
        <f>IFERROR((VLOOKUP(B350,'Channel wise traffic'!$B$2:$G$368,6,TRUE)/(VLOOKUP(B350-7,'Channel wise traffic'!$B$2:$G$368,6,TRUE))-1),"NA")</f>
        <v>4.0816303799183329E-2</v>
      </c>
      <c r="K350" s="13">
        <f t="shared" si="61"/>
        <v>2.8854477169268922E-2</v>
      </c>
      <c r="L350" s="13">
        <f t="shared" si="68"/>
        <v>0.20159999842751997</v>
      </c>
      <c r="M350" s="13">
        <f t="shared" si="69"/>
        <v>0.35019996708833251</v>
      </c>
      <c r="N350" s="13">
        <f t="shared" si="70"/>
        <v>0.68680000556824738</v>
      </c>
      <c r="O350" s="13">
        <f t="shared" si="71"/>
        <v>0.80339975497261462</v>
      </c>
      <c r="P350" s="13">
        <f t="shared" si="62"/>
        <v>-3.0302990738551805E-2</v>
      </c>
      <c r="Q350" s="13">
        <f t="shared" si="63"/>
        <v>1.9801992094239607E-2</v>
      </c>
      <c r="R350" s="13">
        <f t="shared" si="64"/>
        <v>1.5404825859377524E-7</v>
      </c>
      <c r="S350" s="13">
        <f t="shared" si="65"/>
        <v>4.0403902983028317E-2</v>
      </c>
    </row>
    <row r="351" spans="1:19" x14ac:dyDescent="0.45">
      <c r="A351" s="8" t="str">
        <f t="shared" si="66"/>
        <v>December</v>
      </c>
      <c r="B351" s="11">
        <v>43814</v>
      </c>
      <c r="C351" s="8">
        <v>43094160</v>
      </c>
      <c r="D351" s="8">
        <v>8687782</v>
      </c>
      <c r="E351" s="8">
        <v>2806153</v>
      </c>
      <c r="F351" s="8">
        <v>1812775</v>
      </c>
      <c r="G351" s="8">
        <v>1385685</v>
      </c>
      <c r="H351" s="13">
        <f t="shared" si="67"/>
        <v>3.2154820978062923E-2</v>
      </c>
      <c r="I351" s="13">
        <f t="shared" si="60"/>
        <v>-0.1512819413479678</v>
      </c>
      <c r="J351" s="13">
        <f>IFERROR((VLOOKUP(B351,'Channel wise traffic'!$B$2:$G$368,6,TRUE)/(VLOOKUP(B351-7,'Channel wise traffic'!$B$2:$G$368,6,TRUE))-1),"NA")</f>
        <v>-2.0408208728164068E-2</v>
      </c>
      <c r="K351" s="13">
        <f t="shared" si="61"/>
        <v>-0.13360031512605031</v>
      </c>
      <c r="L351" s="13">
        <f t="shared" si="68"/>
        <v>0.20159998477751973</v>
      </c>
      <c r="M351" s="13">
        <f t="shared" si="69"/>
        <v>0.3229999325489521</v>
      </c>
      <c r="N351" s="13">
        <f t="shared" si="70"/>
        <v>0.64600005773028057</v>
      </c>
      <c r="O351" s="13">
        <f t="shared" si="71"/>
        <v>0.76439988415550741</v>
      </c>
      <c r="P351" s="13">
        <f t="shared" si="62"/>
        <v>-4.0000015334695105E-2</v>
      </c>
      <c r="Q351" s="13">
        <f t="shared" si="63"/>
        <v>-3.0612481343409659E-2</v>
      </c>
      <c r="R351" s="13">
        <f t="shared" si="64"/>
        <v>-4.9999733560465498E-2</v>
      </c>
      <c r="S351" s="13">
        <f t="shared" si="65"/>
        <v>-2.0000376609782045E-2</v>
      </c>
    </row>
    <row r="352" spans="1:19" x14ac:dyDescent="0.45">
      <c r="A352" s="8" t="str">
        <f t="shared" si="66"/>
        <v>December</v>
      </c>
      <c r="B352" s="11">
        <v>43815</v>
      </c>
      <c r="C352" s="8">
        <v>21282993</v>
      </c>
      <c r="D352" s="8">
        <v>5427163</v>
      </c>
      <c r="E352" s="8">
        <v>2214282</v>
      </c>
      <c r="F352" s="8">
        <v>1584097</v>
      </c>
      <c r="G352" s="8">
        <v>1324939</v>
      </c>
      <c r="H352" s="13">
        <f t="shared" si="67"/>
        <v>6.2253415203397382E-2</v>
      </c>
      <c r="I352" s="13">
        <f t="shared" si="60"/>
        <v>6.3777394532654963E-2</v>
      </c>
      <c r="J352" s="13">
        <f>IFERROR((VLOOKUP(B352,'Channel wise traffic'!$B$2:$G$368,6,TRUE)/(VLOOKUP(B352-7,'Channel wise traffic'!$B$2:$G$368,6,TRUE))-1),"NA")</f>
        <v>-5.7692294069183969E-2</v>
      </c>
      <c r="K352" s="13">
        <f t="shared" si="61"/>
        <v>0.12890665337088447</v>
      </c>
      <c r="L352" s="13">
        <f t="shared" si="68"/>
        <v>0.25499998989803735</v>
      </c>
      <c r="M352" s="13">
        <f t="shared" si="69"/>
        <v>0.40799990713380085</v>
      </c>
      <c r="N352" s="13">
        <f t="shared" si="70"/>
        <v>0.71539984518683708</v>
      </c>
      <c r="O352" s="13">
        <f t="shared" si="71"/>
        <v>0.83640016993908828</v>
      </c>
      <c r="P352" s="13">
        <f t="shared" si="62"/>
        <v>4.0816347368145545E-2</v>
      </c>
      <c r="Q352" s="13">
        <f t="shared" si="63"/>
        <v>1.3736004822462178E-7</v>
      </c>
      <c r="R352" s="13">
        <f t="shared" si="64"/>
        <v>2.0832763499893048E-2</v>
      </c>
      <c r="S352" s="13">
        <f t="shared" si="65"/>
        <v>6.2500805518846736E-2</v>
      </c>
    </row>
    <row r="353" spans="1:19" x14ac:dyDescent="0.45">
      <c r="A353" s="8" t="str">
        <f t="shared" si="66"/>
        <v>December</v>
      </c>
      <c r="B353" s="11">
        <v>43816</v>
      </c>
      <c r="C353" s="8">
        <v>21065820</v>
      </c>
      <c r="D353" s="8">
        <v>5108461</v>
      </c>
      <c r="E353" s="8">
        <v>2022950</v>
      </c>
      <c r="F353" s="8">
        <v>1402916</v>
      </c>
      <c r="G353" s="8">
        <v>1104375</v>
      </c>
      <c r="H353" s="13">
        <f t="shared" si="67"/>
        <v>5.2424970876994104E-2</v>
      </c>
      <c r="I353" s="13">
        <f t="shared" si="60"/>
        <v>-0.10633509793798579</v>
      </c>
      <c r="J353" s="13">
        <f>IFERROR((VLOOKUP(B353,'Channel wise traffic'!$B$2:$G$368,6,TRUE)/(VLOOKUP(B353-7,'Channel wise traffic'!$B$2:$G$368,6,TRUE))-1),"NA")</f>
        <v>-2.0202030068046883E-2</v>
      </c>
      <c r="K353" s="13">
        <f t="shared" si="61"/>
        <v>-8.7909009173535724E-2</v>
      </c>
      <c r="L353" s="13">
        <f t="shared" si="68"/>
        <v>0.24249998338540821</v>
      </c>
      <c r="M353" s="13">
        <f t="shared" si="69"/>
        <v>0.39599989116095824</v>
      </c>
      <c r="N353" s="13">
        <f t="shared" si="70"/>
        <v>0.69350008650732842</v>
      </c>
      <c r="O353" s="13">
        <f t="shared" si="71"/>
        <v>0.7871996612769403</v>
      </c>
      <c r="P353" s="13">
        <f t="shared" si="62"/>
        <v>2.6906243233426608E-8</v>
      </c>
      <c r="Q353" s="13">
        <f t="shared" si="63"/>
        <v>-1.9802175145740009E-2</v>
      </c>
      <c r="R353" s="13">
        <f t="shared" si="64"/>
        <v>-4.040371791377384E-2</v>
      </c>
      <c r="S353" s="13">
        <f t="shared" si="65"/>
        <v>-3.030342150096621E-2</v>
      </c>
    </row>
    <row r="354" spans="1:19" x14ac:dyDescent="0.45">
      <c r="A354" s="8" t="str">
        <f t="shared" si="66"/>
        <v>December</v>
      </c>
      <c r="B354" s="11">
        <v>43817</v>
      </c>
      <c r="C354" s="8">
        <v>22368860</v>
      </c>
      <c r="D354" s="8">
        <v>5424448</v>
      </c>
      <c r="E354" s="8">
        <v>2104686</v>
      </c>
      <c r="F354" s="8">
        <v>1597877</v>
      </c>
      <c r="G354" s="8">
        <v>1284054</v>
      </c>
      <c r="H354" s="13">
        <f t="shared" si="67"/>
        <v>5.7403640596793933E-2</v>
      </c>
      <c r="I354" s="13">
        <f t="shared" si="60"/>
        <v>3.0315187763836571E-2</v>
      </c>
      <c r="J354" s="13">
        <f>IFERROR((VLOOKUP(B354,'Channel wise traffic'!$B$2:$G$368,6,TRUE)/(VLOOKUP(B354-7,'Channel wise traffic'!$B$2:$G$368,6,TRUE))-1),"NA")</f>
        <v>-9.6154118616319506E-3</v>
      </c>
      <c r="K354" s="13">
        <f t="shared" si="61"/>
        <v>4.0318275564798389E-2</v>
      </c>
      <c r="L354" s="13">
        <f t="shared" si="68"/>
        <v>0.24249997541224722</v>
      </c>
      <c r="M354" s="13">
        <f t="shared" si="69"/>
        <v>0.3880000324456977</v>
      </c>
      <c r="N354" s="13">
        <f t="shared" si="70"/>
        <v>0.75919970960038696</v>
      </c>
      <c r="O354" s="13">
        <f t="shared" si="71"/>
        <v>0.8036000267855411</v>
      </c>
      <c r="P354" s="13">
        <f t="shared" si="62"/>
        <v>-5.6661204617114436E-8</v>
      </c>
      <c r="Q354" s="13">
        <f t="shared" si="63"/>
        <v>-3.9603597098838983E-2</v>
      </c>
      <c r="R354" s="13">
        <f t="shared" si="64"/>
        <v>7.216481157569965E-2</v>
      </c>
      <c r="S354" s="13">
        <f t="shared" si="65"/>
        <v>1.0308898587167548E-2</v>
      </c>
    </row>
    <row r="355" spans="1:19" x14ac:dyDescent="0.45">
      <c r="A355" s="8" t="str">
        <f t="shared" si="66"/>
        <v>December</v>
      </c>
      <c r="B355" s="11">
        <v>43818</v>
      </c>
      <c r="C355" s="8">
        <v>21065820</v>
      </c>
      <c r="D355" s="8">
        <v>5213790</v>
      </c>
      <c r="E355" s="8">
        <v>2064661</v>
      </c>
      <c r="F355" s="8">
        <v>1507202</v>
      </c>
      <c r="G355" s="8">
        <v>1211187</v>
      </c>
      <c r="H355" s="13">
        <f t="shared" si="67"/>
        <v>5.7495364528890876E-2</v>
      </c>
      <c r="I355" s="13">
        <f t="shared" si="60"/>
        <v>-0.12197005010014961</v>
      </c>
      <c r="J355" s="13">
        <f>IFERROR((VLOOKUP(B355,'Channel wise traffic'!$B$2:$G$368,6,TRUE)/(VLOOKUP(B355-7,'Channel wise traffic'!$B$2:$G$368,6,TRUE))-1),"NA")</f>
        <v>-3.9603891784959377E-2</v>
      </c>
      <c r="K355" s="13">
        <f t="shared" si="61"/>
        <v>-8.5762654837664987E-2</v>
      </c>
      <c r="L355" s="13">
        <f t="shared" si="68"/>
        <v>0.247499978638382</v>
      </c>
      <c r="M355" s="13">
        <f t="shared" si="69"/>
        <v>0.39600003068784895</v>
      </c>
      <c r="N355" s="13">
        <f t="shared" si="70"/>
        <v>0.7299997432992632</v>
      </c>
      <c r="O355" s="13">
        <f t="shared" si="71"/>
        <v>0.80359965021277835</v>
      </c>
      <c r="P355" s="13">
        <f t="shared" si="62"/>
        <v>-3.8835017822104634E-2</v>
      </c>
      <c r="Q355" s="13">
        <f t="shared" si="63"/>
        <v>-9.999572722157346E-3</v>
      </c>
      <c r="R355" s="13">
        <f t="shared" si="64"/>
        <v>-1.9608462730468679E-2</v>
      </c>
      <c r="S355" s="13">
        <f t="shared" si="65"/>
        <v>-1.9999986100420308E-2</v>
      </c>
    </row>
    <row r="356" spans="1:19" x14ac:dyDescent="0.45">
      <c r="A356" s="8" t="str">
        <f t="shared" si="66"/>
        <v>December</v>
      </c>
      <c r="B356" s="11">
        <v>43819</v>
      </c>
      <c r="C356" s="8">
        <v>22151687</v>
      </c>
      <c r="D356" s="8">
        <v>5261025</v>
      </c>
      <c r="E356" s="8">
        <v>2062322</v>
      </c>
      <c r="F356" s="8">
        <v>1430220</v>
      </c>
      <c r="G356" s="8">
        <v>1231419</v>
      </c>
      <c r="H356" s="13">
        <f t="shared" si="67"/>
        <v>5.5590303348002343E-2</v>
      </c>
      <c r="I356" s="13">
        <f t="shared" si="60"/>
        <v>-5.8766203241909509E-2</v>
      </c>
      <c r="J356" s="13">
        <f>IFERROR((VLOOKUP(B356,'Channel wise traffic'!$B$2:$G$368,6,TRUE)/(VLOOKUP(B356-7,'Channel wise traffic'!$B$2:$G$368,6,TRUE))-1),"NA")</f>
        <v>-2.8571422306645E-2</v>
      </c>
      <c r="K356" s="13">
        <f t="shared" si="61"/>
        <v>-3.1082865026457518E-2</v>
      </c>
      <c r="L356" s="13">
        <f t="shared" si="68"/>
        <v>0.23749997009257129</v>
      </c>
      <c r="M356" s="13">
        <f t="shared" si="69"/>
        <v>0.39200003801540573</v>
      </c>
      <c r="N356" s="13">
        <f t="shared" si="70"/>
        <v>0.69349985113866797</v>
      </c>
      <c r="O356" s="13">
        <f t="shared" si="71"/>
        <v>0.8609997063388849</v>
      </c>
      <c r="P356" s="13">
        <f t="shared" si="62"/>
        <v>-8.653845022878659E-2</v>
      </c>
      <c r="Q356" s="13">
        <f t="shared" si="63"/>
        <v>2.0833374938063809E-2</v>
      </c>
      <c r="R356" s="13">
        <f t="shared" si="64"/>
        <v>-4.9999883817654078E-2</v>
      </c>
      <c r="S356" s="13">
        <f t="shared" si="65"/>
        <v>9.3749446377510814E-2</v>
      </c>
    </row>
    <row r="357" spans="1:19" x14ac:dyDescent="0.45">
      <c r="A357" s="8" t="str">
        <f t="shared" si="66"/>
        <v>December</v>
      </c>
      <c r="B357" s="11">
        <v>43820</v>
      </c>
      <c r="C357" s="8">
        <v>46236443</v>
      </c>
      <c r="D357" s="8">
        <v>9321266</v>
      </c>
      <c r="E357" s="8">
        <v>3042461</v>
      </c>
      <c r="F357" s="8">
        <v>1965430</v>
      </c>
      <c r="G357" s="8">
        <v>1502374</v>
      </c>
      <c r="H357" s="13">
        <f t="shared" si="67"/>
        <v>3.2493286734881402E-2</v>
      </c>
      <c r="I357" s="13">
        <f t="shared" si="60"/>
        <v>-0.15770913551564303</v>
      </c>
      <c r="J357" s="13">
        <f>IFERROR((VLOOKUP(B357,'Channel wise traffic'!$B$2:$G$368,6,TRUE)/(VLOOKUP(B357-7,'Channel wise traffic'!$B$2:$G$368,6,TRUE))-1),"NA")</f>
        <v>9.8039108627445692E-3</v>
      </c>
      <c r="K357" s="13">
        <f t="shared" si="61"/>
        <v>-0.16588672574431385</v>
      </c>
      <c r="L357" s="13">
        <f t="shared" si="68"/>
        <v>0.20159998034450877</v>
      </c>
      <c r="M357" s="13">
        <f t="shared" si="69"/>
        <v>0.32639997614058003</v>
      </c>
      <c r="N357" s="13">
        <f t="shared" si="70"/>
        <v>0.64600006376416985</v>
      </c>
      <c r="O357" s="13">
        <f t="shared" si="71"/>
        <v>0.7643996479141969</v>
      </c>
      <c r="P357" s="13">
        <f t="shared" si="62"/>
        <v>-8.969747689047125E-8</v>
      </c>
      <c r="Q357" s="13">
        <f t="shared" si="63"/>
        <v>-6.7961145586713623E-2</v>
      </c>
      <c r="R357" s="13">
        <f t="shared" si="64"/>
        <v>-5.9405855377534955E-2</v>
      </c>
      <c r="S357" s="13">
        <f t="shared" si="65"/>
        <v>-4.8543837382359012E-2</v>
      </c>
    </row>
    <row r="358" spans="1:19" x14ac:dyDescent="0.45">
      <c r="A358" s="8" t="str">
        <f t="shared" si="66"/>
        <v>December</v>
      </c>
      <c r="B358" s="11">
        <v>43821</v>
      </c>
      <c r="C358" s="8">
        <v>43094160</v>
      </c>
      <c r="D358" s="8">
        <v>9140271</v>
      </c>
      <c r="E358" s="8">
        <v>3263076</v>
      </c>
      <c r="F358" s="8">
        <v>2107947</v>
      </c>
      <c r="G358" s="8">
        <v>1677083</v>
      </c>
      <c r="H358" s="13">
        <f t="shared" si="67"/>
        <v>3.8916711684367444E-2</v>
      </c>
      <c r="I358" s="13">
        <f t="shared" si="60"/>
        <v>0.21029166080314066</v>
      </c>
      <c r="J358" s="13">
        <f>IFERROR((VLOOKUP(B358,'Channel wise traffic'!$B$2:$G$368,6,TRUE)/(VLOOKUP(B358-7,'Channel wise traffic'!$B$2:$G$368,6,TRUE))-1),"NA")</f>
        <v>0</v>
      </c>
      <c r="K358" s="13">
        <f t="shared" si="61"/>
        <v>0.21029166080314066</v>
      </c>
      <c r="L358" s="13">
        <f t="shared" si="68"/>
        <v>0.21209999220311987</v>
      </c>
      <c r="M358" s="13">
        <f t="shared" si="69"/>
        <v>0.35699991827375799</v>
      </c>
      <c r="N358" s="13">
        <f t="shared" si="70"/>
        <v>0.64599997057990677</v>
      </c>
      <c r="O358" s="13">
        <f t="shared" si="71"/>
        <v>0.79560017400817007</v>
      </c>
      <c r="P358" s="13">
        <f t="shared" si="62"/>
        <v>5.2083374099396229E-2</v>
      </c>
      <c r="Q358" s="13">
        <f t="shared" si="63"/>
        <v>0.10526313568085044</v>
      </c>
      <c r="R358" s="13">
        <f t="shared" si="64"/>
        <v>-1.3490768735469061E-7</v>
      </c>
      <c r="S358" s="13">
        <f t="shared" si="65"/>
        <v>4.0816711906140668E-2</v>
      </c>
    </row>
    <row r="359" spans="1:19" x14ac:dyDescent="0.45">
      <c r="A359" s="8" t="str">
        <f t="shared" si="66"/>
        <v>December</v>
      </c>
      <c r="B359" s="11">
        <v>43822</v>
      </c>
      <c r="C359" s="8">
        <v>21500167</v>
      </c>
      <c r="D359" s="8">
        <v>5106289</v>
      </c>
      <c r="E359" s="8">
        <v>1940390</v>
      </c>
      <c r="F359" s="8">
        <v>1430649</v>
      </c>
      <c r="G359" s="8">
        <v>1196595</v>
      </c>
      <c r="H359" s="13">
        <f t="shared" si="67"/>
        <v>5.5655149097213988E-2</v>
      </c>
      <c r="I359" s="13">
        <f t="shared" si="60"/>
        <v>-9.6867855803172809E-2</v>
      </c>
      <c r="J359" s="13">
        <f>IFERROR((VLOOKUP(B359,'Channel wise traffic'!$B$2:$G$368,6,TRUE)/(VLOOKUP(B359-7,'Channel wise traffic'!$B$2:$G$368,6,TRUE))-1),"NA")</f>
        <v>1.0204110399515187E-2</v>
      </c>
      <c r="K359" s="13">
        <f t="shared" si="61"/>
        <v>-0.10599042774802347</v>
      </c>
      <c r="L359" s="13">
        <f t="shared" si="68"/>
        <v>0.23749996918628585</v>
      </c>
      <c r="M359" s="13">
        <f t="shared" si="69"/>
        <v>0.38000003525064874</v>
      </c>
      <c r="N359" s="13">
        <f t="shared" si="70"/>
        <v>0.73729971809790817</v>
      </c>
      <c r="O359" s="13">
        <f t="shared" si="71"/>
        <v>0.83640012330068381</v>
      </c>
      <c r="P359" s="13">
        <f t="shared" si="62"/>
        <v>-6.8627534921663846E-2</v>
      </c>
      <c r="Q359" s="13">
        <f t="shared" si="63"/>
        <v>-6.8627152588958129E-2</v>
      </c>
      <c r="R359" s="13">
        <f t="shared" si="64"/>
        <v>3.0612073875067258E-2</v>
      </c>
      <c r="S359" s="13">
        <f t="shared" si="65"/>
        <v>-5.5760874029253671E-8</v>
      </c>
    </row>
    <row r="360" spans="1:19" x14ac:dyDescent="0.45">
      <c r="A360" s="8" t="str">
        <f t="shared" si="66"/>
        <v>December</v>
      </c>
      <c r="B360" s="11">
        <v>43823</v>
      </c>
      <c r="C360" s="8">
        <v>21282993</v>
      </c>
      <c r="D360" s="8">
        <v>5320748</v>
      </c>
      <c r="E360" s="8">
        <v>2107016</v>
      </c>
      <c r="F360" s="8">
        <v>1568884</v>
      </c>
      <c r="G360" s="8">
        <v>1312214</v>
      </c>
      <c r="H360" s="13">
        <f t="shared" si="67"/>
        <v>6.1655519973154153E-2</v>
      </c>
      <c r="I360" s="13">
        <f t="shared" si="60"/>
        <v>0.18819603848330502</v>
      </c>
      <c r="J360" s="13">
        <f>IFERROR((VLOOKUP(B360,'Channel wise traffic'!$B$2:$G$368,6,TRUE)/(VLOOKUP(B360-7,'Channel wise traffic'!$B$2:$G$368,6,TRUE))-1),"NA")</f>
        <v>1.0309259753916944E-2</v>
      </c>
      <c r="K360" s="13">
        <f t="shared" si="61"/>
        <v>0.17607161132846216</v>
      </c>
      <c r="L360" s="13">
        <f t="shared" si="68"/>
        <v>0.24999998825353181</v>
      </c>
      <c r="M360" s="13">
        <f t="shared" si="69"/>
        <v>0.39599996090775208</v>
      </c>
      <c r="N360" s="13">
        <f t="shared" si="70"/>
        <v>0.74459994608488977</v>
      </c>
      <c r="O360" s="13">
        <f t="shared" si="71"/>
        <v>0.83639963184021249</v>
      </c>
      <c r="P360" s="13">
        <f t="shared" si="62"/>
        <v>3.0927857245267365E-2</v>
      </c>
      <c r="Q360" s="13">
        <f t="shared" si="63"/>
        <v>1.7612831570978926E-7</v>
      </c>
      <c r="R360" s="13">
        <f t="shared" si="64"/>
        <v>7.3683998851269639E-2</v>
      </c>
      <c r="S360" s="13">
        <f t="shared" si="65"/>
        <v>6.2499989498805641E-2</v>
      </c>
    </row>
    <row r="361" spans="1:19" x14ac:dyDescent="0.45">
      <c r="A361" s="8" t="str">
        <f t="shared" si="66"/>
        <v>December</v>
      </c>
      <c r="B361" s="11">
        <v>43824</v>
      </c>
      <c r="C361" s="8">
        <v>20631473</v>
      </c>
      <c r="D361" s="8">
        <v>5261025</v>
      </c>
      <c r="E361" s="8">
        <v>2167542</v>
      </c>
      <c r="F361" s="8">
        <v>1582306</v>
      </c>
      <c r="G361" s="8">
        <v>1258566</v>
      </c>
      <c r="H361" s="13">
        <f t="shared" si="67"/>
        <v>6.1002236728322792E-2</v>
      </c>
      <c r="I361" s="13">
        <f t="shared" si="60"/>
        <v>-1.9849632492091485E-2</v>
      </c>
      <c r="J361" s="13">
        <f>IFERROR((VLOOKUP(B361,'Channel wise traffic'!$B$2:$G$368,6,TRUE)/(VLOOKUP(B361-7,'Channel wise traffic'!$B$2:$G$368,6,TRUE))-1),"NA")</f>
        <v>-7.7669856905524637E-2</v>
      </c>
      <c r="K361" s="13">
        <f t="shared" si="61"/>
        <v>6.2689336322857558E-2</v>
      </c>
      <c r="L361" s="13">
        <f t="shared" si="68"/>
        <v>0.25499997019117343</v>
      </c>
      <c r="M361" s="13">
        <f t="shared" si="69"/>
        <v>0.41199994297689141</v>
      </c>
      <c r="N361" s="13">
        <f t="shared" si="70"/>
        <v>0.73000015685970565</v>
      </c>
      <c r="O361" s="13">
        <f t="shared" si="71"/>
        <v>0.79539987840531479</v>
      </c>
      <c r="P361" s="13">
        <f t="shared" si="62"/>
        <v>5.1546375448807247E-2</v>
      </c>
      <c r="Q361" s="13">
        <f t="shared" si="63"/>
        <v>6.1855434340853055E-2</v>
      </c>
      <c r="R361" s="13">
        <f t="shared" si="64"/>
        <v>-3.8460964053912527E-2</v>
      </c>
      <c r="S361" s="13">
        <f t="shared" si="65"/>
        <v>-1.0204265936908374E-2</v>
      </c>
    </row>
    <row r="362" spans="1:19" x14ac:dyDescent="0.45">
      <c r="A362" s="8" t="str">
        <f t="shared" si="66"/>
        <v>December</v>
      </c>
      <c r="B362" s="11">
        <v>43825</v>
      </c>
      <c r="C362" s="8">
        <v>20631473</v>
      </c>
      <c r="D362" s="8">
        <v>5209447</v>
      </c>
      <c r="E362" s="8">
        <v>2146292</v>
      </c>
      <c r="F362" s="8">
        <v>1645132</v>
      </c>
      <c r="G362" s="8">
        <v>1295048</v>
      </c>
      <c r="H362" s="13">
        <f t="shared" si="67"/>
        <v>6.2770506012828076E-2</v>
      </c>
      <c r="I362" s="13">
        <f t="shared" si="60"/>
        <v>6.9238688988570773E-2</v>
      </c>
      <c r="J362" s="13">
        <f>IFERROR((VLOOKUP(B362,'Channel wise traffic'!$B$2:$G$368,6,TRUE)/(VLOOKUP(B362-7,'Channel wise traffic'!$B$2:$G$368,6,TRUE))-1),"NA")</f>
        <v>-2.0618566978098496E-2</v>
      </c>
      <c r="K362" s="13">
        <f t="shared" si="61"/>
        <v>9.1748987542926042E-2</v>
      </c>
      <c r="L362" s="13">
        <f t="shared" si="68"/>
        <v>0.25250000327170047</v>
      </c>
      <c r="M362" s="13">
        <f t="shared" si="69"/>
        <v>0.41199996851873144</v>
      </c>
      <c r="N362" s="13">
        <f t="shared" si="70"/>
        <v>0.76649961887758045</v>
      </c>
      <c r="O362" s="13">
        <f t="shared" si="71"/>
        <v>0.78720005446371477</v>
      </c>
      <c r="P362" s="13">
        <f t="shared" si="62"/>
        <v>2.0202121474216073E-2</v>
      </c>
      <c r="Q362" s="13">
        <f t="shared" si="63"/>
        <v>4.0403880280238225E-2</v>
      </c>
      <c r="R362" s="13">
        <f t="shared" si="64"/>
        <v>4.9999847141527276E-2</v>
      </c>
      <c r="S362" s="13">
        <f t="shared" si="65"/>
        <v>-2.0407669098314374E-2</v>
      </c>
    </row>
    <row r="363" spans="1:19" x14ac:dyDescent="0.45">
      <c r="A363" s="8" t="str">
        <f t="shared" si="66"/>
        <v>December</v>
      </c>
      <c r="B363" s="11">
        <v>43826</v>
      </c>
      <c r="C363" s="8">
        <v>22368860</v>
      </c>
      <c r="D363" s="8">
        <v>5648137</v>
      </c>
      <c r="E363" s="8">
        <v>2349625</v>
      </c>
      <c r="F363" s="8">
        <v>1629465</v>
      </c>
      <c r="G363" s="8">
        <v>1309438</v>
      </c>
      <c r="H363" s="13">
        <f t="shared" si="67"/>
        <v>5.8538432445819771E-2</v>
      </c>
      <c r="I363" s="13">
        <f t="shared" si="60"/>
        <v>6.335698896963593E-2</v>
      </c>
      <c r="J363" s="13">
        <f>IFERROR((VLOOKUP(B363,'Channel wise traffic'!$B$2:$G$368,6,TRUE)/(VLOOKUP(B363-7,'Channel wise traffic'!$B$2:$G$368,6,TRUE))-1),"NA")</f>
        <v>9.8039043079567456E-3</v>
      </c>
      <c r="K363" s="13">
        <f t="shared" si="61"/>
        <v>5.3033153630440921E-2</v>
      </c>
      <c r="L363" s="13">
        <f t="shared" si="68"/>
        <v>0.25249999329424921</v>
      </c>
      <c r="M363" s="13">
        <f t="shared" si="69"/>
        <v>0.41600000141639626</v>
      </c>
      <c r="N363" s="13">
        <f t="shared" si="70"/>
        <v>0.69350002659998933</v>
      </c>
      <c r="O363" s="13">
        <f t="shared" si="71"/>
        <v>0.80359995458632127</v>
      </c>
      <c r="P363" s="13">
        <f t="shared" si="62"/>
        <v>6.3158000381352997E-2</v>
      </c>
      <c r="Q363" s="13">
        <f t="shared" si="63"/>
        <v>6.1224390493674674E-2</v>
      </c>
      <c r="R363" s="13">
        <f t="shared" si="64"/>
        <v>2.5300844841424919E-7</v>
      </c>
      <c r="S363" s="13">
        <f t="shared" si="65"/>
        <v>-6.6666401080015425E-2</v>
      </c>
    </row>
    <row r="364" spans="1:19" x14ac:dyDescent="0.45">
      <c r="A364" s="8" t="str">
        <f t="shared" si="66"/>
        <v>December</v>
      </c>
      <c r="B364" s="11">
        <v>43827</v>
      </c>
      <c r="C364" s="8">
        <v>45338648</v>
      </c>
      <c r="D364" s="8">
        <v>9521116</v>
      </c>
      <c r="E364" s="8">
        <v>3269551</v>
      </c>
      <c r="F364" s="8">
        <v>2201061</v>
      </c>
      <c r="G364" s="8">
        <v>1768333</v>
      </c>
      <c r="H364" s="13">
        <f t="shared" si="67"/>
        <v>3.9002773086661079E-2</v>
      </c>
      <c r="I364" s="13">
        <f t="shared" si="60"/>
        <v>0.17702582712427128</v>
      </c>
      <c r="J364" s="13">
        <f>IFERROR((VLOOKUP(B364,'Channel wise traffic'!$B$2:$G$368,6,TRUE)/(VLOOKUP(B364-7,'Channel wise traffic'!$B$2:$G$368,6,TRUE))-1),"NA")</f>
        <v>-1.9417454730133787E-2</v>
      </c>
      <c r="K364" s="13">
        <f t="shared" si="61"/>
        <v>0.2003332689885069</v>
      </c>
      <c r="L364" s="13">
        <f t="shared" si="68"/>
        <v>0.20999999823550097</v>
      </c>
      <c r="M364" s="13">
        <f t="shared" si="69"/>
        <v>0.34339997538103728</v>
      </c>
      <c r="N364" s="13">
        <f t="shared" si="70"/>
        <v>0.6731997757490249</v>
      </c>
      <c r="O364" s="13">
        <f t="shared" si="71"/>
        <v>0.80340026923379226</v>
      </c>
      <c r="P364" s="13">
        <f t="shared" si="62"/>
        <v>4.1666759474071613E-2</v>
      </c>
      <c r="Q364" s="13">
        <f t="shared" si="63"/>
        <v>5.2083334813527671E-2</v>
      </c>
      <c r="R364" s="13">
        <f t="shared" si="64"/>
        <v>4.2104813158013288E-2</v>
      </c>
      <c r="S364" s="13">
        <f t="shared" si="65"/>
        <v>5.1021244483845152E-2</v>
      </c>
    </row>
    <row r="365" spans="1:19" x14ac:dyDescent="0.45">
      <c r="A365" s="8" t="str">
        <f t="shared" si="66"/>
        <v>December</v>
      </c>
      <c r="B365" s="11">
        <v>43828</v>
      </c>
      <c r="C365" s="8">
        <v>43543058</v>
      </c>
      <c r="D365" s="8">
        <v>8778280</v>
      </c>
      <c r="E365" s="8">
        <v>3133846</v>
      </c>
      <c r="F365" s="8">
        <v>2109705</v>
      </c>
      <c r="G365" s="8">
        <v>1596202</v>
      </c>
      <c r="H365" s="13">
        <f t="shared" si="67"/>
        <v>3.6658013316382146E-2</v>
      </c>
      <c r="I365" s="13">
        <f t="shared" si="60"/>
        <v>-4.8227189709752039E-2</v>
      </c>
      <c r="J365" s="13">
        <f>IFERROR((VLOOKUP(B365,'Channel wise traffic'!$B$2:$G$368,6,TRUE)/(VLOOKUP(B365-7,'Channel wise traffic'!$B$2:$G$368,6,TRUE))-1),"NA")</f>
        <v>1.0416678752604991E-2</v>
      </c>
      <c r="K365" s="13">
        <f t="shared" si="61"/>
        <v>-5.8039291353914724E-2</v>
      </c>
      <c r="L365" s="13">
        <f t="shared" si="68"/>
        <v>0.2015999886824669</v>
      </c>
      <c r="M365" s="13">
        <f t="shared" si="69"/>
        <v>0.35700000455670133</v>
      </c>
      <c r="N365" s="13">
        <f t="shared" si="70"/>
        <v>0.67319995941089639</v>
      </c>
      <c r="O365" s="13">
        <f t="shared" si="71"/>
        <v>0.75659961937806475</v>
      </c>
      <c r="P365" s="13">
        <f t="shared" si="62"/>
        <v>-4.9504968913895664E-2</v>
      </c>
      <c r="Q365" s="13">
        <f t="shared" si="63"/>
        <v>2.4168897216902963E-7</v>
      </c>
      <c r="R365" s="13">
        <f t="shared" si="64"/>
        <v>4.2105247785959588E-2</v>
      </c>
      <c r="S365" s="13">
        <f t="shared" si="65"/>
        <v>-4.9020294243556584E-2</v>
      </c>
    </row>
    <row r="366" spans="1:19" x14ac:dyDescent="0.45">
      <c r="A366" s="8" t="str">
        <f t="shared" si="66"/>
        <v>December</v>
      </c>
      <c r="B366" s="11">
        <v>43829</v>
      </c>
      <c r="C366" s="8">
        <v>22151687</v>
      </c>
      <c r="D366" s="8">
        <v>5316404</v>
      </c>
      <c r="E366" s="8">
        <v>2041499</v>
      </c>
      <c r="F366" s="8">
        <v>1415779</v>
      </c>
      <c r="G366" s="8">
        <v>1172548</v>
      </c>
      <c r="H366" s="13">
        <f t="shared" si="67"/>
        <v>5.2932672802753128E-2</v>
      </c>
      <c r="I366" s="13">
        <f t="shared" si="60"/>
        <v>-2.0096189604669967E-2</v>
      </c>
      <c r="J366" s="13">
        <f>IFERROR((VLOOKUP(B366,'Channel wise traffic'!$B$2:$G$368,6,TRUE)/(VLOOKUP(B366-7,'Channel wise traffic'!$B$2:$G$368,6,TRUE))-1),"NA")</f>
        <v>3.0302975335167126E-2</v>
      </c>
      <c r="K366" s="13">
        <f t="shared" si="61"/>
        <v>-4.8916880802986507E-2</v>
      </c>
      <c r="L366" s="13">
        <f t="shared" si="68"/>
        <v>0.23999996027390599</v>
      </c>
      <c r="M366" s="13">
        <f t="shared" si="69"/>
        <v>0.38399997441879885</v>
      </c>
      <c r="N366" s="13">
        <f t="shared" si="70"/>
        <v>0.69349972740618537</v>
      </c>
      <c r="O366" s="13">
        <f t="shared" si="71"/>
        <v>0.82819988147867707</v>
      </c>
      <c r="P366" s="13">
        <f t="shared" si="62"/>
        <v>1.0526279629363922E-2</v>
      </c>
      <c r="Q366" s="13">
        <f t="shared" si="63"/>
        <v>1.0526154729200821E-2</v>
      </c>
      <c r="R366" s="13">
        <f t="shared" si="64"/>
        <v>-5.940595068274046E-2</v>
      </c>
      <c r="S366" s="13">
        <f t="shared" si="65"/>
        <v>-9.8042092457448771E-3</v>
      </c>
    </row>
    <row r="367" spans="1:19" x14ac:dyDescent="0.45">
      <c r="A367" s="8" t="str">
        <f t="shared" si="66"/>
        <v>December</v>
      </c>
      <c r="B367" s="11">
        <v>43830</v>
      </c>
      <c r="C367" s="8">
        <v>21934513</v>
      </c>
      <c r="D367" s="8">
        <v>5319119</v>
      </c>
      <c r="E367" s="8">
        <v>2106371</v>
      </c>
      <c r="F367" s="8">
        <v>1491521</v>
      </c>
      <c r="G367" s="8">
        <v>1284200</v>
      </c>
      <c r="H367" s="13">
        <f t="shared" si="67"/>
        <v>5.854700307228157E-2</v>
      </c>
      <c r="I367" s="13">
        <f t="shared" si="60"/>
        <v>-2.1348651972925126E-2</v>
      </c>
      <c r="J367" s="13">
        <f>IFERROR((VLOOKUP(B367,'Channel wise traffic'!$B$2:$G$368,6,TRUE)/(VLOOKUP(B367-7,'Channel wise traffic'!$B$2:$G$368,6,TRUE))-1),"NA")</f>
        <v>3.06121902409211E-2</v>
      </c>
      <c r="K367" s="13">
        <f t="shared" si="61"/>
        <v>-5.0417495501231424E-2</v>
      </c>
      <c r="L367" s="13">
        <f t="shared" si="68"/>
        <v>0.24249998164992312</v>
      </c>
      <c r="M367" s="13">
        <f t="shared" si="69"/>
        <v>0.39599997668786879</v>
      </c>
      <c r="N367" s="13">
        <f t="shared" si="70"/>
        <v>0.70809985515372176</v>
      </c>
      <c r="O367" s="13">
        <f t="shared" si="71"/>
        <v>0.86100028092128778</v>
      </c>
      <c r="P367" s="13">
        <f t="shared" si="62"/>
        <v>-3.0000027824012232E-2</v>
      </c>
      <c r="Q367" s="13">
        <f t="shared" si="63"/>
        <v>3.9848783606188931E-8</v>
      </c>
      <c r="R367" s="13">
        <f t="shared" si="64"/>
        <v>-4.9019733513392949E-2</v>
      </c>
      <c r="S367" s="13">
        <f t="shared" si="65"/>
        <v>2.941255369392004E-2</v>
      </c>
    </row>
    <row r="368" spans="1:19" x14ac:dyDescent="0.45">
      <c r="A368" s="8" t="str">
        <f t="shared" si="66"/>
        <v>January</v>
      </c>
      <c r="B368" s="11">
        <v>43831</v>
      </c>
      <c r="C368" s="8">
        <v>21717340</v>
      </c>
      <c r="D368" s="8">
        <v>5375041</v>
      </c>
      <c r="E368" s="8">
        <v>2042515</v>
      </c>
      <c r="F368" s="8">
        <v>1520857</v>
      </c>
      <c r="G368" s="8">
        <v>1284516</v>
      </c>
      <c r="H368" s="13">
        <f t="shared" si="67"/>
        <v>5.914702260958294E-2</v>
      </c>
      <c r="I368" s="13">
        <f t="shared" si="60"/>
        <v>2.0618704144240274E-2</v>
      </c>
      <c r="J368" s="13">
        <f>IFERROR((VLOOKUP(B368,'Channel wise traffic'!$B$2:$G$368,6,TRUE)/(VLOOKUP(B368-7,'Channel wise traffic'!$B$2:$G$368,6,TRUE))-1),"NA")</f>
        <v>5.2631533028763E-2</v>
      </c>
      <c r="K368" s="13">
        <f t="shared" si="61"/>
        <v>-3.0412231062971751E-2</v>
      </c>
      <c r="L368" s="13">
        <f t="shared" si="68"/>
        <v>0.24749997006999935</v>
      </c>
      <c r="M368" s="13">
        <f t="shared" si="69"/>
        <v>0.37999989209384638</v>
      </c>
      <c r="N368" s="13">
        <f t="shared" si="70"/>
        <v>0.74460016205511348</v>
      </c>
      <c r="O368" s="13">
        <f t="shared" si="71"/>
        <v>0.84460011690776982</v>
      </c>
      <c r="P368" s="13">
        <f t="shared" si="62"/>
        <v>-2.9411768619232892E-2</v>
      </c>
      <c r="Q368" s="13">
        <f t="shared" si="63"/>
        <v>-7.7670037165126216E-2</v>
      </c>
      <c r="R368" s="13">
        <f t="shared" si="64"/>
        <v>2.0000002819470231E-2</v>
      </c>
      <c r="S368" s="13">
        <f t="shared" si="65"/>
        <v>6.1855979411382211E-2</v>
      </c>
    </row>
  </sheetData>
  <conditionalFormatting sqref="I10:I36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K368"/>
  <sheetViews>
    <sheetView topLeftCell="B19" workbookViewId="0">
      <selection activeCell="A31" sqref="A31:XFD31"/>
    </sheetView>
  </sheetViews>
  <sheetFormatPr defaultColWidth="10.85546875" defaultRowHeight="15.9" x14ac:dyDescent="0.45"/>
  <cols>
    <col min="1" max="6" width="10.85546875" style="9"/>
    <col min="7" max="7" width="18.85546875" style="9" customWidth="1"/>
    <col min="8" max="8" width="28.5" style="9" customWidth="1"/>
    <col min="9" max="9" width="14.5703125" style="9" customWidth="1"/>
    <col min="10" max="10" width="11.85546875" style="9" customWidth="1"/>
    <col min="11" max="11" width="29.28515625" style="9" customWidth="1"/>
    <col min="12" max="16384" width="10.85546875" style="9"/>
  </cols>
  <sheetData>
    <row r="2" spans="2:11" x14ac:dyDescent="0.45">
      <c r="B2" s="1" t="s">
        <v>0</v>
      </c>
      <c r="C2" s="10" t="s">
        <v>6</v>
      </c>
      <c r="D2" s="10" t="s">
        <v>7</v>
      </c>
      <c r="E2" s="10" t="s">
        <v>8</v>
      </c>
      <c r="F2" s="10" t="s">
        <v>9</v>
      </c>
      <c r="G2" s="14" t="s">
        <v>34</v>
      </c>
      <c r="H2" s="14" t="s">
        <v>39</v>
      </c>
      <c r="I2" s="14" t="s">
        <v>40</v>
      </c>
      <c r="J2" s="14" t="s">
        <v>41</v>
      </c>
      <c r="K2" s="14" t="s">
        <v>42</v>
      </c>
    </row>
    <row r="3" spans="2:11" x14ac:dyDescent="0.45">
      <c r="B3" s="11">
        <v>43466</v>
      </c>
      <c r="C3" s="8">
        <v>7505512</v>
      </c>
      <c r="D3" s="8">
        <v>5629134</v>
      </c>
      <c r="E3" s="8">
        <v>2293351</v>
      </c>
      <c r="F3" s="8">
        <v>5420648</v>
      </c>
      <c r="G3" s="9">
        <f>SUM(C3:F3)</f>
        <v>20848645</v>
      </c>
      <c r="H3" s="15" t="str">
        <f>IFERROR((VLOOKUP(B3,$B$2:$G$368,2,FALSE)/VLOOKUP(B3-7,$B$2:$G$368,2,FALSE))-1,"NA")</f>
        <v>NA</v>
      </c>
      <c r="I3" s="15" t="str">
        <f>IFERROR((VLOOKUP(B3,$B$2:$G$368,3,FALSE)/VLOOKUP(B3-7,$B$2:$G$368,3,FALSE))-1,"NA")</f>
        <v>NA</v>
      </c>
      <c r="J3" s="15" t="str">
        <f>IFERROR((VLOOKUP(B3,$B$2:$G$368,4,FALSE)/VLOOKUP(B3-7,$B$2:$G$368,4,FALSE))-1,"NA")</f>
        <v>NA</v>
      </c>
      <c r="K3" s="15" t="str">
        <f>IFERROR((VLOOKUP(B3,$B$2:$G$368,5,FALSE)/VLOOKUP(B3-7,$B$2:$G$368,5,FALSE))-1,"NA")</f>
        <v>NA</v>
      </c>
    </row>
    <row r="4" spans="2:11" x14ac:dyDescent="0.45">
      <c r="B4" s="11">
        <v>43467</v>
      </c>
      <c r="C4" s="8">
        <v>7896424</v>
      </c>
      <c r="D4" s="8">
        <v>5922318</v>
      </c>
      <c r="E4" s="8">
        <v>2412796</v>
      </c>
      <c r="F4" s="8">
        <v>5702973</v>
      </c>
      <c r="G4" s="9">
        <f t="shared" ref="G4:G67" si="0">SUM(C4:F4)</f>
        <v>21934511</v>
      </c>
      <c r="H4" s="15" t="str">
        <f t="shared" ref="H4:H67" si="1">IFERROR((VLOOKUP(B4,$B$2:$G$368,2,FALSE)/VLOOKUP(B4-7,$B$2:$G$368,2,FALSE))-1,"NA")</f>
        <v>NA</v>
      </c>
      <c r="I4" s="15" t="str">
        <f t="shared" ref="I4:I67" si="2">IFERROR((VLOOKUP(B4,$B$2:$G$368,3,FALSE)/VLOOKUP(B4-7,$B$2:$G$368,3,FALSE))-1,"NA")</f>
        <v>NA</v>
      </c>
      <c r="J4" s="15" t="str">
        <f t="shared" ref="J4:J67" si="3">IFERROR((VLOOKUP(B4,$B$2:$G$368,4,FALSE)/VLOOKUP(B4-7,$B$2:$G$368,4,FALSE))-1,"NA")</f>
        <v>NA</v>
      </c>
      <c r="K4" s="15" t="str">
        <f t="shared" ref="K4:K67" si="4">IFERROR((VLOOKUP(B4,$B$2:$G$368,5,FALSE)/VLOOKUP(B4-7,$B$2:$G$368,5,FALSE))-1,"NA")</f>
        <v>NA</v>
      </c>
    </row>
    <row r="5" spans="2:11" x14ac:dyDescent="0.45">
      <c r="B5" s="11">
        <v>43468</v>
      </c>
      <c r="C5" s="8">
        <v>7505512</v>
      </c>
      <c r="D5" s="8">
        <v>5629134</v>
      </c>
      <c r="E5" s="8">
        <v>2293351</v>
      </c>
      <c r="F5" s="8">
        <v>5420648</v>
      </c>
      <c r="G5" s="9">
        <f t="shared" si="0"/>
        <v>20848645</v>
      </c>
      <c r="H5" s="15" t="str">
        <f t="shared" si="1"/>
        <v>NA</v>
      </c>
      <c r="I5" s="15" t="str">
        <f t="shared" si="2"/>
        <v>NA</v>
      </c>
      <c r="J5" s="15" t="str">
        <f t="shared" si="3"/>
        <v>NA</v>
      </c>
      <c r="K5" s="15" t="str">
        <f t="shared" si="4"/>
        <v>NA</v>
      </c>
    </row>
    <row r="6" spans="2:11" x14ac:dyDescent="0.45">
      <c r="B6" s="11">
        <v>43469</v>
      </c>
      <c r="C6" s="8">
        <v>7818242</v>
      </c>
      <c r="D6" s="8">
        <v>5863681</v>
      </c>
      <c r="E6" s="8">
        <v>2388907</v>
      </c>
      <c r="F6" s="8">
        <v>5646508</v>
      </c>
      <c r="G6" s="9">
        <f t="shared" si="0"/>
        <v>21717338</v>
      </c>
      <c r="H6" s="15" t="str">
        <f t="shared" si="1"/>
        <v>NA</v>
      </c>
      <c r="I6" s="15" t="str">
        <f t="shared" si="2"/>
        <v>NA</v>
      </c>
      <c r="J6" s="15" t="str">
        <f t="shared" si="3"/>
        <v>NA</v>
      </c>
      <c r="K6" s="15" t="str">
        <f t="shared" si="4"/>
        <v>NA</v>
      </c>
    </row>
    <row r="7" spans="2:11" x14ac:dyDescent="0.45">
      <c r="B7" s="11">
        <v>43470</v>
      </c>
      <c r="C7" s="8">
        <v>15352294</v>
      </c>
      <c r="D7" s="8">
        <v>11514221</v>
      </c>
      <c r="E7" s="8">
        <v>4690978</v>
      </c>
      <c r="F7" s="8">
        <v>11087768</v>
      </c>
      <c r="G7" s="9">
        <f t="shared" si="0"/>
        <v>42645261</v>
      </c>
      <c r="H7" s="15" t="str">
        <f t="shared" si="1"/>
        <v>NA</v>
      </c>
      <c r="I7" s="15" t="str">
        <f t="shared" si="2"/>
        <v>NA</v>
      </c>
      <c r="J7" s="15" t="str">
        <f t="shared" si="3"/>
        <v>NA</v>
      </c>
      <c r="K7" s="15" t="str">
        <f t="shared" si="4"/>
        <v>NA</v>
      </c>
    </row>
    <row r="8" spans="2:11" x14ac:dyDescent="0.45">
      <c r="B8" s="11">
        <v>43471</v>
      </c>
      <c r="C8" s="8">
        <v>15675500</v>
      </c>
      <c r="D8" s="8">
        <v>11756625</v>
      </c>
      <c r="E8" s="8">
        <v>4789736</v>
      </c>
      <c r="F8" s="8">
        <v>11321195</v>
      </c>
      <c r="G8" s="9">
        <f t="shared" si="0"/>
        <v>43543056</v>
      </c>
      <c r="H8" s="15" t="str">
        <f t="shared" si="1"/>
        <v>NA</v>
      </c>
      <c r="I8" s="15" t="str">
        <f t="shared" si="2"/>
        <v>NA</v>
      </c>
      <c r="J8" s="15" t="str">
        <f t="shared" si="3"/>
        <v>NA</v>
      </c>
      <c r="K8" s="15" t="str">
        <f t="shared" si="4"/>
        <v>NA</v>
      </c>
    </row>
    <row r="9" spans="2:11" x14ac:dyDescent="0.45">
      <c r="B9" s="11">
        <v>43472</v>
      </c>
      <c r="C9" s="8">
        <v>8209154</v>
      </c>
      <c r="D9" s="8">
        <v>6156866</v>
      </c>
      <c r="E9" s="8">
        <v>2508352</v>
      </c>
      <c r="F9" s="8">
        <v>5928833</v>
      </c>
      <c r="G9" s="9">
        <f t="shared" si="0"/>
        <v>22803205</v>
      </c>
      <c r="H9" s="15" t="str">
        <f t="shared" si="1"/>
        <v>NA</v>
      </c>
      <c r="I9" s="15" t="str">
        <f t="shared" si="2"/>
        <v>NA</v>
      </c>
      <c r="J9" s="15" t="str">
        <f t="shared" si="3"/>
        <v>NA</v>
      </c>
      <c r="K9" s="15" t="str">
        <f t="shared" si="4"/>
        <v>NA</v>
      </c>
    </row>
    <row r="10" spans="2:11" x14ac:dyDescent="0.45">
      <c r="B10" s="11">
        <v>43473</v>
      </c>
      <c r="C10" s="8">
        <v>7818242</v>
      </c>
      <c r="D10" s="8">
        <v>5863681</v>
      </c>
      <c r="E10" s="8">
        <v>2388907</v>
      </c>
      <c r="F10" s="8">
        <v>5646508</v>
      </c>
      <c r="G10" s="9">
        <f t="shared" si="0"/>
        <v>21717338</v>
      </c>
      <c r="H10" s="15">
        <f t="shared" si="1"/>
        <v>4.1666711078471419E-2</v>
      </c>
      <c r="I10" s="15">
        <f t="shared" si="2"/>
        <v>4.166662225486184E-2</v>
      </c>
      <c r="J10" s="15">
        <f t="shared" si="3"/>
        <v>4.1666539487413834E-2</v>
      </c>
      <c r="K10" s="15">
        <f t="shared" si="4"/>
        <v>4.1666605173403592E-2</v>
      </c>
    </row>
    <row r="11" spans="2:11" x14ac:dyDescent="0.45">
      <c r="B11" s="11">
        <v>43474</v>
      </c>
      <c r="C11" s="8">
        <v>8130972</v>
      </c>
      <c r="D11" s="8">
        <v>6098229</v>
      </c>
      <c r="E11" s="8">
        <v>2484463</v>
      </c>
      <c r="F11" s="8">
        <v>5872368</v>
      </c>
      <c r="G11" s="9">
        <f t="shared" si="0"/>
        <v>22586032</v>
      </c>
      <c r="H11" s="15">
        <f t="shared" si="1"/>
        <v>2.9703065590196198E-2</v>
      </c>
      <c r="I11" s="15">
        <f t="shared" si="2"/>
        <v>2.9703065590196198E-2</v>
      </c>
      <c r="J11" s="15">
        <f t="shared" si="3"/>
        <v>2.9702884122818407E-2</v>
      </c>
      <c r="K11" s="15">
        <f t="shared" si="4"/>
        <v>2.9702928630382708E-2</v>
      </c>
    </row>
    <row r="12" spans="2:11" x14ac:dyDescent="0.45">
      <c r="B12" s="11">
        <v>43475</v>
      </c>
      <c r="C12" s="8">
        <v>387156</v>
      </c>
      <c r="D12" s="8">
        <v>2873204</v>
      </c>
      <c r="E12" s="8">
        <v>1170564</v>
      </c>
      <c r="F12" s="8">
        <v>6210572</v>
      </c>
      <c r="G12" s="9">
        <f t="shared" si="0"/>
        <v>10641496</v>
      </c>
      <c r="H12" s="15">
        <f t="shared" si="1"/>
        <v>-0.94841710998530149</v>
      </c>
      <c r="I12" s="15">
        <f t="shared" si="2"/>
        <v>-0.48958330002447981</v>
      </c>
      <c r="J12" s="15">
        <f t="shared" si="3"/>
        <v>-0.48958358314972283</v>
      </c>
      <c r="K12" s="15">
        <f t="shared" si="4"/>
        <v>0.14572501295048124</v>
      </c>
    </row>
    <row r="13" spans="2:11" x14ac:dyDescent="0.45">
      <c r="B13" s="11">
        <v>43476</v>
      </c>
      <c r="C13" s="8">
        <v>7427330</v>
      </c>
      <c r="D13" s="8">
        <v>5570497</v>
      </c>
      <c r="E13" s="8">
        <v>2269462</v>
      </c>
      <c r="F13" s="8">
        <v>5364183</v>
      </c>
      <c r="G13" s="9">
        <f t="shared" si="0"/>
        <v>20631472</v>
      </c>
      <c r="H13" s="15">
        <f t="shared" si="1"/>
        <v>-4.9999987209400798E-2</v>
      </c>
      <c r="I13" s="15">
        <f t="shared" si="2"/>
        <v>-4.9999991472933103E-2</v>
      </c>
      <c r="J13" s="15">
        <f t="shared" si="3"/>
        <v>-4.9999853489482882E-2</v>
      </c>
      <c r="K13" s="15">
        <f t="shared" si="4"/>
        <v>-4.9999929159756817E-2</v>
      </c>
    </row>
    <row r="14" spans="2:11" x14ac:dyDescent="0.45">
      <c r="B14" s="11">
        <v>43477</v>
      </c>
      <c r="C14" s="8">
        <v>15352294</v>
      </c>
      <c r="D14" s="8">
        <v>11514221</v>
      </c>
      <c r="E14" s="8">
        <v>4690978</v>
      </c>
      <c r="F14" s="8">
        <v>11087768</v>
      </c>
      <c r="G14" s="9">
        <f t="shared" si="0"/>
        <v>42645261</v>
      </c>
      <c r="H14" s="15">
        <f t="shared" si="1"/>
        <v>0</v>
      </c>
      <c r="I14" s="15">
        <f t="shared" si="2"/>
        <v>0</v>
      </c>
      <c r="J14" s="15">
        <f t="shared" si="3"/>
        <v>0</v>
      </c>
      <c r="K14" s="15">
        <f t="shared" si="4"/>
        <v>0</v>
      </c>
    </row>
    <row r="15" spans="2:11" x14ac:dyDescent="0.45">
      <c r="B15" s="11">
        <v>43478</v>
      </c>
      <c r="C15" s="8">
        <v>16645119</v>
      </c>
      <c r="D15" s="8">
        <v>12483839</v>
      </c>
      <c r="E15" s="8">
        <v>5086008</v>
      </c>
      <c r="F15" s="8">
        <v>12021475</v>
      </c>
      <c r="G15" s="9">
        <f t="shared" si="0"/>
        <v>46236441</v>
      </c>
      <c r="H15" s="15">
        <f t="shared" si="1"/>
        <v>6.1855698382826674E-2</v>
      </c>
      <c r="I15" s="15">
        <f t="shared" si="2"/>
        <v>6.1855677118220598E-2</v>
      </c>
      <c r="J15" s="15">
        <f t="shared" si="3"/>
        <v>6.1855601227291057E-2</v>
      </c>
      <c r="K15" s="15">
        <f t="shared" si="4"/>
        <v>6.1855660996917639E-2</v>
      </c>
    </row>
    <row r="16" spans="2:11" x14ac:dyDescent="0.45">
      <c r="B16" s="11">
        <v>43479</v>
      </c>
      <c r="C16" s="8">
        <v>7583695</v>
      </c>
      <c r="D16" s="8">
        <v>5687771</v>
      </c>
      <c r="E16" s="8">
        <v>2317240</v>
      </c>
      <c r="F16" s="8">
        <v>5477113</v>
      </c>
      <c r="G16" s="9">
        <f t="shared" si="0"/>
        <v>21065819</v>
      </c>
      <c r="H16" s="15">
        <f t="shared" si="1"/>
        <v>-7.6190433265108659E-2</v>
      </c>
      <c r="I16" s="15">
        <f t="shared" si="2"/>
        <v>-7.6190548892894561E-2</v>
      </c>
      <c r="J16" s="15">
        <f t="shared" si="3"/>
        <v>-7.6190263567473826E-2</v>
      </c>
      <c r="K16" s="15">
        <f t="shared" si="4"/>
        <v>-7.6190373383767107E-2</v>
      </c>
    </row>
    <row r="17" spans="2:11" x14ac:dyDescent="0.45">
      <c r="B17" s="11">
        <v>43480</v>
      </c>
      <c r="C17" s="8">
        <v>7661877</v>
      </c>
      <c r="D17" s="8">
        <v>5746408</v>
      </c>
      <c r="E17" s="8">
        <v>2341129</v>
      </c>
      <c r="F17" s="8">
        <v>5533578</v>
      </c>
      <c r="G17" s="9">
        <f t="shared" si="0"/>
        <v>21282992</v>
      </c>
      <c r="H17" s="15">
        <f t="shared" si="1"/>
        <v>-2.0000020464958745E-2</v>
      </c>
      <c r="I17" s="15">
        <f t="shared" si="2"/>
        <v>-1.9999894264370766E-2</v>
      </c>
      <c r="J17" s="15">
        <f t="shared" si="3"/>
        <v>-1.9999941395793086E-2</v>
      </c>
      <c r="K17" s="15">
        <f t="shared" si="4"/>
        <v>-1.9999971663902771E-2</v>
      </c>
    </row>
    <row r="18" spans="2:11" x14ac:dyDescent="0.45">
      <c r="B18" s="11">
        <v>43481</v>
      </c>
      <c r="C18" s="8">
        <v>7583695</v>
      </c>
      <c r="D18" s="8">
        <v>5687771</v>
      </c>
      <c r="E18" s="8">
        <v>2317240</v>
      </c>
      <c r="F18" s="8">
        <v>5477113</v>
      </c>
      <c r="G18" s="9">
        <f t="shared" si="0"/>
        <v>21065819</v>
      </c>
      <c r="H18" s="15">
        <f t="shared" si="1"/>
        <v>-6.7307697037943259E-2</v>
      </c>
      <c r="I18" s="15">
        <f t="shared" si="2"/>
        <v>-6.7307738033452025E-2</v>
      </c>
      <c r="J18" s="15">
        <f t="shared" si="3"/>
        <v>-6.7307502667578456E-2</v>
      </c>
      <c r="K18" s="15">
        <f t="shared" si="4"/>
        <v>-6.7307600613585539E-2</v>
      </c>
    </row>
    <row r="19" spans="2:11" x14ac:dyDescent="0.45">
      <c r="B19" s="11">
        <v>43482</v>
      </c>
      <c r="C19" s="8">
        <v>8052789</v>
      </c>
      <c r="D19" s="8">
        <v>6039592</v>
      </c>
      <c r="E19" s="8">
        <v>2460574</v>
      </c>
      <c r="F19" s="8">
        <v>5815903</v>
      </c>
      <c r="G19" s="9">
        <f t="shared" si="0"/>
        <v>22368858</v>
      </c>
      <c r="H19" s="15">
        <f t="shared" si="1"/>
        <v>19.799855872051577</v>
      </c>
      <c r="I19" s="15">
        <f t="shared" si="2"/>
        <v>1.1020407879148157</v>
      </c>
      <c r="J19" s="15">
        <f t="shared" si="3"/>
        <v>1.1020414090985202</v>
      </c>
      <c r="K19" s="15">
        <f t="shared" si="4"/>
        <v>-6.3547930850813783E-2</v>
      </c>
    </row>
    <row r="20" spans="2:11" x14ac:dyDescent="0.45">
      <c r="B20" s="11">
        <v>43483</v>
      </c>
      <c r="C20" s="8">
        <v>7974607</v>
      </c>
      <c r="D20" s="8">
        <v>5980955</v>
      </c>
      <c r="E20" s="8">
        <v>2436685</v>
      </c>
      <c r="F20" s="8">
        <v>5759438</v>
      </c>
      <c r="G20" s="9">
        <f t="shared" si="0"/>
        <v>22151685</v>
      </c>
      <c r="H20" s="15">
        <f t="shared" si="1"/>
        <v>7.3684217612520309E-2</v>
      </c>
      <c r="I20" s="15">
        <f t="shared" si="2"/>
        <v>7.3684269105611211E-2</v>
      </c>
      <c r="J20" s="15">
        <f t="shared" si="3"/>
        <v>7.3683983252418317E-2</v>
      </c>
      <c r="K20" s="15">
        <f t="shared" si="4"/>
        <v>7.3684100635641903E-2</v>
      </c>
    </row>
    <row r="21" spans="2:11" x14ac:dyDescent="0.45">
      <c r="B21" s="11">
        <v>43484</v>
      </c>
      <c r="C21" s="8">
        <v>15352294</v>
      </c>
      <c r="D21" s="8">
        <v>11514221</v>
      </c>
      <c r="E21" s="8">
        <v>4690978</v>
      </c>
      <c r="F21" s="8">
        <v>11087768</v>
      </c>
      <c r="G21" s="9">
        <f t="shared" si="0"/>
        <v>42645261</v>
      </c>
      <c r="H21" s="15">
        <f t="shared" si="1"/>
        <v>0</v>
      </c>
      <c r="I21" s="15">
        <f t="shared" si="2"/>
        <v>0</v>
      </c>
      <c r="J21" s="15">
        <f t="shared" si="3"/>
        <v>0</v>
      </c>
      <c r="K21" s="15">
        <f t="shared" si="4"/>
        <v>0</v>
      </c>
    </row>
    <row r="22" spans="2:11" x14ac:dyDescent="0.45">
      <c r="B22" s="11">
        <v>43485</v>
      </c>
      <c r="C22" s="8">
        <v>15998707</v>
      </c>
      <c r="D22" s="8">
        <v>11999030</v>
      </c>
      <c r="E22" s="8">
        <v>4888493</v>
      </c>
      <c r="F22" s="8">
        <v>11554621</v>
      </c>
      <c r="G22" s="9">
        <f t="shared" si="0"/>
        <v>44440851</v>
      </c>
      <c r="H22" s="15">
        <f t="shared" si="1"/>
        <v>-3.883492812517586E-2</v>
      </c>
      <c r="I22" s="15">
        <f t="shared" si="2"/>
        <v>-3.8834928902879984E-2</v>
      </c>
      <c r="J22" s="15">
        <f t="shared" si="3"/>
        <v>-3.8834976272156818E-2</v>
      </c>
      <c r="K22" s="15">
        <f t="shared" si="4"/>
        <v>-3.8835001528514601E-2</v>
      </c>
    </row>
    <row r="23" spans="2:11" x14ac:dyDescent="0.45">
      <c r="B23" s="11">
        <v>43486</v>
      </c>
      <c r="C23" s="8">
        <v>7974607</v>
      </c>
      <c r="D23" s="8">
        <v>5980955</v>
      </c>
      <c r="E23" s="8">
        <v>2436685</v>
      </c>
      <c r="F23" s="8">
        <v>5759438</v>
      </c>
      <c r="G23" s="9">
        <f t="shared" si="0"/>
        <v>22151685</v>
      </c>
      <c r="H23" s="15">
        <f t="shared" si="1"/>
        <v>5.15463767991724E-2</v>
      </c>
      <c r="I23" s="15">
        <f t="shared" si="2"/>
        <v>5.1546379064839387E-2</v>
      </c>
      <c r="J23" s="15">
        <f t="shared" si="3"/>
        <v>5.1546236039426319E-2</v>
      </c>
      <c r="K23" s="15">
        <f t="shared" si="4"/>
        <v>5.154631646270591E-2</v>
      </c>
    </row>
    <row r="24" spans="2:11" x14ac:dyDescent="0.45">
      <c r="B24" s="11">
        <v>43487</v>
      </c>
      <c r="C24" s="8">
        <v>13525559</v>
      </c>
      <c r="D24" s="8">
        <v>2028833</v>
      </c>
      <c r="E24" s="8">
        <v>19827367</v>
      </c>
      <c r="F24" s="8">
        <v>2189238</v>
      </c>
      <c r="G24" s="9">
        <f t="shared" si="0"/>
        <v>37570997</v>
      </c>
      <c r="H24" s="15">
        <f t="shared" si="1"/>
        <v>0.76530620368873059</v>
      </c>
      <c r="I24" s="15">
        <f t="shared" si="2"/>
        <v>-0.64693892254082896</v>
      </c>
      <c r="J24" s="15">
        <f t="shared" si="3"/>
        <v>7.4691475779420955</v>
      </c>
      <c r="K24" s="15">
        <f t="shared" si="4"/>
        <v>-0.60437207174092422</v>
      </c>
    </row>
    <row r="25" spans="2:11" x14ac:dyDescent="0.45">
      <c r="B25" s="11">
        <v>43488</v>
      </c>
      <c r="C25" s="8">
        <v>7740060</v>
      </c>
      <c r="D25" s="8">
        <v>5805045</v>
      </c>
      <c r="E25" s="8">
        <v>2365018</v>
      </c>
      <c r="F25" s="8">
        <v>5590043</v>
      </c>
      <c r="G25" s="9">
        <f t="shared" si="0"/>
        <v>21500166</v>
      </c>
      <c r="H25" s="15">
        <f t="shared" si="1"/>
        <v>2.0618577092037516E-2</v>
      </c>
      <c r="I25" s="15">
        <f t="shared" si="2"/>
        <v>2.0618621952255056E-2</v>
      </c>
      <c r="J25" s="15">
        <f t="shared" si="3"/>
        <v>2.0618494415770572E-2</v>
      </c>
      <c r="K25" s="15">
        <f t="shared" si="4"/>
        <v>2.0618526585082231E-2</v>
      </c>
    </row>
    <row r="26" spans="2:11" x14ac:dyDescent="0.45">
      <c r="B26" s="11">
        <v>43489</v>
      </c>
      <c r="C26" s="8">
        <v>7427330</v>
      </c>
      <c r="D26" s="8">
        <v>5570497</v>
      </c>
      <c r="E26" s="8">
        <v>2269462</v>
      </c>
      <c r="F26" s="8">
        <v>5364183</v>
      </c>
      <c r="G26" s="9">
        <f t="shared" si="0"/>
        <v>20631472</v>
      </c>
      <c r="H26" s="15">
        <f t="shared" si="1"/>
        <v>-7.7669860715337213E-2</v>
      </c>
      <c r="I26" s="15">
        <f t="shared" si="2"/>
        <v>-7.7669981680881794E-2</v>
      </c>
      <c r="J26" s="15">
        <f t="shared" si="3"/>
        <v>-7.7669681952259872E-2</v>
      </c>
      <c r="K26" s="15">
        <f t="shared" si="4"/>
        <v>-7.7669796074659403E-2</v>
      </c>
    </row>
    <row r="27" spans="2:11" x14ac:dyDescent="0.45">
      <c r="B27" s="11">
        <v>43490</v>
      </c>
      <c r="C27" s="8">
        <v>7427330</v>
      </c>
      <c r="D27" s="8">
        <v>5570497</v>
      </c>
      <c r="E27" s="8">
        <v>2269462</v>
      </c>
      <c r="F27" s="8">
        <v>5364183</v>
      </c>
      <c r="G27" s="9">
        <f t="shared" si="0"/>
        <v>20631472</v>
      </c>
      <c r="H27" s="15">
        <f t="shared" si="1"/>
        <v>-6.8627457127354408E-2</v>
      </c>
      <c r="I27" s="15">
        <f t="shared" si="2"/>
        <v>-6.8627501795281876E-2</v>
      </c>
      <c r="J27" s="15">
        <f t="shared" si="3"/>
        <v>-6.8627253830511492E-2</v>
      </c>
      <c r="K27" s="15">
        <f t="shared" si="4"/>
        <v>-6.8627355655187183E-2</v>
      </c>
    </row>
    <row r="28" spans="2:11" x14ac:dyDescent="0.45">
      <c r="B28" s="11">
        <v>43491</v>
      </c>
      <c r="C28" s="8">
        <v>16968325</v>
      </c>
      <c r="D28" s="8">
        <v>12726244</v>
      </c>
      <c r="E28" s="8">
        <v>5184766</v>
      </c>
      <c r="F28" s="8">
        <v>12254901</v>
      </c>
      <c r="G28" s="9">
        <f t="shared" si="0"/>
        <v>47134236</v>
      </c>
      <c r="H28" s="15">
        <f t="shared" si="1"/>
        <v>0.10526316132299196</v>
      </c>
      <c r="I28" s="15">
        <f t="shared" si="2"/>
        <v>0.10526313503970441</v>
      </c>
      <c r="J28" s="15">
        <f t="shared" si="3"/>
        <v>0.10526333741066352</v>
      </c>
      <c r="K28" s="15">
        <f t="shared" si="4"/>
        <v>0.10526311517340559</v>
      </c>
    </row>
    <row r="29" spans="2:11" x14ac:dyDescent="0.45">
      <c r="B29" s="11">
        <v>43492</v>
      </c>
      <c r="C29" s="8">
        <v>16321913</v>
      </c>
      <c r="D29" s="8">
        <v>12241435</v>
      </c>
      <c r="E29" s="8">
        <v>4987251</v>
      </c>
      <c r="F29" s="8">
        <v>11788048</v>
      </c>
      <c r="G29" s="9">
        <f t="shared" si="0"/>
        <v>45338647</v>
      </c>
      <c r="H29" s="15">
        <f t="shared" si="1"/>
        <v>2.0202007574737113E-2</v>
      </c>
      <c r="I29" s="15">
        <f t="shared" si="2"/>
        <v>2.0202049665681399E-2</v>
      </c>
      <c r="J29" s="15">
        <f t="shared" si="3"/>
        <v>2.0202135913869546E-2</v>
      </c>
      <c r="K29" s="15">
        <f t="shared" si="4"/>
        <v>2.0202047302114057E-2</v>
      </c>
    </row>
    <row r="30" spans="2:11" x14ac:dyDescent="0.45">
      <c r="B30" s="11">
        <v>43493</v>
      </c>
      <c r="C30" s="8">
        <v>7661877</v>
      </c>
      <c r="D30" s="8">
        <v>5746408</v>
      </c>
      <c r="E30" s="8">
        <v>2341129</v>
      </c>
      <c r="F30" s="8">
        <v>5533578</v>
      </c>
      <c r="G30" s="9">
        <f t="shared" si="0"/>
        <v>21282992</v>
      </c>
      <c r="H30" s="15">
        <f t="shared" si="1"/>
        <v>-3.921572561506792E-2</v>
      </c>
      <c r="I30" s="15">
        <f t="shared" si="2"/>
        <v>-3.9215643655570065E-2</v>
      </c>
      <c r="J30" s="15">
        <f t="shared" si="3"/>
        <v>-3.9215573617435218E-2</v>
      </c>
      <c r="K30" s="15">
        <f t="shared" si="4"/>
        <v>-3.9215631802964057E-2</v>
      </c>
    </row>
    <row r="31" spans="2:11" x14ac:dyDescent="0.45">
      <c r="B31" s="11">
        <v>43494</v>
      </c>
      <c r="C31" s="8">
        <v>8052789</v>
      </c>
      <c r="D31" s="8">
        <v>6039592</v>
      </c>
      <c r="E31" s="8">
        <v>2460574</v>
      </c>
      <c r="F31" s="8">
        <v>5815903</v>
      </c>
      <c r="G31" s="9">
        <f t="shared" si="0"/>
        <v>22368858</v>
      </c>
      <c r="H31" s="15">
        <f t="shared" si="1"/>
        <v>-0.40462431164582546</v>
      </c>
      <c r="I31" s="15">
        <f t="shared" si="2"/>
        <v>1.9768798121875975</v>
      </c>
      <c r="J31" s="15">
        <f t="shared" si="3"/>
        <v>-0.87590011321220818</v>
      </c>
      <c r="K31" s="15">
        <f t="shared" si="4"/>
        <v>1.6565878173136039</v>
      </c>
    </row>
    <row r="32" spans="2:11" x14ac:dyDescent="0.45">
      <c r="B32" s="11">
        <v>43495</v>
      </c>
      <c r="C32" s="8">
        <v>8052789</v>
      </c>
      <c r="D32" s="8">
        <v>6039592</v>
      </c>
      <c r="E32" s="8">
        <v>2460574</v>
      </c>
      <c r="F32" s="8">
        <v>5815903</v>
      </c>
      <c r="G32" s="9">
        <f t="shared" si="0"/>
        <v>22368858</v>
      </c>
      <c r="H32" s="15">
        <f t="shared" si="1"/>
        <v>4.0403950356973972E-2</v>
      </c>
      <c r="I32" s="15">
        <f t="shared" si="2"/>
        <v>4.0403993422962303E-2</v>
      </c>
      <c r="J32" s="15">
        <f t="shared" si="3"/>
        <v>4.0403920815824668E-2</v>
      </c>
      <c r="K32" s="15">
        <f t="shared" si="4"/>
        <v>4.0403982581171505E-2</v>
      </c>
    </row>
    <row r="33" spans="2:11" x14ac:dyDescent="0.45">
      <c r="B33" s="11">
        <v>43496</v>
      </c>
      <c r="C33" s="8">
        <v>7505512</v>
      </c>
      <c r="D33" s="8">
        <v>5629134</v>
      </c>
      <c r="E33" s="8">
        <v>2293351</v>
      </c>
      <c r="F33" s="8">
        <v>5420648</v>
      </c>
      <c r="G33" s="9">
        <f t="shared" si="0"/>
        <v>20848645</v>
      </c>
      <c r="H33" s="15">
        <f t="shared" si="1"/>
        <v>1.0526259099838065E-2</v>
      </c>
      <c r="I33" s="15">
        <f t="shared" si="2"/>
        <v>1.0526349803258173E-2</v>
      </c>
      <c r="J33" s="15">
        <f t="shared" si="3"/>
        <v>1.0526283321774077E-2</v>
      </c>
      <c r="K33" s="15">
        <f t="shared" si="4"/>
        <v>1.0526300090806018E-2</v>
      </c>
    </row>
    <row r="34" spans="2:11" x14ac:dyDescent="0.45">
      <c r="B34" s="11">
        <v>43497</v>
      </c>
      <c r="C34" s="8">
        <v>7427330</v>
      </c>
      <c r="D34" s="8">
        <v>5570497</v>
      </c>
      <c r="E34" s="8">
        <v>2269462</v>
      </c>
      <c r="F34" s="8">
        <v>5364183</v>
      </c>
      <c r="G34" s="9">
        <f t="shared" si="0"/>
        <v>20631472</v>
      </c>
      <c r="H34" s="15">
        <f t="shared" si="1"/>
        <v>0</v>
      </c>
      <c r="I34" s="15">
        <f t="shared" si="2"/>
        <v>0</v>
      </c>
      <c r="J34" s="15">
        <f t="shared" si="3"/>
        <v>0</v>
      </c>
      <c r="K34" s="15">
        <f t="shared" si="4"/>
        <v>0</v>
      </c>
    </row>
    <row r="35" spans="2:11" x14ac:dyDescent="0.45">
      <c r="B35" s="11">
        <v>43498</v>
      </c>
      <c r="C35" s="8">
        <v>15675500</v>
      </c>
      <c r="D35" s="8">
        <v>11756625</v>
      </c>
      <c r="E35" s="8">
        <v>4789736</v>
      </c>
      <c r="F35" s="8">
        <v>11321195</v>
      </c>
      <c r="G35" s="9">
        <f t="shared" si="0"/>
        <v>43543056</v>
      </c>
      <c r="H35" s="15">
        <f t="shared" si="1"/>
        <v>-7.6190490222222906E-2</v>
      </c>
      <c r="I35" s="15">
        <f t="shared" si="2"/>
        <v>-7.6190508369948007E-2</v>
      </c>
      <c r="J35" s="15">
        <f t="shared" si="3"/>
        <v>-7.6190516601906455E-2</v>
      </c>
      <c r="K35" s="15">
        <f t="shared" si="4"/>
        <v>-7.6190415573328618E-2</v>
      </c>
    </row>
    <row r="36" spans="2:11" x14ac:dyDescent="0.45">
      <c r="B36" s="11">
        <v>43499</v>
      </c>
      <c r="C36" s="8">
        <v>16160310</v>
      </c>
      <c r="D36" s="8">
        <v>12120232</v>
      </c>
      <c r="E36" s="8">
        <v>4937872</v>
      </c>
      <c r="F36" s="8">
        <v>11671335</v>
      </c>
      <c r="G36" s="9">
        <f t="shared" si="0"/>
        <v>44889749</v>
      </c>
      <c r="H36" s="15">
        <f t="shared" si="1"/>
        <v>-9.9009840329378207E-3</v>
      </c>
      <c r="I36" s="15">
        <f t="shared" si="2"/>
        <v>-9.9010450980624443E-3</v>
      </c>
      <c r="J36" s="15">
        <f t="shared" si="3"/>
        <v>-9.9010456862909102E-3</v>
      </c>
      <c r="K36" s="15">
        <f t="shared" si="4"/>
        <v>-9.9009607018906154E-3</v>
      </c>
    </row>
    <row r="37" spans="2:11" x14ac:dyDescent="0.45">
      <c r="B37" s="11">
        <v>43500</v>
      </c>
      <c r="C37" s="8">
        <v>7661877</v>
      </c>
      <c r="D37" s="8">
        <v>5746408</v>
      </c>
      <c r="E37" s="8">
        <v>2341129</v>
      </c>
      <c r="F37" s="8">
        <v>5533578</v>
      </c>
      <c r="G37" s="9">
        <f t="shared" si="0"/>
        <v>21282992</v>
      </c>
      <c r="H37" s="15">
        <f t="shared" si="1"/>
        <v>0</v>
      </c>
      <c r="I37" s="15">
        <f t="shared" si="2"/>
        <v>0</v>
      </c>
      <c r="J37" s="15">
        <f t="shared" si="3"/>
        <v>0</v>
      </c>
      <c r="K37" s="15">
        <f t="shared" si="4"/>
        <v>0</v>
      </c>
    </row>
    <row r="38" spans="2:11" x14ac:dyDescent="0.45">
      <c r="B38" s="11">
        <v>43501</v>
      </c>
      <c r="C38" s="8">
        <v>8052789</v>
      </c>
      <c r="D38" s="8">
        <v>6039592</v>
      </c>
      <c r="E38" s="8">
        <v>2460574</v>
      </c>
      <c r="F38" s="8">
        <v>5815903</v>
      </c>
      <c r="G38" s="9">
        <f t="shared" si="0"/>
        <v>22368858</v>
      </c>
      <c r="H38" s="15">
        <f t="shared" si="1"/>
        <v>0</v>
      </c>
      <c r="I38" s="15">
        <f t="shared" si="2"/>
        <v>0</v>
      </c>
      <c r="J38" s="15">
        <f t="shared" si="3"/>
        <v>0</v>
      </c>
      <c r="K38" s="15">
        <f t="shared" si="4"/>
        <v>0</v>
      </c>
    </row>
    <row r="39" spans="2:11" x14ac:dyDescent="0.45">
      <c r="B39" s="11">
        <v>43502</v>
      </c>
      <c r="C39" s="8">
        <v>7427330</v>
      </c>
      <c r="D39" s="8">
        <v>5570497</v>
      </c>
      <c r="E39" s="8">
        <v>2269462</v>
      </c>
      <c r="F39" s="8">
        <v>5364183</v>
      </c>
      <c r="G39" s="9">
        <f t="shared" si="0"/>
        <v>20631472</v>
      </c>
      <c r="H39" s="15">
        <f t="shared" si="1"/>
        <v>-7.7669860715337213E-2</v>
      </c>
      <c r="I39" s="15">
        <f t="shared" si="2"/>
        <v>-7.7669981680881794E-2</v>
      </c>
      <c r="J39" s="15">
        <f t="shared" si="3"/>
        <v>-7.7669681952259872E-2</v>
      </c>
      <c r="K39" s="15">
        <f t="shared" si="4"/>
        <v>-7.7669796074659403E-2</v>
      </c>
    </row>
    <row r="40" spans="2:11" x14ac:dyDescent="0.45">
      <c r="B40" s="11">
        <v>43503</v>
      </c>
      <c r="C40" s="8">
        <v>7974607</v>
      </c>
      <c r="D40" s="8">
        <v>5980955</v>
      </c>
      <c r="E40" s="8">
        <v>2436685</v>
      </c>
      <c r="F40" s="8">
        <v>5759438</v>
      </c>
      <c r="G40" s="9">
        <f t="shared" si="0"/>
        <v>22151685</v>
      </c>
      <c r="H40" s="15">
        <f t="shared" si="1"/>
        <v>6.2500066617707128E-2</v>
      </c>
      <c r="I40" s="15">
        <f t="shared" si="2"/>
        <v>6.250002220590245E-2</v>
      </c>
      <c r="J40" s="15">
        <f t="shared" si="3"/>
        <v>6.249980923112064E-2</v>
      </c>
      <c r="K40" s="15">
        <f t="shared" si="4"/>
        <v>6.2499907760105389E-2</v>
      </c>
    </row>
    <row r="41" spans="2:11" x14ac:dyDescent="0.45">
      <c r="B41" s="11">
        <v>43504</v>
      </c>
      <c r="C41" s="8">
        <v>7896424</v>
      </c>
      <c r="D41" s="8">
        <v>5922318</v>
      </c>
      <c r="E41" s="8">
        <v>2412796</v>
      </c>
      <c r="F41" s="8">
        <v>5702973</v>
      </c>
      <c r="G41" s="9">
        <f t="shared" si="0"/>
        <v>21934511</v>
      </c>
      <c r="H41" s="15">
        <f t="shared" si="1"/>
        <v>6.3157823874797625E-2</v>
      </c>
      <c r="I41" s="15">
        <f t="shared" si="2"/>
        <v>6.3157919302353038E-2</v>
      </c>
      <c r="J41" s="15">
        <f t="shared" si="3"/>
        <v>6.3157699930644462E-2</v>
      </c>
      <c r="K41" s="15">
        <f t="shared" si="4"/>
        <v>6.3157800544836107E-2</v>
      </c>
    </row>
    <row r="42" spans="2:11" x14ac:dyDescent="0.45">
      <c r="B42" s="11">
        <v>43505</v>
      </c>
      <c r="C42" s="8">
        <v>15837104</v>
      </c>
      <c r="D42" s="8">
        <v>11877828</v>
      </c>
      <c r="E42" s="8">
        <v>4839115</v>
      </c>
      <c r="F42" s="8">
        <v>11437908</v>
      </c>
      <c r="G42" s="9">
        <f t="shared" si="0"/>
        <v>43991955</v>
      </c>
      <c r="H42" s="15">
        <f t="shared" si="1"/>
        <v>1.030933622531971E-2</v>
      </c>
      <c r="I42" s="15">
        <f t="shared" si="2"/>
        <v>1.030933622531971E-2</v>
      </c>
      <c r="J42" s="15">
        <f t="shared" si="3"/>
        <v>1.0309336464473295E-2</v>
      </c>
      <c r="K42" s="15">
        <f t="shared" si="4"/>
        <v>1.0309247389520326E-2</v>
      </c>
    </row>
    <row r="43" spans="2:11" x14ac:dyDescent="0.45">
      <c r="B43" s="11">
        <v>43506</v>
      </c>
      <c r="C43" s="8">
        <v>16645119</v>
      </c>
      <c r="D43" s="8">
        <v>12483839</v>
      </c>
      <c r="E43" s="8">
        <v>5086008</v>
      </c>
      <c r="F43" s="8">
        <v>12021475</v>
      </c>
      <c r="G43" s="9">
        <f t="shared" si="0"/>
        <v>46236441</v>
      </c>
      <c r="H43" s="15">
        <f t="shared" si="1"/>
        <v>2.999998143599969E-2</v>
      </c>
      <c r="I43" s="15">
        <f t="shared" si="2"/>
        <v>3.0000003300266753E-2</v>
      </c>
      <c r="J43" s="15">
        <f t="shared" si="3"/>
        <v>2.9999967597377886E-2</v>
      </c>
      <c r="K43" s="15">
        <f t="shared" si="4"/>
        <v>2.9999995715999983E-2</v>
      </c>
    </row>
    <row r="44" spans="2:11" x14ac:dyDescent="0.45">
      <c r="B44" s="11">
        <v>43507</v>
      </c>
      <c r="C44" s="8">
        <v>8052789</v>
      </c>
      <c r="D44" s="8">
        <v>6039592</v>
      </c>
      <c r="E44" s="8">
        <v>2460574</v>
      </c>
      <c r="F44" s="8">
        <v>5815903</v>
      </c>
      <c r="G44" s="9">
        <f t="shared" si="0"/>
        <v>22368858</v>
      </c>
      <c r="H44" s="15">
        <f t="shared" si="1"/>
        <v>5.1020396177072547E-2</v>
      </c>
      <c r="I44" s="15">
        <f t="shared" si="2"/>
        <v>5.1020393957407872E-2</v>
      </c>
      <c r="J44" s="15">
        <f t="shared" si="3"/>
        <v>5.1020255611715637E-2</v>
      </c>
      <c r="K44" s="15">
        <f t="shared" si="4"/>
        <v>5.1020334402081202E-2</v>
      </c>
    </row>
    <row r="45" spans="2:11" x14ac:dyDescent="0.45">
      <c r="B45" s="11">
        <v>43508</v>
      </c>
      <c r="C45" s="8">
        <v>8209154</v>
      </c>
      <c r="D45" s="8">
        <v>6156866</v>
      </c>
      <c r="E45" s="8">
        <v>2508352</v>
      </c>
      <c r="F45" s="8">
        <v>5928833</v>
      </c>
      <c r="G45" s="9">
        <f t="shared" si="0"/>
        <v>22803205</v>
      </c>
      <c r="H45" s="15">
        <f t="shared" si="1"/>
        <v>1.9417496223979036E-2</v>
      </c>
      <c r="I45" s="15">
        <f t="shared" si="2"/>
        <v>1.9417536813745029E-2</v>
      </c>
      <c r="J45" s="15">
        <f t="shared" si="3"/>
        <v>1.9417420488065051E-2</v>
      </c>
      <c r="K45" s="15">
        <f t="shared" si="4"/>
        <v>1.9417449018664934E-2</v>
      </c>
    </row>
    <row r="46" spans="2:11" x14ac:dyDescent="0.45">
      <c r="B46" s="11">
        <v>43509</v>
      </c>
      <c r="C46" s="8">
        <v>7818242</v>
      </c>
      <c r="D46" s="8">
        <v>5863681</v>
      </c>
      <c r="E46" s="8">
        <v>2388907</v>
      </c>
      <c r="F46" s="8">
        <v>5646508</v>
      </c>
      <c r="G46" s="9">
        <f t="shared" si="0"/>
        <v>21717338</v>
      </c>
      <c r="H46" s="15">
        <f t="shared" si="1"/>
        <v>5.2631564774959561E-2</v>
      </c>
      <c r="I46" s="15">
        <f t="shared" si="2"/>
        <v>5.2631569499094866E-2</v>
      </c>
      <c r="J46" s="15">
        <f t="shared" si="3"/>
        <v>5.2631416608870385E-2</v>
      </c>
      <c r="K46" s="15">
        <f t="shared" si="4"/>
        <v>5.2631500454030089E-2</v>
      </c>
    </row>
    <row r="47" spans="2:11" x14ac:dyDescent="0.45">
      <c r="B47" s="11">
        <v>43510</v>
      </c>
      <c r="C47" s="8">
        <v>7740060</v>
      </c>
      <c r="D47" s="8">
        <v>5805045</v>
      </c>
      <c r="E47" s="8">
        <v>2365018</v>
      </c>
      <c r="F47" s="8">
        <v>5590043</v>
      </c>
      <c r="G47" s="9">
        <f t="shared" si="0"/>
        <v>21500166</v>
      </c>
      <c r="H47" s="15">
        <f t="shared" si="1"/>
        <v>-2.9411731512286488E-2</v>
      </c>
      <c r="I47" s="15">
        <f t="shared" si="2"/>
        <v>-2.9411690942332758E-2</v>
      </c>
      <c r="J47" s="15">
        <f t="shared" si="3"/>
        <v>-2.9411680213076385E-2</v>
      </c>
      <c r="K47" s="15">
        <f t="shared" si="4"/>
        <v>-2.9411723852223126E-2</v>
      </c>
    </row>
    <row r="48" spans="2:11" x14ac:dyDescent="0.45">
      <c r="B48" s="11">
        <v>43511</v>
      </c>
      <c r="C48" s="8">
        <v>7740060</v>
      </c>
      <c r="D48" s="8">
        <v>5805045</v>
      </c>
      <c r="E48" s="8">
        <v>2365018</v>
      </c>
      <c r="F48" s="8">
        <v>5590043</v>
      </c>
      <c r="G48" s="9">
        <f t="shared" si="0"/>
        <v>21500166</v>
      </c>
      <c r="H48" s="15">
        <f t="shared" si="1"/>
        <v>-1.9801874873993541E-2</v>
      </c>
      <c r="I48" s="15">
        <f t="shared" si="2"/>
        <v>-1.9801874873993541E-2</v>
      </c>
      <c r="J48" s="15">
        <f t="shared" si="3"/>
        <v>-1.9801922748545642E-2</v>
      </c>
      <c r="K48" s="15">
        <f t="shared" si="4"/>
        <v>-1.9801952420255176E-2</v>
      </c>
    </row>
    <row r="49" spans="2:11" x14ac:dyDescent="0.45">
      <c r="B49" s="11">
        <v>43512</v>
      </c>
      <c r="C49" s="8">
        <v>16483516</v>
      </c>
      <c r="D49" s="8">
        <v>12362637</v>
      </c>
      <c r="E49" s="8">
        <v>5036630</v>
      </c>
      <c r="F49" s="8">
        <v>11904761</v>
      </c>
      <c r="G49" s="9">
        <f t="shared" si="0"/>
        <v>45787544</v>
      </c>
      <c r="H49" s="15">
        <f t="shared" si="1"/>
        <v>4.0816300758017343E-2</v>
      </c>
      <c r="I49" s="15">
        <f t="shared" si="2"/>
        <v>4.0816300758017343E-2</v>
      </c>
      <c r="J49" s="15">
        <f t="shared" si="3"/>
        <v>4.0816347617281368E-2</v>
      </c>
      <c r="K49" s="15">
        <f t="shared" si="4"/>
        <v>4.0816292629736184E-2</v>
      </c>
    </row>
    <row r="50" spans="2:11" x14ac:dyDescent="0.45">
      <c r="B50" s="11">
        <v>43513</v>
      </c>
      <c r="C50" s="8">
        <v>16321913</v>
      </c>
      <c r="D50" s="8">
        <v>12241435</v>
      </c>
      <c r="E50" s="8">
        <v>4987251</v>
      </c>
      <c r="F50" s="8">
        <v>11788048</v>
      </c>
      <c r="G50" s="9">
        <f t="shared" si="0"/>
        <v>45338647</v>
      </c>
      <c r="H50" s="15">
        <f t="shared" si="1"/>
        <v>-1.941746406258793E-2</v>
      </c>
      <c r="I50" s="15">
        <f t="shared" si="2"/>
        <v>-1.9417424399657879E-2</v>
      </c>
      <c r="J50" s="15">
        <f t="shared" si="3"/>
        <v>-1.9417389827149356E-2</v>
      </c>
      <c r="K50" s="15">
        <f t="shared" si="4"/>
        <v>-1.9417500764257301E-2</v>
      </c>
    </row>
    <row r="51" spans="2:11" x14ac:dyDescent="0.45">
      <c r="B51" s="11">
        <v>43514</v>
      </c>
      <c r="C51" s="8">
        <v>7818242</v>
      </c>
      <c r="D51" s="8">
        <v>5863681</v>
      </c>
      <c r="E51" s="8">
        <v>2388907</v>
      </c>
      <c r="F51" s="8">
        <v>5646508</v>
      </c>
      <c r="G51" s="9">
        <f t="shared" si="0"/>
        <v>21717338</v>
      </c>
      <c r="H51" s="15">
        <f t="shared" si="1"/>
        <v>-2.9126182245679089E-2</v>
      </c>
      <c r="I51" s="15">
        <f t="shared" si="2"/>
        <v>-2.9126305220617543E-2</v>
      </c>
      <c r="J51" s="15">
        <f t="shared" si="3"/>
        <v>-2.9126130732097466E-2</v>
      </c>
      <c r="K51" s="15">
        <f t="shared" si="4"/>
        <v>-2.912617352799729E-2</v>
      </c>
    </row>
    <row r="52" spans="2:11" x14ac:dyDescent="0.45">
      <c r="B52" s="11">
        <v>43515</v>
      </c>
      <c r="C52" s="8">
        <v>7896424</v>
      </c>
      <c r="D52" s="8">
        <v>5922318</v>
      </c>
      <c r="E52" s="8">
        <v>2412796</v>
      </c>
      <c r="F52" s="8">
        <v>5702973</v>
      </c>
      <c r="G52" s="9">
        <f t="shared" si="0"/>
        <v>21934511</v>
      </c>
      <c r="H52" s="15">
        <f t="shared" si="1"/>
        <v>-3.8095277540170391E-2</v>
      </c>
      <c r="I52" s="15">
        <f t="shared" si="2"/>
        <v>-3.8095355656595387E-2</v>
      </c>
      <c r="J52" s="15">
        <f t="shared" si="3"/>
        <v>-3.8095131783736913E-2</v>
      </c>
      <c r="K52" s="15">
        <f t="shared" si="4"/>
        <v>-3.8095186691883498E-2</v>
      </c>
    </row>
    <row r="53" spans="2:11" x14ac:dyDescent="0.45">
      <c r="B53" s="11">
        <v>43516</v>
      </c>
      <c r="C53" s="8">
        <v>7974607</v>
      </c>
      <c r="D53" s="8">
        <v>5980955</v>
      </c>
      <c r="E53" s="8">
        <v>2436685</v>
      </c>
      <c r="F53" s="8">
        <v>5759438</v>
      </c>
      <c r="G53" s="9">
        <f t="shared" si="0"/>
        <v>22151685</v>
      </c>
      <c r="H53" s="15">
        <f t="shared" si="1"/>
        <v>2.0000020464958856E-2</v>
      </c>
      <c r="I53" s="15">
        <f t="shared" si="2"/>
        <v>2.0000064805708151E-2</v>
      </c>
      <c r="J53" s="15">
        <f t="shared" si="3"/>
        <v>1.9999941395793197E-2</v>
      </c>
      <c r="K53" s="15">
        <f t="shared" si="4"/>
        <v>1.9999971663902771E-2</v>
      </c>
    </row>
    <row r="54" spans="2:11" x14ac:dyDescent="0.45">
      <c r="B54" s="11">
        <v>43517</v>
      </c>
      <c r="C54" s="8">
        <v>7505512</v>
      </c>
      <c r="D54" s="8">
        <v>5629134</v>
      </c>
      <c r="E54" s="8">
        <v>2293351</v>
      </c>
      <c r="F54" s="8">
        <v>5420648</v>
      </c>
      <c r="G54" s="9">
        <f t="shared" si="0"/>
        <v>20848645</v>
      </c>
      <c r="H54" s="15">
        <f t="shared" si="1"/>
        <v>-3.0303124265186554E-2</v>
      </c>
      <c r="I54" s="15">
        <f t="shared" si="2"/>
        <v>-3.0303124265186554E-2</v>
      </c>
      <c r="J54" s="15">
        <f t="shared" si="3"/>
        <v>-3.0302940611868445E-2</v>
      </c>
      <c r="K54" s="15">
        <f t="shared" si="4"/>
        <v>-3.0302986935878629E-2</v>
      </c>
    </row>
    <row r="55" spans="2:11" x14ac:dyDescent="0.45">
      <c r="B55" s="11">
        <v>43518</v>
      </c>
      <c r="C55" s="8">
        <v>7974607</v>
      </c>
      <c r="D55" s="8">
        <v>5980955</v>
      </c>
      <c r="E55" s="8">
        <v>2436685</v>
      </c>
      <c r="F55" s="8">
        <v>5759438</v>
      </c>
      <c r="G55" s="9">
        <f t="shared" si="0"/>
        <v>22151685</v>
      </c>
      <c r="H55" s="15">
        <f t="shared" si="1"/>
        <v>3.0302995067221783E-2</v>
      </c>
      <c r="I55" s="15">
        <f t="shared" si="2"/>
        <v>3.0302952001233452E-2</v>
      </c>
      <c r="J55" s="15">
        <f t="shared" si="3"/>
        <v>3.0302940611868445E-2</v>
      </c>
      <c r="K55" s="15">
        <f t="shared" si="4"/>
        <v>3.0302986935878629E-2</v>
      </c>
    </row>
    <row r="56" spans="2:11" x14ac:dyDescent="0.45">
      <c r="B56" s="11">
        <v>43519</v>
      </c>
      <c r="C56" s="8">
        <v>15513897</v>
      </c>
      <c r="D56" s="8">
        <v>11635423</v>
      </c>
      <c r="E56" s="8">
        <v>4740357</v>
      </c>
      <c r="F56" s="8">
        <v>11204481</v>
      </c>
      <c r="G56" s="9">
        <f t="shared" si="0"/>
        <v>43094158</v>
      </c>
      <c r="H56" s="15">
        <f t="shared" si="1"/>
        <v>-5.8823554392157584E-2</v>
      </c>
      <c r="I56" s="15">
        <f t="shared" si="2"/>
        <v>-5.8823534169934799E-2</v>
      </c>
      <c r="J56" s="15">
        <f t="shared" si="3"/>
        <v>-5.8823657882353886E-2</v>
      </c>
      <c r="K56" s="15">
        <f t="shared" si="4"/>
        <v>-5.8823524470587807E-2</v>
      </c>
    </row>
    <row r="57" spans="2:11" x14ac:dyDescent="0.45">
      <c r="B57" s="11">
        <v>43520</v>
      </c>
      <c r="C57" s="8">
        <v>15998707</v>
      </c>
      <c r="D57" s="8">
        <v>11999030</v>
      </c>
      <c r="E57" s="8">
        <v>4888493</v>
      </c>
      <c r="F57" s="8">
        <v>11554621</v>
      </c>
      <c r="G57" s="9">
        <f t="shared" si="0"/>
        <v>44440851</v>
      </c>
      <c r="H57" s="15">
        <f t="shared" si="1"/>
        <v>-1.9801968065875641E-2</v>
      </c>
      <c r="I57" s="15">
        <f t="shared" si="2"/>
        <v>-1.9802008506355717E-2</v>
      </c>
      <c r="J57" s="15">
        <f t="shared" si="3"/>
        <v>-1.980209137258182E-2</v>
      </c>
      <c r="K57" s="15">
        <f t="shared" si="4"/>
        <v>-1.980200623546835E-2</v>
      </c>
    </row>
    <row r="58" spans="2:11" x14ac:dyDescent="0.45">
      <c r="B58" s="11">
        <v>43521</v>
      </c>
      <c r="C58" s="8">
        <v>7583695</v>
      </c>
      <c r="D58" s="8">
        <v>5687771</v>
      </c>
      <c r="E58" s="8">
        <v>2317240</v>
      </c>
      <c r="F58" s="8">
        <v>5477113</v>
      </c>
      <c r="G58" s="9">
        <f t="shared" si="0"/>
        <v>21065819</v>
      </c>
      <c r="H58" s="15">
        <f t="shared" si="1"/>
        <v>-2.9999966744442053E-2</v>
      </c>
      <c r="I58" s="15">
        <f t="shared" si="2"/>
        <v>-2.9999926667224952E-2</v>
      </c>
      <c r="J58" s="15">
        <f t="shared" si="3"/>
        <v>-2.9999912093689685E-2</v>
      </c>
      <c r="K58" s="15">
        <f t="shared" si="4"/>
        <v>-2.9999957495854046E-2</v>
      </c>
    </row>
    <row r="59" spans="2:11" x14ac:dyDescent="0.45">
      <c r="B59" s="11">
        <v>43522</v>
      </c>
      <c r="C59" s="8">
        <v>8052789</v>
      </c>
      <c r="D59" s="8">
        <v>6039592</v>
      </c>
      <c r="E59" s="8">
        <v>2460574</v>
      </c>
      <c r="F59" s="8">
        <v>5815903</v>
      </c>
      <c r="G59" s="9">
        <f t="shared" si="0"/>
        <v>22368858</v>
      </c>
      <c r="H59" s="15">
        <f t="shared" si="1"/>
        <v>1.9802001513596457E-2</v>
      </c>
      <c r="I59" s="15">
        <f t="shared" si="2"/>
        <v>1.9802043726797613E-2</v>
      </c>
      <c r="J59" s="15">
        <f t="shared" si="3"/>
        <v>1.9801922748545753E-2</v>
      </c>
      <c r="K59" s="15">
        <f t="shared" si="4"/>
        <v>1.9801952420255287E-2</v>
      </c>
    </row>
    <row r="60" spans="2:11" x14ac:dyDescent="0.45">
      <c r="B60" s="11">
        <v>43523</v>
      </c>
      <c r="C60" s="8">
        <v>7740060</v>
      </c>
      <c r="D60" s="8">
        <v>5805045</v>
      </c>
      <c r="E60" s="8">
        <v>2365018</v>
      </c>
      <c r="F60" s="8">
        <v>5590043</v>
      </c>
      <c r="G60" s="9">
        <f t="shared" si="0"/>
        <v>21500166</v>
      </c>
      <c r="H60" s="15">
        <f t="shared" si="1"/>
        <v>-2.9411731512286488E-2</v>
      </c>
      <c r="I60" s="15">
        <f t="shared" si="2"/>
        <v>-2.9411690942332758E-2</v>
      </c>
      <c r="J60" s="15">
        <f t="shared" si="3"/>
        <v>-2.9411680213076385E-2</v>
      </c>
      <c r="K60" s="15">
        <f t="shared" si="4"/>
        <v>-2.9411723852223126E-2</v>
      </c>
    </row>
    <row r="61" spans="2:11" x14ac:dyDescent="0.45">
      <c r="B61" s="11">
        <v>43524</v>
      </c>
      <c r="C61" s="8">
        <v>8130972</v>
      </c>
      <c r="D61" s="8">
        <v>6098229</v>
      </c>
      <c r="E61" s="8">
        <v>2484463</v>
      </c>
      <c r="F61" s="8">
        <v>5872368</v>
      </c>
      <c r="G61" s="9">
        <f t="shared" si="0"/>
        <v>22586032</v>
      </c>
      <c r="H61" s="15">
        <f t="shared" si="1"/>
        <v>8.3333422156942838E-2</v>
      </c>
      <c r="I61" s="15">
        <f t="shared" si="2"/>
        <v>8.3333422156942838E-2</v>
      </c>
      <c r="J61" s="15">
        <f t="shared" si="3"/>
        <v>8.3333078974827668E-2</v>
      </c>
      <c r="K61" s="15">
        <f t="shared" si="4"/>
        <v>8.3333210346807185E-2</v>
      </c>
    </row>
    <row r="62" spans="2:11" x14ac:dyDescent="0.45">
      <c r="B62" s="11">
        <v>43525</v>
      </c>
      <c r="C62" s="8">
        <v>8052789</v>
      </c>
      <c r="D62" s="8">
        <v>6039592</v>
      </c>
      <c r="E62" s="8">
        <v>2460574</v>
      </c>
      <c r="F62" s="8">
        <v>5815903</v>
      </c>
      <c r="G62" s="9">
        <f t="shared" si="0"/>
        <v>22368858</v>
      </c>
      <c r="H62" s="15">
        <f t="shared" si="1"/>
        <v>9.803868704752583E-3</v>
      </c>
      <c r="I62" s="15">
        <f t="shared" si="2"/>
        <v>9.8039527132371962E-3</v>
      </c>
      <c r="J62" s="15">
        <f t="shared" si="3"/>
        <v>9.8038934043587211E-3</v>
      </c>
      <c r="K62" s="15">
        <f t="shared" si="4"/>
        <v>9.803907950741042E-3</v>
      </c>
    </row>
    <row r="63" spans="2:11" x14ac:dyDescent="0.45">
      <c r="B63" s="11">
        <v>43526</v>
      </c>
      <c r="C63" s="8">
        <v>16806722</v>
      </c>
      <c r="D63" s="8">
        <v>12605042</v>
      </c>
      <c r="E63" s="8">
        <v>5135387</v>
      </c>
      <c r="F63" s="8">
        <v>12138188</v>
      </c>
      <c r="G63" s="9">
        <f t="shared" si="0"/>
        <v>46685339</v>
      </c>
      <c r="H63" s="15">
        <f t="shared" si="1"/>
        <v>8.3333349447917593E-2</v>
      </c>
      <c r="I63" s="15">
        <f t="shared" si="2"/>
        <v>8.3333369143519853E-2</v>
      </c>
      <c r="J63" s="15">
        <f t="shared" si="3"/>
        <v>8.3333386071977378E-2</v>
      </c>
      <c r="K63" s="15">
        <f t="shared" si="4"/>
        <v>8.3333355645834883E-2</v>
      </c>
    </row>
    <row r="64" spans="2:11" x14ac:dyDescent="0.45">
      <c r="B64" s="11">
        <v>43527</v>
      </c>
      <c r="C64" s="8">
        <v>15837104</v>
      </c>
      <c r="D64" s="8">
        <v>11877828</v>
      </c>
      <c r="E64" s="8">
        <v>4839115</v>
      </c>
      <c r="F64" s="8">
        <v>11437908</v>
      </c>
      <c r="G64" s="9">
        <f t="shared" si="0"/>
        <v>43991955</v>
      </c>
      <c r="H64" s="15">
        <f t="shared" si="1"/>
        <v>-1.0101003787368557E-2</v>
      </c>
      <c r="I64" s="15">
        <f t="shared" si="2"/>
        <v>-1.010098316280561E-2</v>
      </c>
      <c r="J64" s="15">
        <f t="shared" si="3"/>
        <v>-1.0100863394915338E-2</v>
      </c>
      <c r="K64" s="15">
        <f t="shared" si="4"/>
        <v>-1.0100980378326518E-2</v>
      </c>
    </row>
    <row r="65" spans="2:11" x14ac:dyDescent="0.45">
      <c r="B65" s="11">
        <v>43528</v>
      </c>
      <c r="C65" s="8">
        <v>7818242</v>
      </c>
      <c r="D65" s="8">
        <v>5863681</v>
      </c>
      <c r="E65" s="8">
        <v>2388907</v>
      </c>
      <c r="F65" s="8">
        <v>5646508</v>
      </c>
      <c r="G65" s="9">
        <f t="shared" si="0"/>
        <v>21717338</v>
      </c>
      <c r="H65" s="15">
        <f t="shared" si="1"/>
        <v>3.0927799707134884E-2</v>
      </c>
      <c r="I65" s="15">
        <f t="shared" si="2"/>
        <v>3.0927757112584109E-2</v>
      </c>
      <c r="J65" s="15">
        <f t="shared" si="3"/>
        <v>3.0927741623655747E-2</v>
      </c>
      <c r="K65" s="15">
        <f t="shared" si="4"/>
        <v>3.0927789877623457E-2</v>
      </c>
    </row>
    <row r="66" spans="2:11" x14ac:dyDescent="0.45">
      <c r="B66" s="11">
        <v>43529</v>
      </c>
      <c r="C66" s="8">
        <v>7818242</v>
      </c>
      <c r="D66" s="8">
        <v>5863681</v>
      </c>
      <c r="E66" s="8">
        <v>2388907</v>
      </c>
      <c r="F66" s="8">
        <v>5646508</v>
      </c>
      <c r="G66" s="9">
        <f t="shared" si="0"/>
        <v>21717338</v>
      </c>
      <c r="H66" s="15">
        <f t="shared" si="1"/>
        <v>-2.9126182245679089E-2</v>
      </c>
      <c r="I66" s="15">
        <f t="shared" si="2"/>
        <v>-2.9126305220617543E-2</v>
      </c>
      <c r="J66" s="15">
        <f t="shared" si="3"/>
        <v>-2.9126130732097466E-2</v>
      </c>
      <c r="K66" s="15">
        <f t="shared" si="4"/>
        <v>-2.912617352799729E-2</v>
      </c>
    </row>
    <row r="67" spans="2:11" x14ac:dyDescent="0.45">
      <c r="B67" s="11">
        <v>43530</v>
      </c>
      <c r="C67" s="8">
        <v>7583695</v>
      </c>
      <c r="D67" s="8">
        <v>5687771</v>
      </c>
      <c r="E67" s="8">
        <v>2317240</v>
      </c>
      <c r="F67" s="8">
        <v>5477113</v>
      </c>
      <c r="G67" s="9">
        <f t="shared" si="0"/>
        <v>21065819</v>
      </c>
      <c r="H67" s="15">
        <f t="shared" si="1"/>
        <v>-2.0202039777469372E-2</v>
      </c>
      <c r="I67" s="15">
        <f t="shared" si="2"/>
        <v>-2.0202082843457703E-2</v>
      </c>
      <c r="J67" s="15">
        <f t="shared" si="3"/>
        <v>-2.0201960407912334E-2</v>
      </c>
      <c r="K67" s="15">
        <f t="shared" si="4"/>
        <v>-2.0201991290585752E-2</v>
      </c>
    </row>
    <row r="68" spans="2:11" x14ac:dyDescent="0.45">
      <c r="B68" s="11">
        <v>43531</v>
      </c>
      <c r="C68" s="8">
        <v>7818242</v>
      </c>
      <c r="D68" s="8">
        <v>5863681</v>
      </c>
      <c r="E68" s="8">
        <v>2388907</v>
      </c>
      <c r="F68" s="8">
        <v>5646508</v>
      </c>
      <c r="G68" s="9">
        <f t="shared" ref="G68:G131" si="5">SUM(C68:F68)</f>
        <v>21717338</v>
      </c>
      <c r="H68" s="15">
        <f t="shared" ref="H68:H131" si="6">IFERROR((VLOOKUP(B68,$B$2:$G$368,2,FALSE)/VLOOKUP(B68-7,$B$2:$G$368,2,FALSE))-1,"NA")</f>
        <v>-3.8461576303546519E-2</v>
      </c>
      <c r="I68" s="15">
        <f t="shared" ref="I68:I131" si="7">IFERROR((VLOOKUP(B68,$B$2:$G$368,3,FALSE)/VLOOKUP(B68-7,$B$2:$G$368,3,FALSE))-1,"NA")</f>
        <v>-3.8461658294563827E-2</v>
      </c>
      <c r="J68" s="15">
        <f t="shared" ref="J68:J131" si="8">IFERROR((VLOOKUP(B68,$B$2:$G$368,4,FALSE)/VLOOKUP(B68-7,$B$2:$G$368,4,FALSE))-1,"NA")</f>
        <v>-3.8461430095759086E-2</v>
      </c>
      <c r="K68" s="15">
        <f t="shared" ref="K68:K131" si="9">IFERROR((VLOOKUP(B68,$B$2:$G$368,5,FALSE)/VLOOKUP(B68-7,$B$2:$G$368,5,FALSE))-1,"NA")</f>
        <v>-3.8461486064905959E-2</v>
      </c>
    </row>
    <row r="69" spans="2:11" x14ac:dyDescent="0.45">
      <c r="B69" s="11">
        <v>43532</v>
      </c>
      <c r="C69" s="8">
        <v>7818242</v>
      </c>
      <c r="D69" s="8">
        <v>5863681</v>
      </c>
      <c r="E69" s="8">
        <v>2388907</v>
      </c>
      <c r="F69" s="8">
        <v>5646508</v>
      </c>
      <c r="G69" s="9">
        <f t="shared" si="5"/>
        <v>21717338</v>
      </c>
      <c r="H69" s="15">
        <f t="shared" si="6"/>
        <v>-2.9126182245679089E-2</v>
      </c>
      <c r="I69" s="15">
        <f t="shared" si="7"/>
        <v>-2.9126305220617543E-2</v>
      </c>
      <c r="J69" s="15">
        <f t="shared" si="8"/>
        <v>-2.9126130732097466E-2</v>
      </c>
      <c r="K69" s="15">
        <f t="shared" si="9"/>
        <v>-2.912617352799729E-2</v>
      </c>
    </row>
    <row r="70" spans="2:11" x14ac:dyDescent="0.45">
      <c r="B70" s="11">
        <v>43533</v>
      </c>
      <c r="C70" s="8">
        <v>16806722</v>
      </c>
      <c r="D70" s="8">
        <v>12605042</v>
      </c>
      <c r="E70" s="8">
        <v>5135387</v>
      </c>
      <c r="F70" s="8">
        <v>12138188</v>
      </c>
      <c r="G70" s="9">
        <f t="shared" si="5"/>
        <v>46685339</v>
      </c>
      <c r="H70" s="15">
        <f t="shared" si="6"/>
        <v>0</v>
      </c>
      <c r="I70" s="15">
        <f t="shared" si="7"/>
        <v>0</v>
      </c>
      <c r="J70" s="15">
        <f t="shared" si="8"/>
        <v>0</v>
      </c>
      <c r="K70" s="15">
        <f t="shared" si="9"/>
        <v>0</v>
      </c>
    </row>
    <row r="71" spans="2:11" x14ac:dyDescent="0.45">
      <c r="B71" s="11">
        <v>43534</v>
      </c>
      <c r="C71" s="8">
        <v>16645119</v>
      </c>
      <c r="D71" s="8">
        <v>12483839</v>
      </c>
      <c r="E71" s="8">
        <v>5086008</v>
      </c>
      <c r="F71" s="8">
        <v>12021475</v>
      </c>
      <c r="G71" s="9">
        <f t="shared" si="5"/>
        <v>46236441</v>
      </c>
      <c r="H71" s="15">
        <f t="shared" si="6"/>
        <v>5.1020375947521623E-2</v>
      </c>
      <c r="I71" s="15">
        <f t="shared" si="7"/>
        <v>5.1020354899902642E-2</v>
      </c>
      <c r="J71" s="15">
        <f t="shared" si="8"/>
        <v>5.1020279534584212E-2</v>
      </c>
      <c r="K71" s="15">
        <f t="shared" si="9"/>
        <v>5.102043135860157E-2</v>
      </c>
    </row>
    <row r="72" spans="2:11" x14ac:dyDescent="0.45">
      <c r="B72" s="11">
        <v>43535</v>
      </c>
      <c r="C72" s="8">
        <v>7661877</v>
      </c>
      <c r="D72" s="8">
        <v>5746408</v>
      </c>
      <c r="E72" s="8">
        <v>2341129</v>
      </c>
      <c r="F72" s="8">
        <v>5533578</v>
      </c>
      <c r="G72" s="9">
        <f t="shared" si="5"/>
        <v>21282992</v>
      </c>
      <c r="H72" s="15">
        <f t="shared" si="6"/>
        <v>-2.0000020464958745E-2</v>
      </c>
      <c r="I72" s="15">
        <f t="shared" si="7"/>
        <v>-1.9999894264370766E-2</v>
      </c>
      <c r="J72" s="15">
        <f t="shared" si="8"/>
        <v>-1.9999941395793086E-2</v>
      </c>
      <c r="K72" s="15">
        <f t="shared" si="9"/>
        <v>-1.9999971663902771E-2</v>
      </c>
    </row>
    <row r="73" spans="2:11" x14ac:dyDescent="0.45">
      <c r="B73" s="11">
        <v>43536</v>
      </c>
      <c r="C73" s="8">
        <v>7740060</v>
      </c>
      <c r="D73" s="8">
        <v>5805045</v>
      </c>
      <c r="E73" s="8">
        <v>2365018</v>
      </c>
      <c r="F73" s="8">
        <v>5590043</v>
      </c>
      <c r="G73" s="9">
        <f t="shared" si="5"/>
        <v>21500166</v>
      </c>
      <c r="H73" s="15">
        <f t="shared" si="6"/>
        <v>-9.9999462794833072E-3</v>
      </c>
      <c r="I73" s="15">
        <f t="shared" si="7"/>
        <v>-9.9998618615166901E-3</v>
      </c>
      <c r="J73" s="15">
        <f t="shared" si="8"/>
        <v>-9.9999706978965985E-3</v>
      </c>
      <c r="K73" s="15">
        <f t="shared" si="9"/>
        <v>-9.9999858319513857E-3</v>
      </c>
    </row>
    <row r="74" spans="2:11" x14ac:dyDescent="0.45">
      <c r="B74" s="11">
        <v>43537</v>
      </c>
      <c r="C74" s="8">
        <v>7818242</v>
      </c>
      <c r="D74" s="8">
        <v>5863681</v>
      </c>
      <c r="E74" s="8">
        <v>2388907</v>
      </c>
      <c r="F74" s="8">
        <v>5646508</v>
      </c>
      <c r="G74" s="9">
        <f t="shared" si="5"/>
        <v>21717338</v>
      </c>
      <c r="H74" s="15">
        <f t="shared" si="6"/>
        <v>3.0927799707134884E-2</v>
      </c>
      <c r="I74" s="15">
        <f t="shared" si="7"/>
        <v>3.0927757112584109E-2</v>
      </c>
      <c r="J74" s="15">
        <f t="shared" si="8"/>
        <v>3.0927741623655747E-2</v>
      </c>
      <c r="K74" s="15">
        <f t="shared" si="9"/>
        <v>3.0927789877623457E-2</v>
      </c>
    </row>
    <row r="75" spans="2:11" x14ac:dyDescent="0.45">
      <c r="B75" s="11">
        <v>43538</v>
      </c>
      <c r="C75" s="8">
        <v>8209154</v>
      </c>
      <c r="D75" s="8">
        <v>6156866</v>
      </c>
      <c r="E75" s="8">
        <v>2508352</v>
      </c>
      <c r="F75" s="8">
        <v>5928833</v>
      </c>
      <c r="G75" s="9">
        <f t="shared" si="5"/>
        <v>22803205</v>
      </c>
      <c r="H75" s="15">
        <f t="shared" si="6"/>
        <v>4.9999987209400798E-2</v>
      </c>
      <c r="I75" s="15">
        <f t="shared" si="7"/>
        <v>5.0000162014270488E-2</v>
      </c>
      <c r="J75" s="15">
        <f t="shared" si="8"/>
        <v>4.9999853489482771E-2</v>
      </c>
      <c r="K75" s="15">
        <f t="shared" si="9"/>
        <v>4.9999929159756817E-2</v>
      </c>
    </row>
    <row r="76" spans="2:11" x14ac:dyDescent="0.45">
      <c r="B76" s="11">
        <v>43539</v>
      </c>
      <c r="C76" s="8">
        <v>7740060</v>
      </c>
      <c r="D76" s="8">
        <v>5805045</v>
      </c>
      <c r="E76" s="8">
        <v>2365018</v>
      </c>
      <c r="F76" s="8">
        <v>5590043</v>
      </c>
      <c r="G76" s="9">
        <f t="shared" si="5"/>
        <v>21500166</v>
      </c>
      <c r="H76" s="15">
        <f t="shared" si="6"/>
        <v>-9.9999462794833072E-3</v>
      </c>
      <c r="I76" s="15">
        <f t="shared" si="7"/>
        <v>-9.9998618615166901E-3</v>
      </c>
      <c r="J76" s="15">
        <f t="shared" si="8"/>
        <v>-9.9999706978965985E-3</v>
      </c>
      <c r="K76" s="15">
        <f t="shared" si="9"/>
        <v>-9.9999858319513857E-3</v>
      </c>
    </row>
    <row r="77" spans="2:11" x14ac:dyDescent="0.45">
      <c r="B77" s="11">
        <v>43540</v>
      </c>
      <c r="C77" s="8">
        <v>15352294</v>
      </c>
      <c r="D77" s="8">
        <v>11514221</v>
      </c>
      <c r="E77" s="8">
        <v>4690978</v>
      </c>
      <c r="F77" s="8">
        <v>11087768</v>
      </c>
      <c r="G77" s="9">
        <f t="shared" si="5"/>
        <v>42645261</v>
      </c>
      <c r="H77" s="15">
        <f t="shared" si="6"/>
        <v>-8.6538469548077201E-2</v>
      </c>
      <c r="I77" s="15">
        <f t="shared" si="7"/>
        <v>-8.6538466115384627E-2</v>
      </c>
      <c r="J77" s="15">
        <f t="shared" si="8"/>
        <v>-8.6538560774484963E-2</v>
      </c>
      <c r="K77" s="15">
        <f t="shared" si="9"/>
        <v>-8.6538452032543955E-2</v>
      </c>
    </row>
    <row r="78" spans="2:11" x14ac:dyDescent="0.45">
      <c r="B78" s="11">
        <v>43541</v>
      </c>
      <c r="C78" s="8">
        <v>15352294</v>
      </c>
      <c r="D78" s="8">
        <v>11514221</v>
      </c>
      <c r="E78" s="8">
        <v>4690978</v>
      </c>
      <c r="F78" s="8">
        <v>11087768</v>
      </c>
      <c r="G78" s="9">
        <f t="shared" si="5"/>
        <v>42645261</v>
      </c>
      <c r="H78" s="15">
        <f t="shared" si="6"/>
        <v>-7.7669916328023891E-2</v>
      </c>
      <c r="I78" s="15">
        <f t="shared" si="7"/>
        <v>-7.7669857805759857E-2</v>
      </c>
      <c r="J78" s="15">
        <f t="shared" si="8"/>
        <v>-7.7669952544313747E-2</v>
      </c>
      <c r="K78" s="15">
        <f t="shared" si="9"/>
        <v>-7.7669919872561444E-2</v>
      </c>
    </row>
    <row r="79" spans="2:11" x14ac:dyDescent="0.45">
      <c r="B79" s="11">
        <v>43542</v>
      </c>
      <c r="C79" s="8">
        <v>8052789</v>
      </c>
      <c r="D79" s="8">
        <v>6039592</v>
      </c>
      <c r="E79" s="8">
        <v>2460574</v>
      </c>
      <c r="F79" s="8">
        <v>5815903</v>
      </c>
      <c r="G79" s="9">
        <f t="shared" si="5"/>
        <v>22368858</v>
      </c>
      <c r="H79" s="15">
        <f t="shared" si="6"/>
        <v>5.1020396177072547E-2</v>
      </c>
      <c r="I79" s="15">
        <f t="shared" si="7"/>
        <v>5.1020393957407872E-2</v>
      </c>
      <c r="J79" s="15">
        <f t="shared" si="8"/>
        <v>5.1020255611715637E-2</v>
      </c>
      <c r="K79" s="15">
        <f t="shared" si="9"/>
        <v>5.1020334402081202E-2</v>
      </c>
    </row>
    <row r="80" spans="2:11" x14ac:dyDescent="0.45">
      <c r="B80" s="11">
        <v>43543</v>
      </c>
      <c r="C80" s="8">
        <v>7896424</v>
      </c>
      <c r="D80" s="8">
        <v>5922318</v>
      </c>
      <c r="E80" s="8">
        <v>2412796</v>
      </c>
      <c r="F80" s="8">
        <v>5702973</v>
      </c>
      <c r="G80" s="9">
        <f t="shared" si="5"/>
        <v>21934511</v>
      </c>
      <c r="H80" s="15">
        <f t="shared" si="6"/>
        <v>2.0201910579504601E-2</v>
      </c>
      <c r="I80" s="15">
        <f t="shared" si="7"/>
        <v>2.0201910579504601E-2</v>
      </c>
      <c r="J80" s="15">
        <f t="shared" si="8"/>
        <v>2.0201960407912223E-2</v>
      </c>
      <c r="K80" s="15">
        <f t="shared" si="9"/>
        <v>2.0201991290585752E-2</v>
      </c>
    </row>
    <row r="81" spans="2:11" x14ac:dyDescent="0.45">
      <c r="B81" s="11">
        <v>43544</v>
      </c>
      <c r="C81" s="8">
        <v>7661877</v>
      </c>
      <c r="D81" s="8">
        <v>5746408</v>
      </c>
      <c r="E81" s="8">
        <v>2341129</v>
      </c>
      <c r="F81" s="8">
        <v>5533578</v>
      </c>
      <c r="G81" s="9">
        <f t="shared" si="5"/>
        <v>21282992</v>
      </c>
      <c r="H81" s="15">
        <f t="shared" si="6"/>
        <v>-2.0000020464958745E-2</v>
      </c>
      <c r="I81" s="15">
        <f t="shared" si="7"/>
        <v>-1.9999894264370766E-2</v>
      </c>
      <c r="J81" s="15">
        <f t="shared" si="8"/>
        <v>-1.9999941395793086E-2</v>
      </c>
      <c r="K81" s="15">
        <f t="shared" si="9"/>
        <v>-1.9999971663902771E-2</v>
      </c>
    </row>
    <row r="82" spans="2:11" x14ac:dyDescent="0.45">
      <c r="B82" s="11">
        <v>43545</v>
      </c>
      <c r="C82" s="8">
        <v>7818242</v>
      </c>
      <c r="D82" s="8">
        <v>5863681</v>
      </c>
      <c r="E82" s="8">
        <v>2388907</v>
      </c>
      <c r="F82" s="8">
        <v>5646508</v>
      </c>
      <c r="G82" s="9">
        <f t="shared" si="5"/>
        <v>21717338</v>
      </c>
      <c r="H82" s="15">
        <f t="shared" si="6"/>
        <v>-4.7619036017596983E-2</v>
      </c>
      <c r="I82" s="15">
        <f t="shared" si="7"/>
        <v>-4.7619194570744261E-2</v>
      </c>
      <c r="J82" s="15">
        <f t="shared" si="8"/>
        <v>-4.7618914729671169E-2</v>
      </c>
      <c r="K82" s="15">
        <f t="shared" si="9"/>
        <v>-4.7618983364854484E-2</v>
      </c>
    </row>
    <row r="83" spans="2:11" x14ac:dyDescent="0.45">
      <c r="B83" s="11">
        <v>43546</v>
      </c>
      <c r="C83" s="8">
        <v>7583695</v>
      </c>
      <c r="D83" s="8">
        <v>5687771</v>
      </c>
      <c r="E83" s="8">
        <v>2317240</v>
      </c>
      <c r="F83" s="8">
        <v>5477113</v>
      </c>
      <c r="G83" s="9">
        <f t="shared" si="5"/>
        <v>21065819</v>
      </c>
      <c r="H83" s="15">
        <f t="shared" si="6"/>
        <v>-2.0202039777469372E-2</v>
      </c>
      <c r="I83" s="15">
        <f t="shared" si="7"/>
        <v>-2.0202082843457703E-2</v>
      </c>
      <c r="J83" s="15">
        <f t="shared" si="8"/>
        <v>-2.0201960407912334E-2</v>
      </c>
      <c r="K83" s="15">
        <f t="shared" si="9"/>
        <v>-2.0201991290585752E-2</v>
      </c>
    </row>
    <row r="84" spans="2:11" x14ac:dyDescent="0.45">
      <c r="B84" s="11">
        <v>43547</v>
      </c>
      <c r="C84" s="8">
        <v>15998707</v>
      </c>
      <c r="D84" s="8">
        <v>11999030</v>
      </c>
      <c r="E84" s="8">
        <v>4888493</v>
      </c>
      <c r="F84" s="8">
        <v>11554621</v>
      </c>
      <c r="G84" s="9">
        <f t="shared" si="5"/>
        <v>44440851</v>
      </c>
      <c r="H84" s="15">
        <f t="shared" si="6"/>
        <v>4.2105303611303935E-2</v>
      </c>
      <c r="I84" s="15">
        <f t="shared" si="7"/>
        <v>4.2105236646057032E-2</v>
      </c>
      <c r="J84" s="15">
        <f t="shared" si="8"/>
        <v>4.210529232923288E-2</v>
      </c>
      <c r="K84" s="15">
        <f t="shared" si="9"/>
        <v>4.2105228031466657E-2</v>
      </c>
    </row>
    <row r="85" spans="2:11" x14ac:dyDescent="0.45">
      <c r="B85" s="11">
        <v>43548</v>
      </c>
      <c r="C85" s="8">
        <v>16321913</v>
      </c>
      <c r="D85" s="8">
        <v>12241435</v>
      </c>
      <c r="E85" s="8">
        <v>4987251</v>
      </c>
      <c r="F85" s="8">
        <v>11788048</v>
      </c>
      <c r="G85" s="9">
        <f t="shared" si="5"/>
        <v>45338647</v>
      </c>
      <c r="H85" s="15">
        <f t="shared" si="6"/>
        <v>6.3157922848533277E-2</v>
      </c>
      <c r="I85" s="15">
        <f t="shared" si="7"/>
        <v>6.3157898393647383E-2</v>
      </c>
      <c r="J85" s="15">
        <f t="shared" si="8"/>
        <v>6.3158045081430858E-2</v>
      </c>
      <c r="K85" s="15">
        <f t="shared" si="9"/>
        <v>6.3157887141938707E-2</v>
      </c>
    </row>
    <row r="86" spans="2:11" x14ac:dyDescent="0.45">
      <c r="B86" s="11">
        <v>43549</v>
      </c>
      <c r="C86" s="8">
        <v>8052789</v>
      </c>
      <c r="D86" s="8">
        <v>6039592</v>
      </c>
      <c r="E86" s="8">
        <v>2460574</v>
      </c>
      <c r="F86" s="8">
        <v>5815903</v>
      </c>
      <c r="G86" s="9">
        <f t="shared" si="5"/>
        <v>22368858</v>
      </c>
      <c r="H86" s="15">
        <f t="shared" si="6"/>
        <v>0</v>
      </c>
      <c r="I86" s="15">
        <f t="shared" si="7"/>
        <v>0</v>
      </c>
      <c r="J86" s="15">
        <f t="shared" si="8"/>
        <v>0</v>
      </c>
      <c r="K86" s="15">
        <f t="shared" si="9"/>
        <v>0</v>
      </c>
    </row>
    <row r="87" spans="2:11" x14ac:dyDescent="0.45">
      <c r="B87" s="11">
        <v>43550</v>
      </c>
      <c r="C87" s="8">
        <v>7505512</v>
      </c>
      <c r="D87" s="8">
        <v>5629134</v>
      </c>
      <c r="E87" s="8">
        <v>2293351</v>
      </c>
      <c r="F87" s="8">
        <v>5420648</v>
      </c>
      <c r="G87" s="9">
        <f t="shared" si="5"/>
        <v>20848645</v>
      </c>
      <c r="H87" s="15">
        <f t="shared" si="6"/>
        <v>-4.9504940464189851E-2</v>
      </c>
      <c r="I87" s="15">
        <f t="shared" si="7"/>
        <v>-4.9504940464189851E-2</v>
      </c>
      <c r="J87" s="15">
        <f t="shared" si="8"/>
        <v>-4.950480687136416E-2</v>
      </c>
      <c r="K87" s="15">
        <f t="shared" si="9"/>
        <v>-4.9504881050637994E-2</v>
      </c>
    </row>
    <row r="88" spans="2:11" x14ac:dyDescent="0.45">
      <c r="B88" s="11">
        <v>43551</v>
      </c>
      <c r="C88" s="8">
        <v>7505512</v>
      </c>
      <c r="D88" s="8">
        <v>5629134</v>
      </c>
      <c r="E88" s="8">
        <v>2293351</v>
      </c>
      <c r="F88" s="8">
        <v>5420648</v>
      </c>
      <c r="G88" s="9">
        <f t="shared" si="5"/>
        <v>20848645</v>
      </c>
      <c r="H88" s="15">
        <f t="shared" si="6"/>
        <v>-2.0408184574093213E-2</v>
      </c>
      <c r="I88" s="15">
        <f t="shared" si="7"/>
        <v>-2.0408227191664796E-2</v>
      </c>
      <c r="J88" s="15">
        <f t="shared" si="8"/>
        <v>-2.0408102244686255E-2</v>
      </c>
      <c r="K88" s="15">
        <f t="shared" si="9"/>
        <v>-2.0408133760832503E-2</v>
      </c>
    </row>
    <row r="89" spans="2:11" x14ac:dyDescent="0.45">
      <c r="B89" s="11">
        <v>43552</v>
      </c>
      <c r="C89" s="8">
        <v>7740060</v>
      </c>
      <c r="D89" s="8">
        <v>5805045</v>
      </c>
      <c r="E89" s="8">
        <v>2365018</v>
      </c>
      <c r="F89" s="8">
        <v>5590043</v>
      </c>
      <c r="G89" s="9">
        <f t="shared" si="5"/>
        <v>21500166</v>
      </c>
      <c r="H89" s="15">
        <f t="shared" si="6"/>
        <v>-9.9999462794833072E-3</v>
      </c>
      <c r="I89" s="15">
        <f t="shared" si="7"/>
        <v>-9.9998618615166901E-3</v>
      </c>
      <c r="J89" s="15">
        <f t="shared" si="8"/>
        <v>-9.9999706978965985E-3</v>
      </c>
      <c r="K89" s="15">
        <f t="shared" si="9"/>
        <v>-9.9999858319513857E-3</v>
      </c>
    </row>
    <row r="90" spans="2:11" x14ac:dyDescent="0.45">
      <c r="B90" s="11">
        <v>43553</v>
      </c>
      <c r="C90" s="8">
        <v>8209154</v>
      </c>
      <c r="D90" s="8">
        <v>6156866</v>
      </c>
      <c r="E90" s="8">
        <v>2508352</v>
      </c>
      <c r="F90" s="8">
        <v>5928833</v>
      </c>
      <c r="G90" s="9">
        <f t="shared" si="5"/>
        <v>22803205</v>
      </c>
      <c r="H90" s="15">
        <f t="shared" si="6"/>
        <v>8.2474176506307284E-2</v>
      </c>
      <c r="I90" s="15">
        <f t="shared" si="7"/>
        <v>8.247431199322186E-2</v>
      </c>
      <c r="J90" s="15">
        <f t="shared" si="8"/>
        <v>8.2473977663081843E-2</v>
      </c>
      <c r="K90" s="15">
        <f t="shared" si="9"/>
        <v>8.2474106340329367E-2</v>
      </c>
    </row>
    <row r="91" spans="2:11" x14ac:dyDescent="0.45">
      <c r="B91" s="11">
        <v>43554</v>
      </c>
      <c r="C91" s="8">
        <v>16160310</v>
      </c>
      <c r="D91" s="8">
        <v>12120232</v>
      </c>
      <c r="E91" s="8">
        <v>4937872</v>
      </c>
      <c r="F91" s="8">
        <v>11671335</v>
      </c>
      <c r="G91" s="9">
        <f t="shared" si="5"/>
        <v>44889749</v>
      </c>
      <c r="H91" s="15">
        <f t="shared" si="6"/>
        <v>1.0101003787368557E-2</v>
      </c>
      <c r="I91" s="15">
        <f t="shared" si="7"/>
        <v>1.010098316280561E-2</v>
      </c>
      <c r="J91" s="15">
        <f t="shared" si="8"/>
        <v>1.0101067956934884E-2</v>
      </c>
      <c r="K91" s="15">
        <f t="shared" si="9"/>
        <v>1.0101066923787538E-2</v>
      </c>
    </row>
    <row r="92" spans="2:11" x14ac:dyDescent="0.45">
      <c r="B92" s="11">
        <v>43555</v>
      </c>
      <c r="C92" s="8">
        <v>15352294</v>
      </c>
      <c r="D92" s="8">
        <v>11514221</v>
      </c>
      <c r="E92" s="8">
        <v>4690978</v>
      </c>
      <c r="F92" s="8">
        <v>11087768</v>
      </c>
      <c r="G92" s="9">
        <f t="shared" si="5"/>
        <v>42645261</v>
      </c>
      <c r="H92" s="15">
        <f t="shared" si="6"/>
        <v>-5.9405965464955024E-2</v>
      </c>
      <c r="I92" s="15">
        <f t="shared" si="7"/>
        <v>-5.9405943829297758E-2</v>
      </c>
      <c r="J92" s="15">
        <f t="shared" si="8"/>
        <v>-5.9406073606481757E-2</v>
      </c>
      <c r="K92" s="15">
        <f t="shared" si="9"/>
        <v>-5.940593387471782E-2</v>
      </c>
    </row>
    <row r="93" spans="2:11" x14ac:dyDescent="0.45">
      <c r="B93" s="11">
        <v>43556</v>
      </c>
      <c r="C93" s="8">
        <v>7583695</v>
      </c>
      <c r="D93" s="8">
        <v>5687771</v>
      </c>
      <c r="E93" s="8">
        <v>2317240</v>
      </c>
      <c r="F93" s="8">
        <v>5477113</v>
      </c>
      <c r="G93" s="9">
        <f t="shared" si="5"/>
        <v>21065819</v>
      </c>
      <c r="H93" s="15">
        <f t="shared" si="6"/>
        <v>-5.8252364491358177E-2</v>
      </c>
      <c r="I93" s="15">
        <f t="shared" si="7"/>
        <v>-5.8252444867136766E-2</v>
      </c>
      <c r="J93" s="15">
        <f t="shared" si="8"/>
        <v>-5.8252261464194932E-2</v>
      </c>
      <c r="K93" s="15">
        <f t="shared" si="9"/>
        <v>-5.825234705599458E-2</v>
      </c>
    </row>
    <row r="94" spans="2:11" x14ac:dyDescent="0.45">
      <c r="B94" s="11">
        <v>43557</v>
      </c>
      <c r="C94" s="8">
        <v>8209154</v>
      </c>
      <c r="D94" s="8">
        <v>6156866</v>
      </c>
      <c r="E94" s="8">
        <v>2508352</v>
      </c>
      <c r="F94" s="8">
        <v>5928833</v>
      </c>
      <c r="G94" s="9">
        <f t="shared" si="5"/>
        <v>22803205</v>
      </c>
      <c r="H94" s="15">
        <f t="shared" si="6"/>
        <v>9.3750033308853453E-2</v>
      </c>
      <c r="I94" s="15">
        <f t="shared" si="7"/>
        <v>9.3750122132463032E-2</v>
      </c>
      <c r="J94" s="15">
        <f t="shared" si="8"/>
        <v>9.3749713846681182E-2</v>
      </c>
      <c r="K94" s="15">
        <f t="shared" si="9"/>
        <v>9.3749861640158194E-2</v>
      </c>
    </row>
    <row r="95" spans="2:11" x14ac:dyDescent="0.45">
      <c r="B95" s="11">
        <v>43558</v>
      </c>
      <c r="C95" s="8">
        <v>8052789</v>
      </c>
      <c r="D95" s="8">
        <v>6039592</v>
      </c>
      <c r="E95" s="8">
        <v>2460574</v>
      </c>
      <c r="F95" s="8">
        <v>5815903</v>
      </c>
      <c r="G95" s="9">
        <f t="shared" si="5"/>
        <v>22368858</v>
      </c>
      <c r="H95" s="15">
        <f t="shared" si="6"/>
        <v>7.2916677769617744E-2</v>
      </c>
      <c r="I95" s="15">
        <f t="shared" si="7"/>
        <v>7.2916722181422644E-2</v>
      </c>
      <c r="J95" s="15">
        <f t="shared" si="8"/>
        <v>7.2916444102974154E-2</v>
      </c>
      <c r="K95" s="15">
        <f t="shared" si="9"/>
        <v>7.2916559053456398E-2</v>
      </c>
    </row>
    <row r="96" spans="2:11" x14ac:dyDescent="0.45">
      <c r="B96" s="11">
        <v>43559</v>
      </c>
      <c r="C96" s="8">
        <v>7974607</v>
      </c>
      <c r="D96" s="8">
        <v>5980955</v>
      </c>
      <c r="E96" s="8">
        <v>2436685</v>
      </c>
      <c r="F96" s="8">
        <v>5759438</v>
      </c>
      <c r="G96" s="9">
        <f t="shared" si="5"/>
        <v>22151685</v>
      </c>
      <c r="H96" s="15">
        <f t="shared" si="6"/>
        <v>3.0302995067221783E-2</v>
      </c>
      <c r="I96" s="15">
        <f t="shared" si="7"/>
        <v>3.0302952001233452E-2</v>
      </c>
      <c r="J96" s="15">
        <f t="shared" si="8"/>
        <v>3.0302940611868445E-2</v>
      </c>
      <c r="K96" s="15">
        <f t="shared" si="9"/>
        <v>3.0302986935878629E-2</v>
      </c>
    </row>
    <row r="97" spans="2:11" x14ac:dyDescent="0.45">
      <c r="B97" s="11">
        <v>43560</v>
      </c>
      <c r="C97" s="8">
        <v>8130972</v>
      </c>
      <c r="D97" s="8">
        <v>6098229</v>
      </c>
      <c r="E97" s="8">
        <v>2484463</v>
      </c>
      <c r="F97" s="8">
        <v>5872368</v>
      </c>
      <c r="G97" s="9">
        <f t="shared" si="5"/>
        <v>22586032</v>
      </c>
      <c r="H97" s="15">
        <f t="shared" si="6"/>
        <v>-9.5237584774265915E-3</v>
      </c>
      <c r="I97" s="15">
        <f t="shared" si="7"/>
        <v>-9.5238389141488744E-3</v>
      </c>
      <c r="J97" s="15">
        <f t="shared" si="8"/>
        <v>-9.523782945934256E-3</v>
      </c>
      <c r="K97" s="15">
        <f t="shared" si="9"/>
        <v>-9.5237966729708745E-3</v>
      </c>
    </row>
    <row r="98" spans="2:11" x14ac:dyDescent="0.45">
      <c r="B98" s="11">
        <v>43561</v>
      </c>
      <c r="C98" s="8">
        <v>16806722</v>
      </c>
      <c r="D98" s="8">
        <v>12605042</v>
      </c>
      <c r="E98" s="8">
        <v>5135387</v>
      </c>
      <c r="F98" s="8">
        <v>12138188</v>
      </c>
      <c r="G98" s="9">
        <f t="shared" si="5"/>
        <v>46685339</v>
      </c>
      <c r="H98" s="15">
        <f t="shared" si="6"/>
        <v>3.9999975247999586E-2</v>
      </c>
      <c r="I98" s="15">
        <f t="shared" si="7"/>
        <v>4.0000059404803556E-2</v>
      </c>
      <c r="J98" s="15">
        <f t="shared" si="8"/>
        <v>4.0000024301966475E-2</v>
      </c>
      <c r="K98" s="15">
        <f t="shared" si="9"/>
        <v>3.9999965727999465E-2</v>
      </c>
    </row>
    <row r="99" spans="2:11" x14ac:dyDescent="0.45">
      <c r="B99" s="11">
        <v>43562</v>
      </c>
      <c r="C99" s="8">
        <v>15513897</v>
      </c>
      <c r="D99" s="8">
        <v>11635423</v>
      </c>
      <c r="E99" s="8">
        <v>4740357</v>
      </c>
      <c r="F99" s="8">
        <v>11204481</v>
      </c>
      <c r="G99" s="9">
        <f t="shared" si="5"/>
        <v>43094158</v>
      </c>
      <c r="H99" s="15">
        <f t="shared" si="6"/>
        <v>1.052630961861456E-2</v>
      </c>
      <c r="I99" s="15">
        <f t="shared" si="7"/>
        <v>1.052628744923334E-2</v>
      </c>
      <c r="J99" s="15">
        <f t="shared" si="8"/>
        <v>1.0526376376098989E-2</v>
      </c>
      <c r="K99" s="15">
        <f t="shared" si="9"/>
        <v>1.0526284460497415E-2</v>
      </c>
    </row>
    <row r="100" spans="2:11" x14ac:dyDescent="0.45">
      <c r="B100" s="11">
        <v>43563</v>
      </c>
      <c r="C100" s="8">
        <v>7740060</v>
      </c>
      <c r="D100" s="8">
        <v>5805045</v>
      </c>
      <c r="E100" s="8">
        <v>2365018</v>
      </c>
      <c r="F100" s="8">
        <v>5590043</v>
      </c>
      <c r="G100" s="9">
        <f t="shared" si="5"/>
        <v>21500166</v>
      </c>
      <c r="H100" s="15">
        <f t="shared" si="6"/>
        <v>2.0618577092037516E-2</v>
      </c>
      <c r="I100" s="15">
        <f t="shared" si="7"/>
        <v>2.0618621952255056E-2</v>
      </c>
      <c r="J100" s="15">
        <f t="shared" si="8"/>
        <v>2.0618494415770572E-2</v>
      </c>
      <c r="K100" s="15">
        <f t="shared" si="9"/>
        <v>2.0618526585082231E-2</v>
      </c>
    </row>
    <row r="101" spans="2:11" x14ac:dyDescent="0.45">
      <c r="B101" s="11">
        <v>43564</v>
      </c>
      <c r="C101" s="8">
        <v>7818242</v>
      </c>
      <c r="D101" s="8">
        <v>5863681</v>
      </c>
      <c r="E101" s="8">
        <v>2388907</v>
      </c>
      <c r="F101" s="8">
        <v>5646508</v>
      </c>
      <c r="G101" s="9">
        <f t="shared" si="5"/>
        <v>21717338</v>
      </c>
      <c r="H101" s="15">
        <f t="shared" si="6"/>
        <v>-4.7619036017596983E-2</v>
      </c>
      <c r="I101" s="15">
        <f t="shared" si="7"/>
        <v>-4.7619194570744261E-2</v>
      </c>
      <c r="J101" s="15">
        <f t="shared" si="8"/>
        <v>-4.7618914729671169E-2</v>
      </c>
      <c r="K101" s="15">
        <f t="shared" si="9"/>
        <v>-4.7618983364854484E-2</v>
      </c>
    </row>
    <row r="102" spans="2:11" x14ac:dyDescent="0.45">
      <c r="B102" s="11">
        <v>43565</v>
      </c>
      <c r="C102" s="8">
        <v>7740060</v>
      </c>
      <c r="D102" s="8">
        <v>5805045</v>
      </c>
      <c r="E102" s="8">
        <v>2365018</v>
      </c>
      <c r="F102" s="8">
        <v>5590043</v>
      </c>
      <c r="G102" s="9">
        <f t="shared" si="5"/>
        <v>21500166</v>
      </c>
      <c r="H102" s="15">
        <f t="shared" si="6"/>
        <v>-3.8834868267379141E-2</v>
      </c>
      <c r="I102" s="15">
        <f t="shared" si="7"/>
        <v>-3.8834908053391737E-2</v>
      </c>
      <c r="J102" s="15">
        <f t="shared" si="8"/>
        <v>-3.8834840976129992E-2</v>
      </c>
      <c r="K102" s="15">
        <f t="shared" si="9"/>
        <v>-3.8834898037329757E-2</v>
      </c>
    </row>
    <row r="103" spans="2:11" x14ac:dyDescent="0.45">
      <c r="B103" s="11">
        <v>43566</v>
      </c>
      <c r="C103" s="8">
        <v>7427330</v>
      </c>
      <c r="D103" s="8">
        <v>5570497</v>
      </c>
      <c r="E103" s="8">
        <v>2269462</v>
      </c>
      <c r="F103" s="8">
        <v>5364183</v>
      </c>
      <c r="G103" s="9">
        <f t="shared" si="5"/>
        <v>20631472</v>
      </c>
      <c r="H103" s="15">
        <f t="shared" si="6"/>
        <v>-6.8627457127354408E-2</v>
      </c>
      <c r="I103" s="15">
        <f t="shared" si="7"/>
        <v>-6.8627501795281876E-2</v>
      </c>
      <c r="J103" s="15">
        <f t="shared" si="8"/>
        <v>-6.8627253830511492E-2</v>
      </c>
      <c r="K103" s="15">
        <f t="shared" si="9"/>
        <v>-6.8627355655187183E-2</v>
      </c>
    </row>
    <row r="104" spans="2:11" x14ac:dyDescent="0.45">
      <c r="B104" s="11">
        <v>43567</v>
      </c>
      <c r="C104" s="8">
        <v>7427330</v>
      </c>
      <c r="D104" s="8">
        <v>5570497</v>
      </c>
      <c r="E104" s="8">
        <v>2269462</v>
      </c>
      <c r="F104" s="8">
        <v>5364183</v>
      </c>
      <c r="G104" s="9">
        <f t="shared" si="5"/>
        <v>20631472</v>
      </c>
      <c r="H104" s="15">
        <f t="shared" si="6"/>
        <v>-8.6538485189716519E-2</v>
      </c>
      <c r="I104" s="15">
        <f t="shared" si="7"/>
        <v>-8.6538567180733938E-2</v>
      </c>
      <c r="J104" s="15">
        <f t="shared" si="8"/>
        <v>-8.6538217715457999E-2</v>
      </c>
      <c r="K104" s="15">
        <f t="shared" si="9"/>
        <v>-8.6538343646038518E-2</v>
      </c>
    </row>
    <row r="105" spans="2:11" x14ac:dyDescent="0.45">
      <c r="B105" s="11">
        <v>43568</v>
      </c>
      <c r="C105" s="8">
        <v>15513897</v>
      </c>
      <c r="D105" s="8">
        <v>11635423</v>
      </c>
      <c r="E105" s="8">
        <v>4740357</v>
      </c>
      <c r="F105" s="8">
        <v>11204481</v>
      </c>
      <c r="G105" s="9">
        <f t="shared" si="5"/>
        <v>43094158</v>
      </c>
      <c r="H105" s="15">
        <f t="shared" si="6"/>
        <v>-7.6923090653846726E-2</v>
      </c>
      <c r="I105" s="15">
        <f t="shared" si="7"/>
        <v>-7.6923107435897475E-2</v>
      </c>
      <c r="J105" s="15">
        <f t="shared" si="8"/>
        <v>-7.6923121860144161E-2</v>
      </c>
      <c r="K105" s="15">
        <f t="shared" si="9"/>
        <v>-7.69230959349122E-2</v>
      </c>
    </row>
    <row r="106" spans="2:11" x14ac:dyDescent="0.45">
      <c r="B106" s="11">
        <v>43569</v>
      </c>
      <c r="C106" s="8">
        <v>16806722</v>
      </c>
      <c r="D106" s="8">
        <v>12605042</v>
      </c>
      <c r="E106" s="8">
        <v>5135387</v>
      </c>
      <c r="F106" s="8">
        <v>12138188</v>
      </c>
      <c r="G106" s="9">
        <f t="shared" si="5"/>
        <v>46685339</v>
      </c>
      <c r="H106" s="15">
        <f t="shared" si="6"/>
        <v>8.3333349447917593E-2</v>
      </c>
      <c r="I106" s="15">
        <f t="shared" si="7"/>
        <v>8.3333369143519853E-2</v>
      </c>
      <c r="J106" s="15">
        <f t="shared" si="8"/>
        <v>8.3333386071977378E-2</v>
      </c>
      <c r="K106" s="15">
        <f t="shared" si="9"/>
        <v>8.3333355645834883E-2</v>
      </c>
    </row>
    <row r="107" spans="2:11" x14ac:dyDescent="0.45">
      <c r="B107" s="11">
        <v>43570</v>
      </c>
      <c r="C107" s="8">
        <v>7583695</v>
      </c>
      <c r="D107" s="8">
        <v>5687771</v>
      </c>
      <c r="E107" s="8">
        <v>2317240</v>
      </c>
      <c r="F107" s="8">
        <v>5477113</v>
      </c>
      <c r="G107" s="9">
        <f t="shared" si="5"/>
        <v>21065819</v>
      </c>
      <c r="H107" s="15">
        <f t="shared" si="6"/>
        <v>-2.0202039777469372E-2</v>
      </c>
      <c r="I107" s="15">
        <f t="shared" si="7"/>
        <v>-2.0202082843457703E-2</v>
      </c>
      <c r="J107" s="15">
        <f t="shared" si="8"/>
        <v>-2.0201960407912334E-2</v>
      </c>
      <c r="K107" s="15">
        <f t="shared" si="9"/>
        <v>-2.0201991290585752E-2</v>
      </c>
    </row>
    <row r="108" spans="2:11" x14ac:dyDescent="0.45">
      <c r="B108" s="11">
        <v>43571</v>
      </c>
      <c r="C108" s="8">
        <v>8130972</v>
      </c>
      <c r="D108" s="8">
        <v>6098229</v>
      </c>
      <c r="E108" s="8">
        <v>2484463</v>
      </c>
      <c r="F108" s="8">
        <v>5872368</v>
      </c>
      <c r="G108" s="9">
        <f t="shared" si="5"/>
        <v>22586032</v>
      </c>
      <c r="H108" s="15">
        <f t="shared" si="6"/>
        <v>4.0000040929917491E-2</v>
      </c>
      <c r="I108" s="15">
        <f t="shared" si="7"/>
        <v>4.0000129611416524E-2</v>
      </c>
      <c r="J108" s="15">
        <f t="shared" si="8"/>
        <v>3.9999882791586172E-2</v>
      </c>
      <c r="K108" s="15">
        <f t="shared" si="9"/>
        <v>3.9999943327805543E-2</v>
      </c>
    </row>
    <row r="109" spans="2:11" x14ac:dyDescent="0.45">
      <c r="B109" s="11">
        <v>43572</v>
      </c>
      <c r="C109" s="8">
        <v>7896424</v>
      </c>
      <c r="D109" s="8">
        <v>5922318</v>
      </c>
      <c r="E109" s="8">
        <v>2412796</v>
      </c>
      <c r="F109" s="8">
        <v>5702973</v>
      </c>
      <c r="G109" s="9">
        <f t="shared" si="5"/>
        <v>21934511</v>
      </c>
      <c r="H109" s="15">
        <f t="shared" si="6"/>
        <v>2.0201910579504601E-2</v>
      </c>
      <c r="I109" s="15">
        <f t="shared" si="7"/>
        <v>2.0201910579504601E-2</v>
      </c>
      <c r="J109" s="15">
        <f t="shared" si="8"/>
        <v>2.0201960407912223E-2</v>
      </c>
      <c r="K109" s="15">
        <f t="shared" si="9"/>
        <v>2.0201991290585752E-2</v>
      </c>
    </row>
    <row r="110" spans="2:11" x14ac:dyDescent="0.45">
      <c r="B110" s="11">
        <v>43573</v>
      </c>
      <c r="C110" s="8">
        <v>8209154</v>
      </c>
      <c r="D110" s="8">
        <v>6156866</v>
      </c>
      <c r="E110" s="8">
        <v>2508352</v>
      </c>
      <c r="F110" s="8">
        <v>5928833</v>
      </c>
      <c r="G110" s="9">
        <f t="shared" si="5"/>
        <v>22803205</v>
      </c>
      <c r="H110" s="15">
        <f t="shared" si="6"/>
        <v>0.10526312954991912</v>
      </c>
      <c r="I110" s="15">
        <f t="shared" si="7"/>
        <v>0.10526331851538551</v>
      </c>
      <c r="J110" s="15">
        <f t="shared" si="8"/>
        <v>0.10526283321774055</v>
      </c>
      <c r="K110" s="15">
        <f t="shared" si="9"/>
        <v>0.10526300090805996</v>
      </c>
    </row>
    <row r="111" spans="2:11" x14ac:dyDescent="0.45">
      <c r="B111" s="11">
        <v>43574</v>
      </c>
      <c r="C111" s="8">
        <v>7974607</v>
      </c>
      <c r="D111" s="8">
        <v>5980955</v>
      </c>
      <c r="E111" s="8">
        <v>2436685</v>
      </c>
      <c r="F111" s="8">
        <v>5759438</v>
      </c>
      <c r="G111" s="9">
        <f t="shared" si="5"/>
        <v>22151685</v>
      </c>
      <c r="H111" s="15">
        <f t="shared" si="6"/>
        <v>7.3684217612520309E-2</v>
      </c>
      <c r="I111" s="15">
        <f t="shared" si="7"/>
        <v>7.3684269105611211E-2</v>
      </c>
      <c r="J111" s="15">
        <f t="shared" si="8"/>
        <v>7.3683983252418317E-2</v>
      </c>
      <c r="K111" s="15">
        <f t="shared" si="9"/>
        <v>7.3684100635641903E-2</v>
      </c>
    </row>
    <row r="112" spans="2:11" x14ac:dyDescent="0.45">
      <c r="B112" s="11">
        <v>43575</v>
      </c>
      <c r="C112" s="8">
        <v>15998707</v>
      </c>
      <c r="D112" s="8">
        <v>11999030</v>
      </c>
      <c r="E112" s="8">
        <v>4888493</v>
      </c>
      <c r="F112" s="8">
        <v>11554621</v>
      </c>
      <c r="G112" s="9">
        <f t="shared" si="5"/>
        <v>44440851</v>
      </c>
      <c r="H112" s="15">
        <f t="shared" si="6"/>
        <v>3.1250046329429626E-2</v>
      </c>
      <c r="I112" s="15">
        <f t="shared" si="7"/>
        <v>3.1250002685764056E-2</v>
      </c>
      <c r="J112" s="15">
        <f t="shared" si="8"/>
        <v>3.1249967038347481E-2</v>
      </c>
      <c r="K112" s="15">
        <f t="shared" si="9"/>
        <v>3.1249997210937241E-2</v>
      </c>
    </row>
    <row r="113" spans="2:11" x14ac:dyDescent="0.45">
      <c r="B113" s="11">
        <v>43576</v>
      </c>
      <c r="C113" s="8">
        <v>16806722</v>
      </c>
      <c r="D113" s="8">
        <v>12605042</v>
      </c>
      <c r="E113" s="8">
        <v>5135387</v>
      </c>
      <c r="F113" s="8">
        <v>12138188</v>
      </c>
      <c r="G113" s="9">
        <f t="shared" si="5"/>
        <v>46685339</v>
      </c>
      <c r="H113" s="15">
        <f t="shared" si="6"/>
        <v>0</v>
      </c>
      <c r="I113" s="15">
        <f t="shared" si="7"/>
        <v>0</v>
      </c>
      <c r="J113" s="15">
        <f t="shared" si="8"/>
        <v>0</v>
      </c>
      <c r="K113" s="15">
        <f t="shared" si="9"/>
        <v>0</v>
      </c>
    </row>
    <row r="114" spans="2:11" x14ac:dyDescent="0.45">
      <c r="B114" s="11">
        <v>43577</v>
      </c>
      <c r="C114" s="8">
        <v>7505512</v>
      </c>
      <c r="D114" s="8">
        <v>5629134</v>
      </c>
      <c r="E114" s="8">
        <v>2293351</v>
      </c>
      <c r="F114" s="8">
        <v>5420648</v>
      </c>
      <c r="G114" s="9">
        <f t="shared" si="5"/>
        <v>20848645</v>
      </c>
      <c r="H114" s="15">
        <f t="shared" si="6"/>
        <v>-1.0309354476940369E-2</v>
      </c>
      <c r="I114" s="15">
        <f t="shared" si="7"/>
        <v>-1.0309310976127528E-2</v>
      </c>
      <c r="J114" s="15">
        <f t="shared" si="8"/>
        <v>-1.0309247207885286E-2</v>
      </c>
      <c r="K114" s="15">
        <f t="shared" si="9"/>
        <v>-1.0309263292541115E-2</v>
      </c>
    </row>
    <row r="115" spans="2:11" x14ac:dyDescent="0.45">
      <c r="B115" s="11">
        <v>43578</v>
      </c>
      <c r="C115" s="8">
        <v>7427330</v>
      </c>
      <c r="D115" s="8">
        <v>5570497</v>
      </c>
      <c r="E115" s="8">
        <v>2269462</v>
      </c>
      <c r="F115" s="8">
        <v>5364183</v>
      </c>
      <c r="G115" s="9">
        <f t="shared" si="5"/>
        <v>20631472</v>
      </c>
      <c r="H115" s="15">
        <f t="shared" si="6"/>
        <v>-8.6538485189716519E-2</v>
      </c>
      <c r="I115" s="15">
        <f t="shared" si="7"/>
        <v>-8.6538567180733938E-2</v>
      </c>
      <c r="J115" s="15">
        <f t="shared" si="8"/>
        <v>-8.6538217715457999E-2</v>
      </c>
      <c r="K115" s="15">
        <f t="shared" si="9"/>
        <v>-8.6538343646038518E-2</v>
      </c>
    </row>
    <row r="116" spans="2:11" x14ac:dyDescent="0.45">
      <c r="B116" s="11">
        <v>43579</v>
      </c>
      <c r="C116" s="8">
        <v>7818242</v>
      </c>
      <c r="D116" s="8">
        <v>5863681</v>
      </c>
      <c r="E116" s="8">
        <v>2388907</v>
      </c>
      <c r="F116" s="8">
        <v>5646508</v>
      </c>
      <c r="G116" s="9">
        <f t="shared" si="5"/>
        <v>21717338</v>
      </c>
      <c r="H116" s="15">
        <f t="shared" si="6"/>
        <v>-9.9009374369968262E-3</v>
      </c>
      <c r="I116" s="15">
        <f t="shared" si="7"/>
        <v>-9.9010218633988067E-3</v>
      </c>
      <c r="J116" s="15">
        <f t="shared" si="8"/>
        <v>-9.9009613742728764E-3</v>
      </c>
      <c r="K116" s="15">
        <f t="shared" si="9"/>
        <v>-9.9009762101276433E-3</v>
      </c>
    </row>
    <row r="117" spans="2:11" x14ac:dyDescent="0.45">
      <c r="B117" s="11">
        <v>43580</v>
      </c>
      <c r="C117" s="8">
        <v>8209154</v>
      </c>
      <c r="D117" s="8">
        <v>6156866</v>
      </c>
      <c r="E117" s="8">
        <v>2508352</v>
      </c>
      <c r="F117" s="8">
        <v>5928833</v>
      </c>
      <c r="G117" s="9">
        <f t="shared" si="5"/>
        <v>22803205</v>
      </c>
      <c r="H117" s="15">
        <f t="shared" si="6"/>
        <v>0</v>
      </c>
      <c r="I117" s="15">
        <f t="shared" si="7"/>
        <v>0</v>
      </c>
      <c r="J117" s="15">
        <f t="shared" si="8"/>
        <v>0</v>
      </c>
      <c r="K117" s="15">
        <f t="shared" si="9"/>
        <v>0</v>
      </c>
    </row>
    <row r="118" spans="2:11" x14ac:dyDescent="0.45">
      <c r="B118" s="11">
        <v>43581</v>
      </c>
      <c r="C118" s="8">
        <v>7974607</v>
      </c>
      <c r="D118" s="8">
        <v>5980955</v>
      </c>
      <c r="E118" s="8">
        <v>2436685</v>
      </c>
      <c r="F118" s="8">
        <v>5759438</v>
      </c>
      <c r="G118" s="9">
        <f t="shared" si="5"/>
        <v>22151685</v>
      </c>
      <c r="H118" s="15">
        <f t="shared" si="6"/>
        <v>0</v>
      </c>
      <c r="I118" s="15">
        <f t="shared" si="7"/>
        <v>0</v>
      </c>
      <c r="J118" s="15">
        <f t="shared" si="8"/>
        <v>0</v>
      </c>
      <c r="K118" s="15">
        <f t="shared" si="9"/>
        <v>0</v>
      </c>
    </row>
    <row r="119" spans="2:11" x14ac:dyDescent="0.45">
      <c r="B119" s="11">
        <v>43582</v>
      </c>
      <c r="C119" s="8">
        <v>16968325</v>
      </c>
      <c r="D119" s="8">
        <v>12726244</v>
      </c>
      <c r="E119" s="8">
        <v>5184766</v>
      </c>
      <c r="F119" s="8">
        <v>12254901</v>
      </c>
      <c r="G119" s="9">
        <f t="shared" si="5"/>
        <v>47134236</v>
      </c>
      <c r="H119" s="15">
        <f t="shared" si="6"/>
        <v>6.0606022724211339E-2</v>
      </c>
      <c r="I119" s="15">
        <f t="shared" si="7"/>
        <v>6.0606065656974017E-2</v>
      </c>
      <c r="J119" s="15">
        <f t="shared" si="8"/>
        <v>6.0606203179589313E-2</v>
      </c>
      <c r="K119" s="15">
        <f t="shared" si="9"/>
        <v>6.060605536088115E-2</v>
      </c>
    </row>
    <row r="120" spans="2:11" x14ac:dyDescent="0.45">
      <c r="B120" s="11">
        <v>43583</v>
      </c>
      <c r="C120" s="8">
        <v>16645119</v>
      </c>
      <c r="D120" s="8">
        <v>12483839</v>
      </c>
      <c r="E120" s="8">
        <v>5086008</v>
      </c>
      <c r="F120" s="8">
        <v>12021475</v>
      </c>
      <c r="G120" s="9">
        <f t="shared" si="5"/>
        <v>46236441</v>
      </c>
      <c r="H120" s="15">
        <f t="shared" si="6"/>
        <v>-9.6153788942305862E-3</v>
      </c>
      <c r="I120" s="15">
        <f t="shared" si="7"/>
        <v>-9.6154380128206096E-3</v>
      </c>
      <c r="J120" s="15">
        <f t="shared" si="8"/>
        <v>-9.6154389143408014E-3</v>
      </c>
      <c r="K120" s="15">
        <f t="shared" si="9"/>
        <v>-9.6153560976317554E-3</v>
      </c>
    </row>
    <row r="121" spans="2:11" x14ac:dyDescent="0.45">
      <c r="B121" s="11">
        <v>43584</v>
      </c>
      <c r="C121" s="8">
        <v>7427330</v>
      </c>
      <c r="D121" s="8">
        <v>5570497</v>
      </c>
      <c r="E121" s="8">
        <v>2269462</v>
      </c>
      <c r="F121" s="8">
        <v>5364183</v>
      </c>
      <c r="G121" s="9">
        <f t="shared" si="5"/>
        <v>20631472</v>
      </c>
      <c r="H121" s="15">
        <f t="shared" si="6"/>
        <v>-1.0416611151910726E-2</v>
      </c>
      <c r="I121" s="15">
        <f t="shared" si="7"/>
        <v>-1.0416699975520194E-2</v>
      </c>
      <c r="J121" s="15">
        <f t="shared" si="8"/>
        <v>-1.0416634871853403E-2</v>
      </c>
      <c r="K121" s="15">
        <f t="shared" si="9"/>
        <v>-1.0416651293350898E-2</v>
      </c>
    </row>
    <row r="122" spans="2:11" x14ac:dyDescent="0.45">
      <c r="B122" s="11">
        <v>43585</v>
      </c>
      <c r="C122" s="8">
        <v>7583695</v>
      </c>
      <c r="D122" s="8">
        <v>5687771</v>
      </c>
      <c r="E122" s="8">
        <v>2317240</v>
      </c>
      <c r="F122" s="8">
        <v>5477113</v>
      </c>
      <c r="G122" s="9">
        <f t="shared" si="5"/>
        <v>21065819</v>
      </c>
      <c r="H122" s="15">
        <f t="shared" si="6"/>
        <v>2.1052652837560748E-2</v>
      </c>
      <c r="I122" s="15">
        <f t="shared" si="7"/>
        <v>2.1052699606516345E-2</v>
      </c>
      <c r="J122" s="15">
        <f t="shared" si="8"/>
        <v>2.1052566643548154E-2</v>
      </c>
      <c r="K122" s="15">
        <f t="shared" si="9"/>
        <v>2.1052600181612036E-2</v>
      </c>
    </row>
    <row r="123" spans="2:11" x14ac:dyDescent="0.45">
      <c r="B123" s="11">
        <v>43586</v>
      </c>
      <c r="C123" s="8">
        <v>8209154</v>
      </c>
      <c r="D123" s="8">
        <v>6156866</v>
      </c>
      <c r="E123" s="8">
        <v>2508352</v>
      </c>
      <c r="F123" s="8">
        <v>5928833</v>
      </c>
      <c r="G123" s="9">
        <f t="shared" si="5"/>
        <v>22803205</v>
      </c>
      <c r="H123" s="15">
        <f t="shared" si="6"/>
        <v>4.9999987209400798E-2</v>
      </c>
      <c r="I123" s="15">
        <f t="shared" si="7"/>
        <v>5.0000162014270488E-2</v>
      </c>
      <c r="J123" s="15">
        <f t="shared" si="8"/>
        <v>4.9999853489482771E-2</v>
      </c>
      <c r="K123" s="15">
        <f t="shared" si="9"/>
        <v>4.9999929159756817E-2</v>
      </c>
    </row>
    <row r="124" spans="2:11" x14ac:dyDescent="0.45">
      <c r="B124" s="11">
        <v>43587</v>
      </c>
      <c r="C124" s="8">
        <v>7661877</v>
      </c>
      <c r="D124" s="8">
        <v>5746408</v>
      </c>
      <c r="E124" s="8">
        <v>2341129</v>
      </c>
      <c r="F124" s="8">
        <v>5533578</v>
      </c>
      <c r="G124" s="9">
        <f t="shared" si="5"/>
        <v>21282992</v>
      </c>
      <c r="H124" s="15">
        <f t="shared" si="6"/>
        <v>-6.6666674787682179E-2</v>
      </c>
      <c r="I124" s="15">
        <f t="shared" si="7"/>
        <v>-6.6666709978745686E-2</v>
      </c>
      <c r="J124" s="15">
        <f t="shared" si="8"/>
        <v>-6.666648062153957E-2</v>
      </c>
      <c r="K124" s="15">
        <f t="shared" si="9"/>
        <v>-6.6666576710796233E-2</v>
      </c>
    </row>
    <row r="125" spans="2:11" x14ac:dyDescent="0.45">
      <c r="B125" s="11">
        <v>43588</v>
      </c>
      <c r="C125" s="8">
        <v>7505512</v>
      </c>
      <c r="D125" s="8">
        <v>5629134</v>
      </c>
      <c r="E125" s="8">
        <v>2293351</v>
      </c>
      <c r="F125" s="8">
        <v>5420648</v>
      </c>
      <c r="G125" s="9">
        <f t="shared" si="5"/>
        <v>20848645</v>
      </c>
      <c r="H125" s="15">
        <f t="shared" si="6"/>
        <v>-5.8823588422601936E-2</v>
      </c>
      <c r="I125" s="15">
        <f t="shared" si="7"/>
        <v>-5.8823549082044568E-2</v>
      </c>
      <c r="J125" s="15">
        <f t="shared" si="8"/>
        <v>-5.8823360426152771E-2</v>
      </c>
      <c r="K125" s="15">
        <f t="shared" si="9"/>
        <v>-5.8823447704446141E-2</v>
      </c>
    </row>
    <row r="126" spans="2:11" x14ac:dyDescent="0.45">
      <c r="B126" s="11">
        <v>43589</v>
      </c>
      <c r="C126" s="8">
        <v>15513897</v>
      </c>
      <c r="D126" s="8">
        <v>11635423</v>
      </c>
      <c r="E126" s="8">
        <v>4740357</v>
      </c>
      <c r="F126" s="8">
        <v>11204481</v>
      </c>
      <c r="G126" s="9">
        <f t="shared" si="5"/>
        <v>43094158</v>
      </c>
      <c r="H126" s="15">
        <f t="shared" si="6"/>
        <v>-8.5714294133333757E-2</v>
      </c>
      <c r="I126" s="15">
        <f t="shared" si="7"/>
        <v>-8.5714292449523999E-2</v>
      </c>
      <c r="J126" s="15">
        <f t="shared" si="8"/>
        <v>-8.5714379395328555E-2</v>
      </c>
      <c r="K126" s="15">
        <f t="shared" si="9"/>
        <v>-8.5714278719999482E-2</v>
      </c>
    </row>
    <row r="127" spans="2:11" x14ac:dyDescent="0.45">
      <c r="B127" s="11">
        <v>43590</v>
      </c>
      <c r="C127" s="8">
        <v>15837104</v>
      </c>
      <c r="D127" s="8">
        <v>11877828</v>
      </c>
      <c r="E127" s="8">
        <v>4839115</v>
      </c>
      <c r="F127" s="8">
        <v>11437908</v>
      </c>
      <c r="G127" s="9">
        <f t="shared" si="5"/>
        <v>43991955</v>
      </c>
      <c r="H127" s="15">
        <f t="shared" si="6"/>
        <v>-4.8543660156469937E-2</v>
      </c>
      <c r="I127" s="15">
        <f t="shared" si="7"/>
        <v>-4.8543641102708923E-2</v>
      </c>
      <c r="J127" s="15">
        <f t="shared" si="8"/>
        <v>-4.8543572876802443E-2</v>
      </c>
      <c r="K127" s="15">
        <f t="shared" si="9"/>
        <v>-4.8543710318409317E-2</v>
      </c>
    </row>
    <row r="128" spans="2:11" x14ac:dyDescent="0.45">
      <c r="B128" s="11">
        <v>43591</v>
      </c>
      <c r="C128" s="8">
        <v>7818242</v>
      </c>
      <c r="D128" s="8">
        <v>5863681</v>
      </c>
      <c r="E128" s="8">
        <v>2388907</v>
      </c>
      <c r="F128" s="8">
        <v>5646508</v>
      </c>
      <c r="G128" s="9">
        <f t="shared" si="5"/>
        <v>21717338</v>
      </c>
      <c r="H128" s="15">
        <f t="shared" si="6"/>
        <v>5.2631564774959561E-2</v>
      </c>
      <c r="I128" s="15">
        <f t="shared" si="7"/>
        <v>5.2631569499094866E-2</v>
      </c>
      <c r="J128" s="15">
        <f t="shared" si="8"/>
        <v>5.2631416608870385E-2</v>
      </c>
      <c r="K128" s="15">
        <f t="shared" si="9"/>
        <v>5.2631500454030089E-2</v>
      </c>
    </row>
    <row r="129" spans="2:11" x14ac:dyDescent="0.45">
      <c r="B129" s="11">
        <v>43592</v>
      </c>
      <c r="C129" s="8">
        <v>7974607</v>
      </c>
      <c r="D129" s="8">
        <v>5980955</v>
      </c>
      <c r="E129" s="8">
        <v>2436685</v>
      </c>
      <c r="F129" s="8">
        <v>5759438</v>
      </c>
      <c r="G129" s="9">
        <f t="shared" si="5"/>
        <v>22151685</v>
      </c>
      <c r="H129" s="15">
        <f t="shared" si="6"/>
        <v>5.15463767991724E-2</v>
      </c>
      <c r="I129" s="15">
        <f t="shared" si="7"/>
        <v>5.1546379064839387E-2</v>
      </c>
      <c r="J129" s="15">
        <f t="shared" si="8"/>
        <v>5.1546236039426319E-2</v>
      </c>
      <c r="K129" s="15">
        <f t="shared" si="9"/>
        <v>5.154631646270591E-2</v>
      </c>
    </row>
    <row r="130" spans="2:11" x14ac:dyDescent="0.45">
      <c r="B130" s="11">
        <v>43593</v>
      </c>
      <c r="C130" s="8">
        <v>8209154</v>
      </c>
      <c r="D130" s="8">
        <v>6156866</v>
      </c>
      <c r="E130" s="8">
        <v>2508352</v>
      </c>
      <c r="F130" s="8">
        <v>5928833</v>
      </c>
      <c r="G130" s="9">
        <f t="shared" si="5"/>
        <v>22803205</v>
      </c>
      <c r="H130" s="15">
        <f t="shared" si="6"/>
        <v>0</v>
      </c>
      <c r="I130" s="15">
        <f t="shared" si="7"/>
        <v>0</v>
      </c>
      <c r="J130" s="15">
        <f t="shared" si="8"/>
        <v>0</v>
      </c>
      <c r="K130" s="15">
        <f t="shared" si="9"/>
        <v>0</v>
      </c>
    </row>
    <row r="131" spans="2:11" x14ac:dyDescent="0.45">
      <c r="B131" s="11">
        <v>43594</v>
      </c>
      <c r="C131" s="8">
        <v>7583695</v>
      </c>
      <c r="D131" s="8">
        <v>5687771</v>
      </c>
      <c r="E131" s="8">
        <v>2317240</v>
      </c>
      <c r="F131" s="8">
        <v>5477113</v>
      </c>
      <c r="G131" s="9">
        <f t="shared" si="5"/>
        <v>21065819</v>
      </c>
      <c r="H131" s="15">
        <f t="shared" si="6"/>
        <v>-1.0204027028886009E-2</v>
      </c>
      <c r="I131" s="15">
        <f t="shared" si="7"/>
        <v>-1.0204113595832398E-2</v>
      </c>
      <c r="J131" s="15">
        <f t="shared" si="8"/>
        <v>-1.0204051122343127E-2</v>
      </c>
      <c r="K131" s="15">
        <f t="shared" si="9"/>
        <v>-1.0204066880416196E-2</v>
      </c>
    </row>
    <row r="132" spans="2:11" x14ac:dyDescent="0.45">
      <c r="B132" s="11">
        <v>43595</v>
      </c>
      <c r="C132" s="8">
        <v>7583695</v>
      </c>
      <c r="D132" s="8">
        <v>5687771</v>
      </c>
      <c r="E132" s="8">
        <v>2317240</v>
      </c>
      <c r="F132" s="8">
        <v>5477113</v>
      </c>
      <c r="G132" s="9">
        <f t="shared" ref="G132:G195" si="10">SUM(C132:F132)</f>
        <v>21065819</v>
      </c>
      <c r="H132" s="15">
        <f t="shared" ref="H132:H195" si="11">IFERROR((VLOOKUP(B132,$B$2:$G$368,2,FALSE)/VLOOKUP(B132-7,$B$2:$G$368,2,FALSE))-1,"NA")</f>
        <v>1.0416744387324872E-2</v>
      </c>
      <c r="I132" s="15">
        <f t="shared" ref="I132:I195" si="12">IFERROR((VLOOKUP(B132,$B$2:$G$368,3,FALSE)/VLOOKUP(B132-7,$B$2:$G$368,3,FALSE))-1,"NA")</f>
        <v>1.0416699975520194E-2</v>
      </c>
      <c r="J132" s="15">
        <f t="shared" ref="J132:J195" si="13">IFERROR((VLOOKUP(B132,$B$2:$G$368,4,FALSE)/VLOOKUP(B132-7,$B$2:$G$368,4,FALSE))-1,"NA")</f>
        <v>1.0416634871853514E-2</v>
      </c>
      <c r="K132" s="15">
        <f t="shared" ref="K132:K195" si="14">IFERROR((VLOOKUP(B132,$B$2:$G$368,5,FALSE)/VLOOKUP(B132-7,$B$2:$G$368,5,FALSE))-1,"NA")</f>
        <v>1.0416651293351009E-2</v>
      </c>
    </row>
    <row r="133" spans="2:11" x14ac:dyDescent="0.45">
      <c r="B133" s="11">
        <v>43596</v>
      </c>
      <c r="C133" s="8">
        <v>16483516</v>
      </c>
      <c r="D133" s="8">
        <v>12362637</v>
      </c>
      <c r="E133" s="8">
        <v>5036630</v>
      </c>
      <c r="F133" s="8">
        <v>11904761</v>
      </c>
      <c r="G133" s="9">
        <f t="shared" si="10"/>
        <v>45787544</v>
      </c>
      <c r="H133" s="15">
        <f t="shared" si="11"/>
        <v>6.2500028200522362E-2</v>
      </c>
      <c r="I133" s="15">
        <f t="shared" si="12"/>
        <v>6.2500005371527889E-2</v>
      </c>
      <c r="J133" s="15">
        <f t="shared" si="13"/>
        <v>6.2500145031270771E-2</v>
      </c>
      <c r="K133" s="15">
        <f t="shared" si="14"/>
        <v>6.2499994421874705E-2</v>
      </c>
    </row>
    <row r="134" spans="2:11" x14ac:dyDescent="0.45">
      <c r="B134" s="11">
        <v>43597</v>
      </c>
      <c r="C134" s="8">
        <v>15352294</v>
      </c>
      <c r="D134" s="8">
        <v>11514221</v>
      </c>
      <c r="E134" s="8">
        <v>4690978</v>
      </c>
      <c r="F134" s="8">
        <v>11087768</v>
      </c>
      <c r="G134" s="9">
        <f t="shared" si="10"/>
        <v>42645261</v>
      </c>
      <c r="H134" s="15">
        <f t="shared" si="11"/>
        <v>-3.061228871137045E-2</v>
      </c>
      <c r="I134" s="15">
        <f t="shared" si="12"/>
        <v>-3.0612246616132155E-2</v>
      </c>
      <c r="J134" s="15">
        <f t="shared" si="13"/>
        <v>-3.061241569997819E-2</v>
      </c>
      <c r="K134" s="15">
        <f t="shared" si="14"/>
        <v>-3.0612241329445955E-2</v>
      </c>
    </row>
    <row r="135" spans="2:11" x14ac:dyDescent="0.45">
      <c r="B135" s="11">
        <v>43598</v>
      </c>
      <c r="C135" s="8">
        <v>7505512</v>
      </c>
      <c r="D135" s="8">
        <v>5629134</v>
      </c>
      <c r="E135" s="8">
        <v>2293351</v>
      </c>
      <c r="F135" s="8">
        <v>5420648</v>
      </c>
      <c r="G135" s="9">
        <f t="shared" si="10"/>
        <v>20848645</v>
      </c>
      <c r="H135" s="15">
        <f t="shared" si="11"/>
        <v>-4.0000040929917491E-2</v>
      </c>
      <c r="I135" s="15">
        <f t="shared" si="12"/>
        <v>-3.9999959070079028E-2</v>
      </c>
      <c r="J135" s="15">
        <f t="shared" si="13"/>
        <v>-3.9999882791586283E-2</v>
      </c>
      <c r="K135" s="15">
        <f t="shared" si="14"/>
        <v>-3.9999943327805432E-2</v>
      </c>
    </row>
    <row r="136" spans="2:11" x14ac:dyDescent="0.45">
      <c r="B136" s="11">
        <v>43599</v>
      </c>
      <c r="C136" s="8">
        <v>8209154</v>
      </c>
      <c r="D136" s="8">
        <v>6156866</v>
      </c>
      <c r="E136" s="8">
        <v>2508352</v>
      </c>
      <c r="F136" s="8">
        <v>5928833</v>
      </c>
      <c r="G136" s="9">
        <f t="shared" si="10"/>
        <v>22803205</v>
      </c>
      <c r="H136" s="15">
        <f t="shared" si="11"/>
        <v>2.9411731512286376E-2</v>
      </c>
      <c r="I136" s="15">
        <f t="shared" si="12"/>
        <v>2.9411858139711811E-2</v>
      </c>
      <c r="J136" s="15">
        <f t="shared" si="13"/>
        <v>2.9411680213076385E-2</v>
      </c>
      <c r="K136" s="15">
        <f t="shared" si="14"/>
        <v>2.9411723852223126E-2</v>
      </c>
    </row>
    <row r="137" spans="2:11" x14ac:dyDescent="0.45">
      <c r="B137" s="11">
        <v>43600</v>
      </c>
      <c r="C137" s="8">
        <v>7896424</v>
      </c>
      <c r="D137" s="8">
        <v>5922318</v>
      </c>
      <c r="E137" s="8">
        <v>2412796</v>
      </c>
      <c r="F137" s="8">
        <v>5702973</v>
      </c>
      <c r="G137" s="9">
        <f t="shared" si="10"/>
        <v>21934511</v>
      </c>
      <c r="H137" s="15">
        <f t="shared" si="11"/>
        <v>-3.8095277540170391E-2</v>
      </c>
      <c r="I137" s="15">
        <f t="shared" si="12"/>
        <v>-3.8095355656595387E-2</v>
      </c>
      <c r="J137" s="15">
        <f t="shared" si="13"/>
        <v>-3.8095131783736913E-2</v>
      </c>
      <c r="K137" s="15">
        <f t="shared" si="14"/>
        <v>-3.8095186691883498E-2</v>
      </c>
    </row>
    <row r="138" spans="2:11" x14ac:dyDescent="0.45">
      <c r="B138" s="11">
        <v>43601</v>
      </c>
      <c r="C138" s="8">
        <v>7583695</v>
      </c>
      <c r="D138" s="8">
        <v>5687771</v>
      </c>
      <c r="E138" s="8">
        <v>2317240</v>
      </c>
      <c r="F138" s="8">
        <v>5477113</v>
      </c>
      <c r="G138" s="9">
        <f t="shared" si="10"/>
        <v>21065819</v>
      </c>
      <c r="H138" s="15">
        <f t="shared" si="11"/>
        <v>0</v>
      </c>
      <c r="I138" s="15">
        <f t="shared" si="12"/>
        <v>0</v>
      </c>
      <c r="J138" s="15">
        <f t="shared" si="13"/>
        <v>0</v>
      </c>
      <c r="K138" s="15">
        <f t="shared" si="14"/>
        <v>0</v>
      </c>
    </row>
    <row r="139" spans="2:11" x14ac:dyDescent="0.45">
      <c r="B139" s="11">
        <v>43602</v>
      </c>
      <c r="C139" s="8">
        <v>7427330</v>
      </c>
      <c r="D139" s="8">
        <v>5570497</v>
      </c>
      <c r="E139" s="8">
        <v>2269462</v>
      </c>
      <c r="F139" s="8">
        <v>5364183</v>
      </c>
      <c r="G139" s="9">
        <f t="shared" si="10"/>
        <v>20631472</v>
      </c>
      <c r="H139" s="15">
        <f t="shared" si="11"/>
        <v>-2.0618577092037627E-2</v>
      </c>
      <c r="I139" s="15">
        <f t="shared" si="12"/>
        <v>-2.0618621952255056E-2</v>
      </c>
      <c r="J139" s="15">
        <f t="shared" si="13"/>
        <v>-2.0618494415770461E-2</v>
      </c>
      <c r="K139" s="15">
        <f t="shared" si="14"/>
        <v>-2.0618526585082342E-2</v>
      </c>
    </row>
    <row r="140" spans="2:11" x14ac:dyDescent="0.45">
      <c r="B140" s="11">
        <v>43603</v>
      </c>
      <c r="C140" s="8">
        <v>16160310</v>
      </c>
      <c r="D140" s="8">
        <v>12120232</v>
      </c>
      <c r="E140" s="8">
        <v>4937872</v>
      </c>
      <c r="F140" s="8">
        <v>11671335</v>
      </c>
      <c r="G140" s="9">
        <f t="shared" si="10"/>
        <v>44889749</v>
      </c>
      <c r="H140" s="15">
        <f t="shared" si="11"/>
        <v>-1.9607831241829743E-2</v>
      </c>
      <c r="I140" s="15">
        <f t="shared" si="12"/>
        <v>-1.9607871686275313E-2</v>
      </c>
      <c r="J140" s="15">
        <f t="shared" si="13"/>
        <v>-1.9607952142603247E-2</v>
      </c>
      <c r="K140" s="15">
        <f t="shared" si="14"/>
        <v>-1.9607785490191709E-2</v>
      </c>
    </row>
    <row r="141" spans="2:11" x14ac:dyDescent="0.45">
      <c r="B141" s="11">
        <v>43604</v>
      </c>
      <c r="C141" s="8">
        <v>16968325</v>
      </c>
      <c r="D141" s="8">
        <v>12726244</v>
      </c>
      <c r="E141" s="8">
        <v>5184766</v>
      </c>
      <c r="F141" s="8">
        <v>12254901</v>
      </c>
      <c r="G141" s="9">
        <f t="shared" si="10"/>
        <v>47134236</v>
      </c>
      <c r="H141" s="15">
        <f t="shared" si="11"/>
        <v>0.10526316132299196</v>
      </c>
      <c r="I141" s="15">
        <f t="shared" si="12"/>
        <v>0.10526313503970441</v>
      </c>
      <c r="J141" s="15">
        <f t="shared" si="13"/>
        <v>0.10526333741066352</v>
      </c>
      <c r="K141" s="15">
        <f t="shared" si="14"/>
        <v>0.10526311517340559</v>
      </c>
    </row>
    <row r="142" spans="2:11" x14ac:dyDescent="0.45">
      <c r="B142" s="11">
        <v>43605</v>
      </c>
      <c r="C142" s="8">
        <v>8052789</v>
      </c>
      <c r="D142" s="8">
        <v>6039592</v>
      </c>
      <c r="E142" s="8">
        <v>2460574</v>
      </c>
      <c r="F142" s="8">
        <v>5815903</v>
      </c>
      <c r="G142" s="9">
        <f t="shared" si="10"/>
        <v>22368858</v>
      </c>
      <c r="H142" s="15">
        <f t="shared" si="11"/>
        <v>7.2916677769617744E-2</v>
      </c>
      <c r="I142" s="15">
        <f t="shared" si="12"/>
        <v>7.2916722181422644E-2</v>
      </c>
      <c r="J142" s="15">
        <f t="shared" si="13"/>
        <v>7.2916444102974154E-2</v>
      </c>
      <c r="K142" s="15">
        <f t="shared" si="14"/>
        <v>7.2916559053456398E-2</v>
      </c>
    </row>
    <row r="143" spans="2:11" x14ac:dyDescent="0.45">
      <c r="B143" s="11">
        <v>43606</v>
      </c>
      <c r="C143" s="8">
        <v>8052789</v>
      </c>
      <c r="D143" s="8">
        <v>6039592</v>
      </c>
      <c r="E143" s="8">
        <v>2460574</v>
      </c>
      <c r="F143" s="8">
        <v>5815903</v>
      </c>
      <c r="G143" s="9">
        <f t="shared" si="10"/>
        <v>22368858</v>
      </c>
      <c r="H143" s="15">
        <f t="shared" si="11"/>
        <v>-1.9047638770085196E-2</v>
      </c>
      <c r="I143" s="15">
        <f t="shared" si="12"/>
        <v>-1.9047677828297749E-2</v>
      </c>
      <c r="J143" s="15">
        <f t="shared" si="13"/>
        <v>-1.9047565891868401E-2</v>
      </c>
      <c r="K143" s="15">
        <f t="shared" si="14"/>
        <v>-1.9047593345941749E-2</v>
      </c>
    </row>
    <row r="144" spans="2:11" x14ac:dyDescent="0.45">
      <c r="B144" s="11">
        <v>43607</v>
      </c>
      <c r="C144" s="8">
        <v>7896424</v>
      </c>
      <c r="D144" s="8">
        <v>5922318</v>
      </c>
      <c r="E144" s="8">
        <v>2412796</v>
      </c>
      <c r="F144" s="8">
        <v>5702973</v>
      </c>
      <c r="G144" s="9">
        <f t="shared" si="10"/>
        <v>21934511</v>
      </c>
      <c r="H144" s="15">
        <f t="shared" si="11"/>
        <v>0</v>
      </c>
      <c r="I144" s="15">
        <f t="shared" si="12"/>
        <v>0</v>
      </c>
      <c r="J144" s="15">
        <f t="shared" si="13"/>
        <v>0</v>
      </c>
      <c r="K144" s="15">
        <f t="shared" si="14"/>
        <v>0</v>
      </c>
    </row>
    <row r="145" spans="2:11" x14ac:dyDescent="0.45">
      <c r="B145" s="11">
        <v>43608</v>
      </c>
      <c r="C145" s="8">
        <v>7583695</v>
      </c>
      <c r="D145" s="8">
        <v>5687771</v>
      </c>
      <c r="E145" s="8">
        <v>2317240</v>
      </c>
      <c r="F145" s="8">
        <v>5477113</v>
      </c>
      <c r="G145" s="9">
        <f t="shared" si="10"/>
        <v>21065819</v>
      </c>
      <c r="H145" s="15">
        <f t="shared" si="11"/>
        <v>0</v>
      </c>
      <c r="I145" s="15">
        <f t="shared" si="12"/>
        <v>0</v>
      </c>
      <c r="J145" s="15">
        <f t="shared" si="13"/>
        <v>0</v>
      </c>
      <c r="K145" s="15">
        <f t="shared" si="14"/>
        <v>0</v>
      </c>
    </row>
    <row r="146" spans="2:11" x14ac:dyDescent="0.45">
      <c r="B146" s="11">
        <v>43609</v>
      </c>
      <c r="C146" s="8">
        <v>8052789</v>
      </c>
      <c r="D146" s="8">
        <v>6039592</v>
      </c>
      <c r="E146" s="8">
        <v>2460574</v>
      </c>
      <c r="F146" s="8">
        <v>5815903</v>
      </c>
      <c r="G146" s="9">
        <f t="shared" si="10"/>
        <v>22368858</v>
      </c>
      <c r="H146" s="15">
        <f t="shared" si="11"/>
        <v>8.4210476712358373E-2</v>
      </c>
      <c r="I146" s="15">
        <f t="shared" si="12"/>
        <v>8.4210618908869384E-2</v>
      </c>
      <c r="J146" s="15">
        <f t="shared" si="13"/>
        <v>8.4210266574192394E-2</v>
      </c>
      <c r="K146" s="15">
        <f t="shared" si="14"/>
        <v>8.421040072644792E-2</v>
      </c>
    </row>
    <row r="147" spans="2:11" x14ac:dyDescent="0.45">
      <c r="B147" s="11">
        <v>43610</v>
      </c>
      <c r="C147" s="8">
        <v>16968325</v>
      </c>
      <c r="D147" s="8">
        <v>12726244</v>
      </c>
      <c r="E147" s="8">
        <v>5184766</v>
      </c>
      <c r="F147" s="8">
        <v>12254901</v>
      </c>
      <c r="G147" s="9">
        <f t="shared" si="10"/>
        <v>47134236</v>
      </c>
      <c r="H147" s="15">
        <f t="shared" si="11"/>
        <v>4.9999969059999483E-2</v>
      </c>
      <c r="I147" s="15">
        <f t="shared" si="12"/>
        <v>5.0000033002668642E-2</v>
      </c>
      <c r="J147" s="15">
        <f t="shared" si="13"/>
        <v>5.0000081006555064E-2</v>
      </c>
      <c r="K147" s="15">
        <f t="shared" si="14"/>
        <v>4.9999935739998946E-2</v>
      </c>
    </row>
    <row r="148" spans="2:11" x14ac:dyDescent="0.45">
      <c r="B148" s="11">
        <v>43611</v>
      </c>
      <c r="C148" s="8">
        <v>16968325</v>
      </c>
      <c r="D148" s="8">
        <v>12726244</v>
      </c>
      <c r="E148" s="8">
        <v>5184766</v>
      </c>
      <c r="F148" s="8">
        <v>12254901</v>
      </c>
      <c r="G148" s="9">
        <f t="shared" si="10"/>
        <v>47134236</v>
      </c>
      <c r="H148" s="15">
        <f t="shared" si="11"/>
        <v>0</v>
      </c>
      <c r="I148" s="15">
        <f t="shared" si="12"/>
        <v>0</v>
      </c>
      <c r="J148" s="15">
        <f t="shared" si="13"/>
        <v>0</v>
      </c>
      <c r="K148" s="15">
        <f t="shared" si="14"/>
        <v>0</v>
      </c>
    </row>
    <row r="149" spans="2:11" x14ac:dyDescent="0.45">
      <c r="B149" s="11">
        <v>43612</v>
      </c>
      <c r="C149" s="8">
        <v>7583695</v>
      </c>
      <c r="D149" s="8">
        <v>5687771</v>
      </c>
      <c r="E149" s="8">
        <v>2317240</v>
      </c>
      <c r="F149" s="8">
        <v>5477113</v>
      </c>
      <c r="G149" s="9">
        <f t="shared" si="10"/>
        <v>21065819</v>
      </c>
      <c r="H149" s="15">
        <f t="shared" si="11"/>
        <v>-5.8252364491358177E-2</v>
      </c>
      <c r="I149" s="15">
        <f t="shared" si="12"/>
        <v>-5.8252444867136766E-2</v>
      </c>
      <c r="J149" s="15">
        <f t="shared" si="13"/>
        <v>-5.8252261464194932E-2</v>
      </c>
      <c r="K149" s="15">
        <f t="shared" si="14"/>
        <v>-5.825234705599458E-2</v>
      </c>
    </row>
    <row r="150" spans="2:11" x14ac:dyDescent="0.45">
      <c r="B150" s="11">
        <v>43613</v>
      </c>
      <c r="C150" s="8">
        <v>8130972</v>
      </c>
      <c r="D150" s="8">
        <v>6098229</v>
      </c>
      <c r="E150" s="8">
        <v>2484463</v>
      </c>
      <c r="F150" s="8">
        <v>5872368</v>
      </c>
      <c r="G150" s="9">
        <f t="shared" si="10"/>
        <v>22586032</v>
      </c>
      <c r="H150" s="15">
        <f t="shared" si="11"/>
        <v>9.7088102022790945E-3</v>
      </c>
      <c r="I150" s="15">
        <f t="shared" si="12"/>
        <v>9.7087684068726254E-3</v>
      </c>
      <c r="J150" s="15">
        <f t="shared" si="13"/>
        <v>9.7087102440325257E-3</v>
      </c>
      <c r="K150" s="15">
        <f t="shared" si="14"/>
        <v>9.708724509332356E-3</v>
      </c>
    </row>
    <row r="151" spans="2:11" x14ac:dyDescent="0.45">
      <c r="B151" s="11">
        <v>43614</v>
      </c>
      <c r="C151" s="8">
        <v>7427330</v>
      </c>
      <c r="D151" s="8">
        <v>5570497</v>
      </c>
      <c r="E151" s="8">
        <v>2269462</v>
      </c>
      <c r="F151" s="8">
        <v>5364183</v>
      </c>
      <c r="G151" s="9">
        <f t="shared" si="10"/>
        <v>20631472</v>
      </c>
      <c r="H151" s="15">
        <f t="shared" si="11"/>
        <v>-5.9405877901186677E-2</v>
      </c>
      <c r="I151" s="15">
        <f t="shared" si="12"/>
        <v>-5.9405962327588657E-2</v>
      </c>
      <c r="J151" s="15">
        <f t="shared" si="13"/>
        <v>-5.9405768245637036E-2</v>
      </c>
      <c r="K151" s="15">
        <f t="shared" si="14"/>
        <v>-5.9405857260765527E-2</v>
      </c>
    </row>
    <row r="152" spans="2:11" x14ac:dyDescent="0.45">
      <c r="B152" s="11">
        <v>43615</v>
      </c>
      <c r="C152" s="8">
        <v>7740060</v>
      </c>
      <c r="D152" s="8">
        <v>5805045</v>
      </c>
      <c r="E152" s="8">
        <v>2365018</v>
      </c>
      <c r="F152" s="8">
        <v>5590043</v>
      </c>
      <c r="G152" s="9">
        <f t="shared" si="10"/>
        <v>21500166</v>
      </c>
      <c r="H152" s="15">
        <f t="shared" si="11"/>
        <v>2.0618577092037516E-2</v>
      </c>
      <c r="I152" s="15">
        <f t="shared" si="12"/>
        <v>2.0618621952255056E-2</v>
      </c>
      <c r="J152" s="15">
        <f t="shared" si="13"/>
        <v>2.0618494415770572E-2</v>
      </c>
      <c r="K152" s="15">
        <f t="shared" si="14"/>
        <v>2.0618526585082231E-2</v>
      </c>
    </row>
    <row r="153" spans="2:11" x14ac:dyDescent="0.45">
      <c r="B153" s="11">
        <v>43616</v>
      </c>
      <c r="C153" s="8">
        <v>8052789</v>
      </c>
      <c r="D153" s="8">
        <v>6039592</v>
      </c>
      <c r="E153" s="8">
        <v>2460574</v>
      </c>
      <c r="F153" s="8">
        <v>5815903</v>
      </c>
      <c r="G153" s="9">
        <f t="shared" si="10"/>
        <v>22368858</v>
      </c>
      <c r="H153" s="15">
        <f t="shared" si="11"/>
        <v>0</v>
      </c>
      <c r="I153" s="15">
        <f t="shared" si="12"/>
        <v>0</v>
      </c>
      <c r="J153" s="15">
        <f t="shared" si="13"/>
        <v>0</v>
      </c>
      <c r="K153" s="15">
        <f t="shared" si="14"/>
        <v>0</v>
      </c>
    </row>
    <row r="154" spans="2:11" x14ac:dyDescent="0.45">
      <c r="B154" s="11">
        <v>43617</v>
      </c>
      <c r="C154" s="8">
        <v>16806722</v>
      </c>
      <c r="D154" s="8">
        <v>12605042</v>
      </c>
      <c r="E154" s="8">
        <v>5135387</v>
      </c>
      <c r="F154" s="8">
        <v>12138188</v>
      </c>
      <c r="G154" s="9">
        <f t="shared" si="10"/>
        <v>46685339</v>
      </c>
      <c r="H154" s="15">
        <f t="shared" si="11"/>
        <v>-9.5238039111108508E-3</v>
      </c>
      <c r="I154" s="15">
        <f t="shared" si="12"/>
        <v>-9.523784079575992E-3</v>
      </c>
      <c r="J154" s="15">
        <f t="shared" si="13"/>
        <v>-9.5238627934220998E-3</v>
      </c>
      <c r="K154" s="15">
        <f t="shared" si="14"/>
        <v>-9.5237815466644449E-3</v>
      </c>
    </row>
    <row r="155" spans="2:11" x14ac:dyDescent="0.45">
      <c r="B155" s="11">
        <v>43618</v>
      </c>
      <c r="C155" s="8">
        <v>15675500</v>
      </c>
      <c r="D155" s="8">
        <v>11756625</v>
      </c>
      <c r="E155" s="8">
        <v>4789736</v>
      </c>
      <c r="F155" s="8">
        <v>11321195</v>
      </c>
      <c r="G155" s="9">
        <f t="shared" si="10"/>
        <v>43543056</v>
      </c>
      <c r="H155" s="15">
        <f t="shared" si="11"/>
        <v>-7.6190490222222906E-2</v>
      </c>
      <c r="I155" s="15">
        <f t="shared" si="12"/>
        <v>-7.6190508369948007E-2</v>
      </c>
      <c r="J155" s="15">
        <f t="shared" si="13"/>
        <v>-7.6190516601906455E-2</v>
      </c>
      <c r="K155" s="15">
        <f t="shared" si="14"/>
        <v>-7.6190415573328618E-2</v>
      </c>
    </row>
    <row r="156" spans="2:11" x14ac:dyDescent="0.45">
      <c r="B156" s="11">
        <v>43619</v>
      </c>
      <c r="C156" s="8">
        <v>7740060</v>
      </c>
      <c r="D156" s="8">
        <v>5805045</v>
      </c>
      <c r="E156" s="8">
        <v>2365018</v>
      </c>
      <c r="F156" s="8">
        <v>5590043</v>
      </c>
      <c r="G156" s="9">
        <f t="shared" si="10"/>
        <v>21500166</v>
      </c>
      <c r="H156" s="15">
        <f t="shared" si="11"/>
        <v>2.0618577092037516E-2</v>
      </c>
      <c r="I156" s="15">
        <f t="shared" si="12"/>
        <v>2.0618621952255056E-2</v>
      </c>
      <c r="J156" s="15">
        <f t="shared" si="13"/>
        <v>2.0618494415770572E-2</v>
      </c>
      <c r="K156" s="15">
        <f t="shared" si="14"/>
        <v>2.0618526585082231E-2</v>
      </c>
    </row>
    <row r="157" spans="2:11" x14ac:dyDescent="0.45">
      <c r="B157" s="11">
        <v>43620</v>
      </c>
      <c r="C157" s="8">
        <v>8052789</v>
      </c>
      <c r="D157" s="8">
        <v>6039592</v>
      </c>
      <c r="E157" s="8">
        <v>2460574</v>
      </c>
      <c r="F157" s="8">
        <v>5815903</v>
      </c>
      <c r="G157" s="9">
        <f t="shared" si="10"/>
        <v>22368858</v>
      </c>
      <c r="H157" s="15">
        <f t="shared" si="11"/>
        <v>-9.6154555691496668E-3</v>
      </c>
      <c r="I157" s="15">
        <f t="shared" si="12"/>
        <v>-9.6154145736410124E-3</v>
      </c>
      <c r="J157" s="15">
        <f t="shared" si="13"/>
        <v>-9.615357523939827E-3</v>
      </c>
      <c r="K157" s="15">
        <f t="shared" si="14"/>
        <v>-9.6153715162264897E-3</v>
      </c>
    </row>
    <row r="158" spans="2:11" x14ac:dyDescent="0.45">
      <c r="B158" s="11">
        <v>43621</v>
      </c>
      <c r="C158" s="8">
        <v>8052789</v>
      </c>
      <c r="D158" s="8">
        <v>6039592</v>
      </c>
      <c r="E158" s="8">
        <v>2460574</v>
      </c>
      <c r="F158" s="8">
        <v>5815903</v>
      </c>
      <c r="G158" s="9">
        <f t="shared" si="10"/>
        <v>22368858</v>
      </c>
      <c r="H158" s="15">
        <f t="shared" si="11"/>
        <v>8.4210476712358373E-2</v>
      </c>
      <c r="I158" s="15">
        <f t="shared" si="12"/>
        <v>8.4210618908869384E-2</v>
      </c>
      <c r="J158" s="15">
        <f t="shared" si="13"/>
        <v>8.4210266574192394E-2</v>
      </c>
      <c r="K158" s="15">
        <f t="shared" si="14"/>
        <v>8.421040072644792E-2</v>
      </c>
    </row>
    <row r="159" spans="2:11" x14ac:dyDescent="0.45">
      <c r="B159" s="11">
        <v>43622</v>
      </c>
      <c r="C159" s="8">
        <v>8052789</v>
      </c>
      <c r="D159" s="8">
        <v>6039592</v>
      </c>
      <c r="E159" s="8">
        <v>2460574</v>
      </c>
      <c r="F159" s="8">
        <v>5815903</v>
      </c>
      <c r="G159" s="9">
        <f t="shared" si="10"/>
        <v>22368858</v>
      </c>
      <c r="H159" s="15">
        <f t="shared" si="11"/>
        <v>4.0403950356973972E-2</v>
      </c>
      <c r="I159" s="15">
        <f t="shared" si="12"/>
        <v>4.0403993422962303E-2</v>
      </c>
      <c r="J159" s="15">
        <f t="shared" si="13"/>
        <v>4.0403920815824668E-2</v>
      </c>
      <c r="K159" s="15">
        <f t="shared" si="14"/>
        <v>4.0403982581171505E-2</v>
      </c>
    </row>
    <row r="160" spans="2:11" x14ac:dyDescent="0.45">
      <c r="B160" s="11">
        <v>43623</v>
      </c>
      <c r="C160" s="8">
        <v>7583695</v>
      </c>
      <c r="D160" s="8">
        <v>5687771</v>
      </c>
      <c r="E160" s="8">
        <v>2317240</v>
      </c>
      <c r="F160" s="8">
        <v>5477113</v>
      </c>
      <c r="G160" s="9">
        <f t="shared" si="10"/>
        <v>21065819</v>
      </c>
      <c r="H160" s="15">
        <f t="shared" si="11"/>
        <v>-5.8252364491358177E-2</v>
      </c>
      <c r="I160" s="15">
        <f t="shared" si="12"/>
        <v>-5.8252444867136766E-2</v>
      </c>
      <c r="J160" s="15">
        <f t="shared" si="13"/>
        <v>-5.8252261464194932E-2</v>
      </c>
      <c r="K160" s="15">
        <f t="shared" si="14"/>
        <v>-5.825234705599458E-2</v>
      </c>
    </row>
    <row r="161" spans="2:11" x14ac:dyDescent="0.45">
      <c r="B161" s="11">
        <v>43624</v>
      </c>
      <c r="C161" s="8">
        <v>15352294</v>
      </c>
      <c r="D161" s="8">
        <v>11514221</v>
      </c>
      <c r="E161" s="8">
        <v>4690978</v>
      </c>
      <c r="F161" s="8">
        <v>11087768</v>
      </c>
      <c r="G161" s="9">
        <f t="shared" si="10"/>
        <v>42645261</v>
      </c>
      <c r="H161" s="15">
        <f t="shared" si="11"/>
        <v>-8.6538469548077201E-2</v>
      </c>
      <c r="I161" s="15">
        <f t="shared" si="12"/>
        <v>-8.6538466115384627E-2</v>
      </c>
      <c r="J161" s="15">
        <f t="shared" si="13"/>
        <v>-8.6538560774484963E-2</v>
      </c>
      <c r="K161" s="15">
        <f t="shared" si="14"/>
        <v>-8.6538452032543955E-2</v>
      </c>
    </row>
    <row r="162" spans="2:11" x14ac:dyDescent="0.45">
      <c r="B162" s="11">
        <v>43625</v>
      </c>
      <c r="C162" s="8">
        <v>16160310</v>
      </c>
      <c r="D162" s="8">
        <v>12120232</v>
      </c>
      <c r="E162" s="8">
        <v>4937872</v>
      </c>
      <c r="F162" s="8">
        <v>11671335</v>
      </c>
      <c r="G162" s="9">
        <f t="shared" si="10"/>
        <v>44889749</v>
      </c>
      <c r="H162" s="15">
        <f t="shared" si="11"/>
        <v>3.0927881088322451E-2</v>
      </c>
      <c r="I162" s="15">
        <f t="shared" si="12"/>
        <v>3.0927838559110299E-2</v>
      </c>
      <c r="J162" s="15">
        <f t="shared" si="13"/>
        <v>3.0927800613645529E-2</v>
      </c>
      <c r="K162" s="15">
        <f t="shared" si="14"/>
        <v>3.0927830498458819E-2</v>
      </c>
    </row>
    <row r="163" spans="2:11" x14ac:dyDescent="0.45">
      <c r="B163" s="11">
        <v>43626</v>
      </c>
      <c r="C163" s="8">
        <v>7896424</v>
      </c>
      <c r="D163" s="8">
        <v>5922318</v>
      </c>
      <c r="E163" s="8">
        <v>2412796</v>
      </c>
      <c r="F163" s="8">
        <v>5702973</v>
      </c>
      <c r="G163" s="9">
        <f t="shared" si="10"/>
        <v>21934511</v>
      </c>
      <c r="H163" s="15">
        <f t="shared" si="11"/>
        <v>2.0201910579504601E-2</v>
      </c>
      <c r="I163" s="15">
        <f t="shared" si="12"/>
        <v>2.0201910579504601E-2</v>
      </c>
      <c r="J163" s="15">
        <f t="shared" si="13"/>
        <v>2.0201960407912223E-2</v>
      </c>
      <c r="K163" s="15">
        <f t="shared" si="14"/>
        <v>2.0201991290585752E-2</v>
      </c>
    </row>
    <row r="164" spans="2:11" x14ac:dyDescent="0.45">
      <c r="B164" s="11">
        <v>43627</v>
      </c>
      <c r="C164" s="8">
        <v>8052789</v>
      </c>
      <c r="D164" s="8">
        <v>6039592</v>
      </c>
      <c r="E164" s="8">
        <v>2460574</v>
      </c>
      <c r="F164" s="8">
        <v>5815903</v>
      </c>
      <c r="G164" s="9">
        <f t="shared" si="10"/>
        <v>22368858</v>
      </c>
      <c r="H164" s="15">
        <f t="shared" si="11"/>
        <v>0</v>
      </c>
      <c r="I164" s="15">
        <f t="shared" si="12"/>
        <v>0</v>
      </c>
      <c r="J164" s="15">
        <f t="shared" si="13"/>
        <v>0</v>
      </c>
      <c r="K164" s="15">
        <f t="shared" si="14"/>
        <v>0</v>
      </c>
    </row>
    <row r="165" spans="2:11" x14ac:dyDescent="0.45">
      <c r="B165" s="11">
        <v>43628</v>
      </c>
      <c r="C165" s="8">
        <v>7896424</v>
      </c>
      <c r="D165" s="8">
        <v>5922318</v>
      </c>
      <c r="E165" s="8">
        <v>2412796</v>
      </c>
      <c r="F165" s="8">
        <v>5702973</v>
      </c>
      <c r="G165" s="9">
        <f t="shared" si="10"/>
        <v>21934511</v>
      </c>
      <c r="H165" s="15">
        <f t="shared" si="11"/>
        <v>-1.9417496223979036E-2</v>
      </c>
      <c r="I165" s="15">
        <f t="shared" si="12"/>
        <v>-1.9417536813745029E-2</v>
      </c>
      <c r="J165" s="15">
        <f t="shared" si="13"/>
        <v>-1.941742048806494E-2</v>
      </c>
      <c r="K165" s="15">
        <f t="shared" si="14"/>
        <v>-1.9417449018664823E-2</v>
      </c>
    </row>
    <row r="166" spans="2:11" x14ac:dyDescent="0.45">
      <c r="B166" s="11">
        <v>43629</v>
      </c>
      <c r="C166" s="8">
        <v>7818242</v>
      </c>
      <c r="D166" s="8">
        <v>5863681</v>
      </c>
      <c r="E166" s="8">
        <v>2388907</v>
      </c>
      <c r="F166" s="8">
        <v>5646508</v>
      </c>
      <c r="G166" s="9">
        <f t="shared" si="10"/>
        <v>21717338</v>
      </c>
      <c r="H166" s="15">
        <f t="shared" si="11"/>
        <v>-2.9126182245679089E-2</v>
      </c>
      <c r="I166" s="15">
        <f t="shared" si="12"/>
        <v>-2.9126305220617543E-2</v>
      </c>
      <c r="J166" s="15">
        <f t="shared" si="13"/>
        <v>-2.9126130732097466E-2</v>
      </c>
      <c r="K166" s="15">
        <f t="shared" si="14"/>
        <v>-2.912617352799729E-2</v>
      </c>
    </row>
    <row r="167" spans="2:11" x14ac:dyDescent="0.45">
      <c r="B167" s="11">
        <v>43630</v>
      </c>
      <c r="C167" s="8">
        <v>8052789</v>
      </c>
      <c r="D167" s="8">
        <v>6039592</v>
      </c>
      <c r="E167" s="8">
        <v>2460574</v>
      </c>
      <c r="F167" s="8">
        <v>5815903</v>
      </c>
      <c r="G167" s="9">
        <f t="shared" si="10"/>
        <v>22368858</v>
      </c>
      <c r="H167" s="15">
        <f t="shared" si="11"/>
        <v>6.1855599414269768E-2</v>
      </c>
      <c r="I167" s="15">
        <f t="shared" si="12"/>
        <v>6.1855690040966804E-2</v>
      </c>
      <c r="J167" s="15">
        <f t="shared" si="13"/>
        <v>6.1855483247311493E-2</v>
      </c>
      <c r="K167" s="15">
        <f t="shared" si="14"/>
        <v>6.1855579755246914E-2</v>
      </c>
    </row>
    <row r="168" spans="2:11" x14ac:dyDescent="0.45">
      <c r="B168" s="11">
        <v>43631</v>
      </c>
      <c r="C168" s="8">
        <v>15998707</v>
      </c>
      <c r="D168" s="8">
        <v>11999030</v>
      </c>
      <c r="E168" s="8">
        <v>4888493</v>
      </c>
      <c r="F168" s="8">
        <v>11554621</v>
      </c>
      <c r="G168" s="9">
        <f t="shared" si="10"/>
        <v>44440851</v>
      </c>
      <c r="H168" s="15">
        <f t="shared" si="11"/>
        <v>4.2105303611303935E-2</v>
      </c>
      <c r="I168" s="15">
        <f t="shared" si="12"/>
        <v>4.2105236646057032E-2</v>
      </c>
      <c r="J168" s="15">
        <f t="shared" si="13"/>
        <v>4.210529232923288E-2</v>
      </c>
      <c r="K168" s="15">
        <f t="shared" si="14"/>
        <v>4.2105228031466657E-2</v>
      </c>
    </row>
    <row r="169" spans="2:11" x14ac:dyDescent="0.45">
      <c r="B169" s="11">
        <v>43632</v>
      </c>
      <c r="C169" s="8">
        <v>16483516</v>
      </c>
      <c r="D169" s="8">
        <v>12362637</v>
      </c>
      <c r="E169" s="8">
        <v>5036630</v>
      </c>
      <c r="F169" s="8">
        <v>11904761</v>
      </c>
      <c r="G169" s="9">
        <f t="shared" si="10"/>
        <v>45787544</v>
      </c>
      <c r="H169" s="15">
        <f t="shared" si="11"/>
        <v>1.9999987623999793E-2</v>
      </c>
      <c r="I169" s="15">
        <f t="shared" si="12"/>
        <v>2.0000029702401667E-2</v>
      </c>
      <c r="J169" s="15">
        <f t="shared" si="13"/>
        <v>2.0000113409177178E-2</v>
      </c>
      <c r="K169" s="15">
        <f t="shared" si="14"/>
        <v>1.9999940023998963E-2</v>
      </c>
    </row>
    <row r="170" spans="2:11" x14ac:dyDescent="0.45">
      <c r="B170" s="11">
        <v>43633</v>
      </c>
      <c r="C170" s="8">
        <v>8130972</v>
      </c>
      <c r="D170" s="8">
        <v>6098229</v>
      </c>
      <c r="E170" s="8">
        <v>2484463</v>
      </c>
      <c r="F170" s="8">
        <v>5872368</v>
      </c>
      <c r="G170" s="9">
        <f t="shared" si="10"/>
        <v>22586032</v>
      </c>
      <c r="H170" s="15">
        <f t="shared" si="11"/>
        <v>2.9703065590196198E-2</v>
      </c>
      <c r="I170" s="15">
        <f t="shared" si="12"/>
        <v>2.9703065590196198E-2</v>
      </c>
      <c r="J170" s="15">
        <f t="shared" si="13"/>
        <v>2.9702884122818407E-2</v>
      </c>
      <c r="K170" s="15">
        <f t="shared" si="14"/>
        <v>2.9702928630382708E-2</v>
      </c>
    </row>
    <row r="171" spans="2:11" x14ac:dyDescent="0.45">
      <c r="B171" s="11">
        <v>43634</v>
      </c>
      <c r="C171" s="8">
        <v>7583695</v>
      </c>
      <c r="D171" s="8">
        <v>5687771</v>
      </c>
      <c r="E171" s="8">
        <v>2317240</v>
      </c>
      <c r="F171" s="8">
        <v>5477113</v>
      </c>
      <c r="G171" s="9">
        <f t="shared" si="10"/>
        <v>21065819</v>
      </c>
      <c r="H171" s="15">
        <f t="shared" si="11"/>
        <v>-5.8252364491358177E-2</v>
      </c>
      <c r="I171" s="15">
        <f t="shared" si="12"/>
        <v>-5.8252444867136766E-2</v>
      </c>
      <c r="J171" s="15">
        <f t="shared" si="13"/>
        <v>-5.8252261464194932E-2</v>
      </c>
      <c r="K171" s="15">
        <f t="shared" si="14"/>
        <v>-5.825234705599458E-2</v>
      </c>
    </row>
    <row r="172" spans="2:11" x14ac:dyDescent="0.45">
      <c r="B172" s="11">
        <v>43635</v>
      </c>
      <c r="C172" s="8">
        <v>7974607</v>
      </c>
      <c r="D172" s="8">
        <v>5980955</v>
      </c>
      <c r="E172" s="8">
        <v>2436685</v>
      </c>
      <c r="F172" s="8">
        <v>5759438</v>
      </c>
      <c r="G172" s="9">
        <f t="shared" si="10"/>
        <v>22151685</v>
      </c>
      <c r="H172" s="15">
        <f t="shared" si="11"/>
        <v>9.9010640765997415E-3</v>
      </c>
      <c r="I172" s="15">
        <f t="shared" si="12"/>
        <v>9.9010218633988067E-3</v>
      </c>
      <c r="J172" s="15">
        <f t="shared" si="13"/>
        <v>9.9009613742728764E-3</v>
      </c>
      <c r="K172" s="15">
        <f t="shared" si="14"/>
        <v>9.9009762101276433E-3</v>
      </c>
    </row>
    <row r="173" spans="2:11" x14ac:dyDescent="0.45">
      <c r="B173" s="11">
        <v>43636</v>
      </c>
      <c r="C173" s="8">
        <v>3674574</v>
      </c>
      <c r="D173" s="8">
        <v>2755930</v>
      </c>
      <c r="E173" s="8">
        <v>1122786</v>
      </c>
      <c r="F173" s="8">
        <v>2653859</v>
      </c>
      <c r="G173" s="9">
        <f t="shared" si="10"/>
        <v>10207149</v>
      </c>
      <c r="H173" s="15">
        <f t="shared" si="11"/>
        <v>-0.52999996674444205</v>
      </c>
      <c r="I173" s="15">
        <f t="shared" si="12"/>
        <v>-0.53000001193789359</v>
      </c>
      <c r="J173" s="15">
        <f t="shared" si="13"/>
        <v>-0.53000012139442854</v>
      </c>
      <c r="K173" s="15">
        <f t="shared" si="14"/>
        <v>-0.52999995749585405</v>
      </c>
    </row>
    <row r="174" spans="2:11" x14ac:dyDescent="0.45">
      <c r="B174" s="11">
        <v>43637</v>
      </c>
      <c r="C174" s="8">
        <v>7583695</v>
      </c>
      <c r="D174" s="8">
        <v>5687771</v>
      </c>
      <c r="E174" s="8">
        <v>2317240</v>
      </c>
      <c r="F174" s="8">
        <v>5477113</v>
      </c>
      <c r="G174" s="9">
        <f t="shared" si="10"/>
        <v>21065819</v>
      </c>
      <c r="H174" s="15">
        <f t="shared" si="11"/>
        <v>-5.8252364491358177E-2</v>
      </c>
      <c r="I174" s="15">
        <f t="shared" si="12"/>
        <v>-5.8252444867136766E-2</v>
      </c>
      <c r="J174" s="15">
        <f t="shared" si="13"/>
        <v>-5.8252261464194932E-2</v>
      </c>
      <c r="K174" s="15">
        <f t="shared" si="14"/>
        <v>-5.825234705599458E-2</v>
      </c>
    </row>
    <row r="175" spans="2:11" x14ac:dyDescent="0.45">
      <c r="B175" s="11">
        <v>43638</v>
      </c>
      <c r="C175" s="8">
        <v>16160310</v>
      </c>
      <c r="D175" s="8">
        <v>12120232</v>
      </c>
      <c r="E175" s="8">
        <v>4937872</v>
      </c>
      <c r="F175" s="8">
        <v>11671335</v>
      </c>
      <c r="G175" s="9">
        <f t="shared" si="10"/>
        <v>44889749</v>
      </c>
      <c r="H175" s="15">
        <f t="shared" si="11"/>
        <v>1.0101003787368557E-2</v>
      </c>
      <c r="I175" s="15">
        <f t="shared" si="12"/>
        <v>1.010098316280561E-2</v>
      </c>
      <c r="J175" s="15">
        <f t="shared" si="13"/>
        <v>1.0101067956934884E-2</v>
      </c>
      <c r="K175" s="15">
        <f t="shared" si="14"/>
        <v>1.0101066923787538E-2</v>
      </c>
    </row>
    <row r="176" spans="2:11" x14ac:dyDescent="0.45">
      <c r="B176" s="11">
        <v>43639</v>
      </c>
      <c r="C176" s="8">
        <v>15675500</v>
      </c>
      <c r="D176" s="8">
        <v>11756625</v>
      </c>
      <c r="E176" s="8">
        <v>4789736</v>
      </c>
      <c r="F176" s="8">
        <v>11321195</v>
      </c>
      <c r="G176" s="9">
        <f t="shared" si="10"/>
        <v>43543056</v>
      </c>
      <c r="H176" s="15">
        <f t="shared" si="11"/>
        <v>-4.9019638771242713E-2</v>
      </c>
      <c r="I176" s="15">
        <f t="shared" si="12"/>
        <v>-4.9019638771242713E-2</v>
      </c>
      <c r="J176" s="15">
        <f t="shared" si="13"/>
        <v>-4.9019681811052207E-2</v>
      </c>
      <c r="K176" s="15">
        <f t="shared" si="14"/>
        <v>-4.9019547725485668E-2</v>
      </c>
    </row>
    <row r="177" spans="2:11" x14ac:dyDescent="0.45">
      <c r="B177" s="11">
        <v>43640</v>
      </c>
      <c r="C177" s="8">
        <v>7661877</v>
      </c>
      <c r="D177" s="8">
        <v>5746408</v>
      </c>
      <c r="E177" s="8">
        <v>2341129</v>
      </c>
      <c r="F177" s="8">
        <v>5533578</v>
      </c>
      <c r="G177" s="9">
        <f t="shared" si="10"/>
        <v>21282992</v>
      </c>
      <c r="H177" s="15">
        <f t="shared" si="11"/>
        <v>-5.7692364455319778E-2</v>
      </c>
      <c r="I177" s="15">
        <f t="shared" si="12"/>
        <v>-5.7692323459811012E-2</v>
      </c>
      <c r="J177" s="15">
        <f t="shared" si="13"/>
        <v>-5.769214514363874E-2</v>
      </c>
      <c r="K177" s="15">
        <f t="shared" si="14"/>
        <v>-5.7692229097359049E-2</v>
      </c>
    </row>
    <row r="178" spans="2:11" x14ac:dyDescent="0.45">
      <c r="B178" s="11">
        <v>43641</v>
      </c>
      <c r="C178" s="8">
        <v>8130972</v>
      </c>
      <c r="D178" s="8">
        <v>6098229</v>
      </c>
      <c r="E178" s="8">
        <v>2484463</v>
      </c>
      <c r="F178" s="8">
        <v>5872368</v>
      </c>
      <c r="G178" s="9">
        <f t="shared" si="10"/>
        <v>22586032</v>
      </c>
      <c r="H178" s="15">
        <f t="shared" si="11"/>
        <v>7.2164953891209915E-2</v>
      </c>
      <c r="I178" s="15">
        <f t="shared" si="12"/>
        <v>7.2165001017094443E-2</v>
      </c>
      <c r="J178" s="15">
        <f t="shared" si="13"/>
        <v>7.2164730455196668E-2</v>
      </c>
      <c r="K178" s="15">
        <f t="shared" si="14"/>
        <v>7.2164843047788141E-2</v>
      </c>
    </row>
    <row r="179" spans="2:11" x14ac:dyDescent="0.45">
      <c r="B179" s="11">
        <v>43642</v>
      </c>
      <c r="C179" s="8">
        <v>8052789</v>
      </c>
      <c r="D179" s="8">
        <v>6039592</v>
      </c>
      <c r="E179" s="8">
        <v>2460574</v>
      </c>
      <c r="F179" s="8">
        <v>5815903</v>
      </c>
      <c r="G179" s="9">
        <f t="shared" si="10"/>
        <v>22368858</v>
      </c>
      <c r="H179" s="15">
        <f t="shared" si="11"/>
        <v>9.803868704752583E-3</v>
      </c>
      <c r="I179" s="15">
        <f t="shared" si="12"/>
        <v>9.8039527132371962E-3</v>
      </c>
      <c r="J179" s="15">
        <f t="shared" si="13"/>
        <v>9.8038934043587211E-3</v>
      </c>
      <c r="K179" s="15">
        <f t="shared" si="14"/>
        <v>9.803907950741042E-3</v>
      </c>
    </row>
    <row r="180" spans="2:11" x14ac:dyDescent="0.45">
      <c r="B180" s="11">
        <v>43643</v>
      </c>
      <c r="C180" s="8">
        <v>8052789</v>
      </c>
      <c r="D180" s="8">
        <v>6039592</v>
      </c>
      <c r="E180" s="8">
        <v>2460574</v>
      </c>
      <c r="F180" s="8">
        <v>5815903</v>
      </c>
      <c r="G180" s="9">
        <f t="shared" si="10"/>
        <v>22368858</v>
      </c>
      <c r="H180" s="15">
        <f t="shared" si="11"/>
        <v>1.1914891358835065</v>
      </c>
      <c r="I180" s="15">
        <f t="shared" si="12"/>
        <v>1.1914896241921964</v>
      </c>
      <c r="J180" s="15">
        <f t="shared" si="13"/>
        <v>1.1914897406985836</v>
      </c>
      <c r="K180" s="15">
        <f t="shared" si="14"/>
        <v>1.1914890730818781</v>
      </c>
    </row>
    <row r="181" spans="2:11" x14ac:dyDescent="0.45">
      <c r="B181" s="11">
        <v>43644</v>
      </c>
      <c r="C181" s="8">
        <v>7661877</v>
      </c>
      <c r="D181" s="8">
        <v>5746408</v>
      </c>
      <c r="E181" s="8">
        <v>2341129</v>
      </c>
      <c r="F181" s="8">
        <v>5533578</v>
      </c>
      <c r="G181" s="9">
        <f t="shared" si="10"/>
        <v>21282992</v>
      </c>
      <c r="H181" s="15">
        <f t="shared" si="11"/>
        <v>1.0309222615097369E-2</v>
      </c>
      <c r="I181" s="15">
        <f t="shared" si="12"/>
        <v>1.0309310976127639E-2</v>
      </c>
      <c r="J181" s="15">
        <f t="shared" si="13"/>
        <v>1.0309247207885175E-2</v>
      </c>
      <c r="K181" s="15">
        <f t="shared" si="14"/>
        <v>1.0309263292541226E-2</v>
      </c>
    </row>
    <row r="182" spans="2:11" x14ac:dyDescent="0.45">
      <c r="B182" s="11">
        <v>43645</v>
      </c>
      <c r="C182" s="8">
        <v>16806722</v>
      </c>
      <c r="D182" s="8">
        <v>12605042</v>
      </c>
      <c r="E182" s="8">
        <v>5135387</v>
      </c>
      <c r="F182" s="8">
        <v>12138188</v>
      </c>
      <c r="G182" s="9">
        <f t="shared" si="10"/>
        <v>46685339</v>
      </c>
      <c r="H182" s="15">
        <f t="shared" si="11"/>
        <v>3.9999975247999586E-2</v>
      </c>
      <c r="I182" s="15">
        <f t="shared" si="12"/>
        <v>4.0000059404803556E-2</v>
      </c>
      <c r="J182" s="15">
        <f t="shared" si="13"/>
        <v>4.0000024301966475E-2</v>
      </c>
      <c r="K182" s="15">
        <f t="shared" si="14"/>
        <v>3.9999965727999465E-2</v>
      </c>
    </row>
    <row r="183" spans="2:11" x14ac:dyDescent="0.45">
      <c r="B183" s="11">
        <v>43646</v>
      </c>
      <c r="C183" s="8">
        <v>15837104</v>
      </c>
      <c r="D183" s="8">
        <v>11877828</v>
      </c>
      <c r="E183" s="8">
        <v>4839115</v>
      </c>
      <c r="F183" s="8">
        <v>11437908</v>
      </c>
      <c r="G183" s="9">
        <f t="shared" si="10"/>
        <v>43991955</v>
      </c>
      <c r="H183" s="15">
        <f t="shared" si="11"/>
        <v>1.030933622531971E-2</v>
      </c>
      <c r="I183" s="15">
        <f t="shared" si="12"/>
        <v>1.030933622531971E-2</v>
      </c>
      <c r="J183" s="15">
        <f t="shared" si="13"/>
        <v>1.0309336464473295E-2</v>
      </c>
      <c r="K183" s="15">
        <f t="shared" si="14"/>
        <v>1.0309247389520326E-2</v>
      </c>
    </row>
    <row r="184" spans="2:11" x14ac:dyDescent="0.45">
      <c r="B184" s="11">
        <v>43647</v>
      </c>
      <c r="C184" s="8">
        <v>7740060</v>
      </c>
      <c r="D184" s="8">
        <v>5805045</v>
      </c>
      <c r="E184" s="8">
        <v>2365018</v>
      </c>
      <c r="F184" s="8">
        <v>5590043</v>
      </c>
      <c r="G184" s="9">
        <f t="shared" si="10"/>
        <v>21500166</v>
      </c>
      <c r="H184" s="15">
        <f t="shared" si="11"/>
        <v>1.0204157545207204E-2</v>
      </c>
      <c r="I184" s="15">
        <f t="shared" si="12"/>
        <v>1.0204113595832398E-2</v>
      </c>
      <c r="J184" s="15">
        <f t="shared" si="13"/>
        <v>1.0204051122343127E-2</v>
      </c>
      <c r="K184" s="15">
        <f t="shared" si="14"/>
        <v>1.0204066880416196E-2</v>
      </c>
    </row>
    <row r="185" spans="2:11" x14ac:dyDescent="0.45">
      <c r="B185" s="11">
        <v>43648</v>
      </c>
      <c r="C185" s="8">
        <v>7896424</v>
      </c>
      <c r="D185" s="8">
        <v>5922318</v>
      </c>
      <c r="E185" s="8">
        <v>2412796</v>
      </c>
      <c r="F185" s="8">
        <v>5702973</v>
      </c>
      <c r="G185" s="9">
        <f t="shared" si="10"/>
        <v>21934511</v>
      </c>
      <c r="H185" s="15">
        <f t="shared" si="11"/>
        <v>-2.8846243720922926E-2</v>
      </c>
      <c r="I185" s="15">
        <f t="shared" si="12"/>
        <v>-2.8846243720922926E-2</v>
      </c>
      <c r="J185" s="15">
        <f t="shared" si="13"/>
        <v>-2.884607257181937E-2</v>
      </c>
      <c r="K185" s="15">
        <f t="shared" si="14"/>
        <v>-2.8846114548679469E-2</v>
      </c>
    </row>
    <row r="186" spans="2:11" x14ac:dyDescent="0.45">
      <c r="B186" s="11">
        <v>43649</v>
      </c>
      <c r="C186" s="8">
        <v>7974607</v>
      </c>
      <c r="D186" s="8">
        <v>5980955</v>
      </c>
      <c r="E186" s="8">
        <v>2436685</v>
      </c>
      <c r="F186" s="8">
        <v>5759438</v>
      </c>
      <c r="G186" s="9">
        <f t="shared" si="10"/>
        <v>22151685</v>
      </c>
      <c r="H186" s="15">
        <f t="shared" si="11"/>
        <v>-9.7086860217000526E-3</v>
      </c>
      <c r="I186" s="15">
        <f t="shared" si="12"/>
        <v>-9.7087684068725144E-3</v>
      </c>
      <c r="J186" s="15">
        <f t="shared" si="13"/>
        <v>-9.7087102440325257E-3</v>
      </c>
      <c r="K186" s="15">
        <f t="shared" si="14"/>
        <v>-9.708724509332467E-3</v>
      </c>
    </row>
    <row r="187" spans="2:11" x14ac:dyDescent="0.45">
      <c r="B187" s="11">
        <v>43650</v>
      </c>
      <c r="C187" s="8">
        <v>8052789</v>
      </c>
      <c r="D187" s="8">
        <v>6039592</v>
      </c>
      <c r="E187" s="8">
        <v>2460574</v>
      </c>
      <c r="F187" s="8">
        <v>5815903</v>
      </c>
      <c r="G187" s="9">
        <f t="shared" si="10"/>
        <v>22368858</v>
      </c>
      <c r="H187" s="15">
        <f t="shared" si="11"/>
        <v>0</v>
      </c>
      <c r="I187" s="15">
        <f t="shared" si="12"/>
        <v>0</v>
      </c>
      <c r="J187" s="15">
        <f t="shared" si="13"/>
        <v>0</v>
      </c>
      <c r="K187" s="15">
        <f t="shared" si="14"/>
        <v>0</v>
      </c>
    </row>
    <row r="188" spans="2:11" x14ac:dyDescent="0.45">
      <c r="B188" s="11">
        <v>43651</v>
      </c>
      <c r="C188" s="8">
        <v>7427330</v>
      </c>
      <c r="D188" s="8">
        <v>5570497</v>
      </c>
      <c r="E188" s="8">
        <v>2269462</v>
      </c>
      <c r="F188" s="8">
        <v>5364183</v>
      </c>
      <c r="G188" s="9">
        <f t="shared" si="10"/>
        <v>20631472</v>
      </c>
      <c r="H188" s="15">
        <f t="shared" si="11"/>
        <v>-3.0612211602979222E-2</v>
      </c>
      <c r="I188" s="15">
        <f t="shared" si="12"/>
        <v>-3.0612340787497194E-2</v>
      </c>
      <c r="J188" s="15">
        <f t="shared" si="13"/>
        <v>-3.0612153367029271E-2</v>
      </c>
      <c r="K188" s="15">
        <f t="shared" si="14"/>
        <v>-3.0612200641248699E-2</v>
      </c>
    </row>
    <row r="189" spans="2:11" x14ac:dyDescent="0.45">
      <c r="B189" s="11">
        <v>43652</v>
      </c>
      <c r="C189" s="8">
        <v>16160310</v>
      </c>
      <c r="D189" s="8">
        <v>12120232</v>
      </c>
      <c r="E189" s="8">
        <v>4937872</v>
      </c>
      <c r="F189" s="8">
        <v>11671335</v>
      </c>
      <c r="G189" s="9">
        <f t="shared" si="10"/>
        <v>44889749</v>
      </c>
      <c r="H189" s="15">
        <f t="shared" si="11"/>
        <v>-3.8461515576922123E-2</v>
      </c>
      <c r="I189" s="15">
        <f t="shared" si="12"/>
        <v>-3.8461593384615411E-2</v>
      </c>
      <c r="J189" s="15">
        <f t="shared" si="13"/>
        <v>-3.8461560930072025E-2</v>
      </c>
      <c r="K189" s="15">
        <f t="shared" si="14"/>
        <v>-3.846150677514637E-2</v>
      </c>
    </row>
    <row r="190" spans="2:11" x14ac:dyDescent="0.45">
      <c r="B190" s="11">
        <v>43653</v>
      </c>
      <c r="C190" s="8">
        <v>15675500</v>
      </c>
      <c r="D190" s="8">
        <v>11756625</v>
      </c>
      <c r="E190" s="8">
        <v>4789736</v>
      </c>
      <c r="F190" s="8">
        <v>11321195</v>
      </c>
      <c r="G190" s="9">
        <f t="shared" si="10"/>
        <v>43543056</v>
      </c>
      <c r="H190" s="15">
        <f t="shared" si="11"/>
        <v>-1.0204138332361778E-2</v>
      </c>
      <c r="I190" s="15">
        <f t="shared" si="12"/>
        <v>-1.0204138332361778E-2</v>
      </c>
      <c r="J190" s="15">
        <f t="shared" si="13"/>
        <v>-1.020413856665936E-2</v>
      </c>
      <c r="K190" s="15">
        <f t="shared" si="14"/>
        <v>-1.0204051300290229E-2</v>
      </c>
    </row>
    <row r="191" spans="2:11" x14ac:dyDescent="0.45">
      <c r="B191" s="11">
        <v>43654</v>
      </c>
      <c r="C191" s="8">
        <v>7661877</v>
      </c>
      <c r="D191" s="8">
        <v>5746408</v>
      </c>
      <c r="E191" s="8">
        <v>2341129</v>
      </c>
      <c r="F191" s="8">
        <v>5533578</v>
      </c>
      <c r="G191" s="9">
        <f t="shared" si="10"/>
        <v>21282992</v>
      </c>
      <c r="H191" s="15">
        <f t="shared" si="11"/>
        <v>-1.0101084487717182E-2</v>
      </c>
      <c r="I191" s="15">
        <f t="shared" si="12"/>
        <v>-1.0101041421728851E-2</v>
      </c>
      <c r="J191" s="15">
        <f t="shared" si="13"/>
        <v>-1.0100980203956111E-2</v>
      </c>
      <c r="K191" s="15">
        <f t="shared" si="14"/>
        <v>-1.0100995645292876E-2</v>
      </c>
    </row>
    <row r="192" spans="2:11" x14ac:dyDescent="0.45">
      <c r="B192" s="11">
        <v>43655</v>
      </c>
      <c r="C192" s="8">
        <v>8209154</v>
      </c>
      <c r="D192" s="8">
        <v>6156866</v>
      </c>
      <c r="E192" s="8">
        <v>2508352</v>
      </c>
      <c r="F192" s="8">
        <v>5928833</v>
      </c>
      <c r="G192" s="9">
        <f t="shared" si="10"/>
        <v>22803205</v>
      </c>
      <c r="H192" s="15">
        <f t="shared" si="11"/>
        <v>3.9604003027193135E-2</v>
      </c>
      <c r="I192" s="15">
        <f t="shared" si="12"/>
        <v>3.9604087453595005E-2</v>
      </c>
      <c r="J192" s="15">
        <f t="shared" si="13"/>
        <v>3.9603845497091283E-2</v>
      </c>
      <c r="K192" s="15">
        <f t="shared" si="14"/>
        <v>3.9603904840510351E-2</v>
      </c>
    </row>
    <row r="193" spans="2:11" x14ac:dyDescent="0.45">
      <c r="B193" s="11">
        <v>43656</v>
      </c>
      <c r="C193" s="8">
        <v>8209154</v>
      </c>
      <c r="D193" s="8">
        <v>6156866</v>
      </c>
      <c r="E193" s="8">
        <v>2508352</v>
      </c>
      <c r="F193" s="8">
        <v>5928833</v>
      </c>
      <c r="G193" s="9">
        <f t="shared" si="10"/>
        <v>22803205</v>
      </c>
      <c r="H193" s="15">
        <f t="shared" si="11"/>
        <v>2.9411731512286376E-2</v>
      </c>
      <c r="I193" s="15">
        <f t="shared" si="12"/>
        <v>2.9411858139711811E-2</v>
      </c>
      <c r="J193" s="15">
        <f t="shared" si="13"/>
        <v>2.9411680213076385E-2</v>
      </c>
      <c r="K193" s="15">
        <f t="shared" si="14"/>
        <v>2.9411723852223126E-2</v>
      </c>
    </row>
    <row r="194" spans="2:11" x14ac:dyDescent="0.45">
      <c r="B194" s="11">
        <v>43657</v>
      </c>
      <c r="C194" s="8">
        <v>7740060</v>
      </c>
      <c r="D194" s="8">
        <v>5805045</v>
      </c>
      <c r="E194" s="8">
        <v>2365018</v>
      </c>
      <c r="F194" s="8">
        <v>5590043</v>
      </c>
      <c r="G194" s="9">
        <f t="shared" si="10"/>
        <v>21500166</v>
      </c>
      <c r="H194" s="15">
        <f t="shared" si="11"/>
        <v>-3.8834868267379141E-2</v>
      </c>
      <c r="I194" s="15">
        <f t="shared" si="12"/>
        <v>-3.8834908053391737E-2</v>
      </c>
      <c r="J194" s="15">
        <f t="shared" si="13"/>
        <v>-3.8834840976129992E-2</v>
      </c>
      <c r="K194" s="15">
        <f t="shared" si="14"/>
        <v>-3.8834898037329757E-2</v>
      </c>
    </row>
    <row r="195" spans="2:11" x14ac:dyDescent="0.45">
      <c r="B195" s="11">
        <v>43658</v>
      </c>
      <c r="C195" s="8">
        <v>7505512</v>
      </c>
      <c r="D195" s="8">
        <v>5629134</v>
      </c>
      <c r="E195" s="8">
        <v>2293351</v>
      </c>
      <c r="F195" s="8">
        <v>5420648</v>
      </c>
      <c r="G195" s="9">
        <f t="shared" si="10"/>
        <v>20848645</v>
      </c>
      <c r="H195" s="15">
        <f t="shared" si="11"/>
        <v>1.0526259099838065E-2</v>
      </c>
      <c r="I195" s="15">
        <f t="shared" si="12"/>
        <v>1.0526349803258173E-2</v>
      </c>
      <c r="J195" s="15">
        <f t="shared" si="13"/>
        <v>1.0526283321774077E-2</v>
      </c>
      <c r="K195" s="15">
        <f t="shared" si="14"/>
        <v>1.0526300090806018E-2</v>
      </c>
    </row>
    <row r="196" spans="2:11" x14ac:dyDescent="0.45">
      <c r="B196" s="11">
        <v>43659</v>
      </c>
      <c r="C196" s="8">
        <v>16160310</v>
      </c>
      <c r="D196" s="8">
        <v>12120232</v>
      </c>
      <c r="E196" s="8">
        <v>4937872</v>
      </c>
      <c r="F196" s="8">
        <v>11671335</v>
      </c>
      <c r="G196" s="9">
        <f t="shared" ref="G196:G259" si="15">SUM(C196:F196)</f>
        <v>44889749</v>
      </c>
      <c r="H196" s="15">
        <f t="shared" ref="H196:H259" si="16">IFERROR((VLOOKUP(B196,$B$2:$G$368,2,FALSE)/VLOOKUP(B196-7,$B$2:$G$368,2,FALSE))-1,"NA")</f>
        <v>0</v>
      </c>
      <c r="I196" s="15">
        <f t="shared" ref="I196:I259" si="17">IFERROR((VLOOKUP(B196,$B$2:$G$368,3,FALSE)/VLOOKUP(B196-7,$B$2:$G$368,3,FALSE))-1,"NA")</f>
        <v>0</v>
      </c>
      <c r="J196" s="15">
        <f t="shared" ref="J196:J259" si="18">IFERROR((VLOOKUP(B196,$B$2:$G$368,4,FALSE)/VLOOKUP(B196-7,$B$2:$G$368,4,FALSE))-1,"NA")</f>
        <v>0</v>
      </c>
      <c r="K196" s="15">
        <f t="shared" ref="K196:K259" si="19">IFERROR((VLOOKUP(B196,$B$2:$G$368,5,FALSE)/VLOOKUP(B196-7,$B$2:$G$368,5,FALSE))-1,"NA")</f>
        <v>0</v>
      </c>
    </row>
    <row r="197" spans="2:11" x14ac:dyDescent="0.45">
      <c r="B197" s="11">
        <v>43660</v>
      </c>
      <c r="C197" s="8">
        <v>15513897</v>
      </c>
      <c r="D197" s="8">
        <v>11635423</v>
      </c>
      <c r="E197" s="8">
        <v>4740357</v>
      </c>
      <c r="F197" s="8">
        <v>11204481</v>
      </c>
      <c r="G197" s="9">
        <f t="shared" si="15"/>
        <v>43094158</v>
      </c>
      <c r="H197" s="15">
        <f t="shared" si="16"/>
        <v>-1.0309272431501371E-2</v>
      </c>
      <c r="I197" s="15">
        <f t="shared" si="17"/>
        <v>-1.0309251166895295E-2</v>
      </c>
      <c r="J197" s="15">
        <f t="shared" si="18"/>
        <v>-1.0309336464473184E-2</v>
      </c>
      <c r="K197" s="15">
        <f t="shared" si="19"/>
        <v>-1.0309335719418278E-2</v>
      </c>
    </row>
    <row r="198" spans="2:11" x14ac:dyDescent="0.45">
      <c r="B198" s="11">
        <v>43661</v>
      </c>
      <c r="C198" s="8">
        <v>7740060</v>
      </c>
      <c r="D198" s="8">
        <v>5805045</v>
      </c>
      <c r="E198" s="8">
        <v>2365018</v>
      </c>
      <c r="F198" s="8">
        <v>5590043</v>
      </c>
      <c r="G198" s="9">
        <f t="shared" si="15"/>
        <v>21500166</v>
      </c>
      <c r="H198" s="15">
        <f t="shared" si="16"/>
        <v>1.0204157545207204E-2</v>
      </c>
      <c r="I198" s="15">
        <f t="shared" si="17"/>
        <v>1.0204113595832398E-2</v>
      </c>
      <c r="J198" s="15">
        <f t="shared" si="18"/>
        <v>1.0204051122343127E-2</v>
      </c>
      <c r="K198" s="15">
        <f t="shared" si="19"/>
        <v>1.0204066880416196E-2</v>
      </c>
    </row>
    <row r="199" spans="2:11" x14ac:dyDescent="0.45">
      <c r="B199" s="11">
        <v>43662</v>
      </c>
      <c r="C199" s="8">
        <v>7427330</v>
      </c>
      <c r="D199" s="8">
        <v>5570497</v>
      </c>
      <c r="E199" s="8">
        <v>2269462</v>
      </c>
      <c r="F199" s="8">
        <v>5364183</v>
      </c>
      <c r="G199" s="9">
        <f t="shared" si="15"/>
        <v>20631472</v>
      </c>
      <c r="H199" s="15">
        <f t="shared" si="16"/>
        <v>-9.5238072035193855E-2</v>
      </c>
      <c r="I199" s="15">
        <f t="shared" si="17"/>
        <v>-9.5238226721192198E-2</v>
      </c>
      <c r="J199" s="15">
        <f t="shared" si="18"/>
        <v>-9.5237829459342227E-2</v>
      </c>
      <c r="K199" s="15">
        <f t="shared" si="19"/>
        <v>-9.5237966729708856E-2</v>
      </c>
    </row>
    <row r="200" spans="2:11" x14ac:dyDescent="0.45">
      <c r="B200" s="11">
        <v>43663</v>
      </c>
      <c r="C200" s="8">
        <v>7740060</v>
      </c>
      <c r="D200" s="8">
        <v>5805045</v>
      </c>
      <c r="E200" s="8">
        <v>2365018</v>
      </c>
      <c r="F200" s="8">
        <v>5590043</v>
      </c>
      <c r="G200" s="9">
        <f t="shared" si="15"/>
        <v>21500166</v>
      </c>
      <c r="H200" s="15">
        <f t="shared" si="16"/>
        <v>-5.7142794495023463E-2</v>
      </c>
      <c r="I200" s="15">
        <f t="shared" si="17"/>
        <v>-5.7142871064596812E-2</v>
      </c>
      <c r="J200" s="15">
        <f t="shared" si="18"/>
        <v>-5.7142697675605314E-2</v>
      </c>
      <c r="K200" s="15">
        <f t="shared" si="19"/>
        <v>-5.7142780037825358E-2</v>
      </c>
    </row>
    <row r="201" spans="2:11" x14ac:dyDescent="0.45">
      <c r="B201" s="11">
        <v>43664</v>
      </c>
      <c r="C201" s="8">
        <v>7974607</v>
      </c>
      <c r="D201" s="8">
        <v>5980955</v>
      </c>
      <c r="E201" s="8">
        <v>2436685</v>
      </c>
      <c r="F201" s="8">
        <v>5759438</v>
      </c>
      <c r="G201" s="9">
        <f t="shared" si="15"/>
        <v>22151685</v>
      </c>
      <c r="H201" s="15">
        <f t="shared" si="16"/>
        <v>3.0302995067221783E-2</v>
      </c>
      <c r="I201" s="15">
        <f t="shared" si="17"/>
        <v>3.0302952001233452E-2</v>
      </c>
      <c r="J201" s="15">
        <f t="shared" si="18"/>
        <v>3.0302940611868445E-2</v>
      </c>
      <c r="K201" s="15">
        <f t="shared" si="19"/>
        <v>3.0302986935878629E-2</v>
      </c>
    </row>
    <row r="202" spans="2:11" x14ac:dyDescent="0.45">
      <c r="B202" s="11">
        <v>43665</v>
      </c>
      <c r="C202" s="8">
        <v>8130972</v>
      </c>
      <c r="D202" s="8">
        <v>6098229</v>
      </c>
      <c r="E202" s="8">
        <v>2484463</v>
      </c>
      <c r="F202" s="8">
        <v>5872368</v>
      </c>
      <c r="G202" s="9">
        <f t="shared" si="15"/>
        <v>22586032</v>
      </c>
      <c r="H202" s="15">
        <f t="shared" si="16"/>
        <v>8.3333422156942838E-2</v>
      </c>
      <c r="I202" s="15">
        <f t="shared" si="17"/>
        <v>8.3333422156942838E-2</v>
      </c>
      <c r="J202" s="15">
        <f t="shared" si="18"/>
        <v>8.3333078974827668E-2</v>
      </c>
      <c r="K202" s="15">
        <f t="shared" si="19"/>
        <v>8.3333210346807185E-2</v>
      </c>
    </row>
    <row r="203" spans="2:11" x14ac:dyDescent="0.45">
      <c r="B203" s="11">
        <v>43666</v>
      </c>
      <c r="C203" s="8">
        <v>15998707</v>
      </c>
      <c r="D203" s="8">
        <v>11999030</v>
      </c>
      <c r="E203" s="8">
        <v>4888493</v>
      </c>
      <c r="F203" s="8">
        <v>11554621</v>
      </c>
      <c r="G203" s="9">
        <f t="shared" si="15"/>
        <v>44440851</v>
      </c>
      <c r="H203" s="15">
        <f t="shared" si="16"/>
        <v>-9.9999938119998966E-3</v>
      </c>
      <c r="I203" s="15">
        <f t="shared" si="17"/>
        <v>-9.9999735978650861E-3</v>
      </c>
      <c r="J203" s="15">
        <f t="shared" si="18"/>
        <v>-1.0000056704588589E-2</v>
      </c>
      <c r="K203" s="15">
        <f t="shared" si="19"/>
        <v>-1.0000055692000909E-2</v>
      </c>
    </row>
    <row r="204" spans="2:11" x14ac:dyDescent="0.45">
      <c r="B204" s="11">
        <v>43667</v>
      </c>
      <c r="C204" s="8">
        <v>15352294</v>
      </c>
      <c r="D204" s="8">
        <v>11514221</v>
      </c>
      <c r="E204" s="8">
        <v>4690978</v>
      </c>
      <c r="F204" s="8">
        <v>11087768</v>
      </c>
      <c r="G204" s="9">
        <f t="shared" si="15"/>
        <v>42645261</v>
      </c>
      <c r="H204" s="15">
        <f t="shared" si="16"/>
        <v>-1.0416660623697616E-2</v>
      </c>
      <c r="I204" s="15">
        <f t="shared" si="17"/>
        <v>-1.0416638913772203E-2</v>
      </c>
      <c r="J204" s="15">
        <f t="shared" si="18"/>
        <v>-1.0416725997641096E-2</v>
      </c>
      <c r="K204" s="15">
        <f t="shared" si="19"/>
        <v>-1.0416635986976952E-2</v>
      </c>
    </row>
    <row r="205" spans="2:11" x14ac:dyDescent="0.45">
      <c r="B205" s="11">
        <v>43668</v>
      </c>
      <c r="C205" s="8">
        <v>7740060</v>
      </c>
      <c r="D205" s="8">
        <v>5805045</v>
      </c>
      <c r="E205" s="8">
        <v>2365018</v>
      </c>
      <c r="F205" s="8">
        <v>5590043</v>
      </c>
      <c r="G205" s="9">
        <f t="shared" si="15"/>
        <v>21500166</v>
      </c>
      <c r="H205" s="15">
        <f t="shared" si="16"/>
        <v>0</v>
      </c>
      <c r="I205" s="15">
        <f t="shared" si="17"/>
        <v>0</v>
      </c>
      <c r="J205" s="15">
        <f t="shared" si="18"/>
        <v>0</v>
      </c>
      <c r="K205" s="15">
        <f t="shared" si="19"/>
        <v>0</v>
      </c>
    </row>
    <row r="206" spans="2:11" x14ac:dyDescent="0.45">
      <c r="B206" s="11">
        <v>43669</v>
      </c>
      <c r="C206" s="8">
        <v>7661877</v>
      </c>
      <c r="D206" s="8">
        <v>5746408</v>
      </c>
      <c r="E206" s="8">
        <v>2341129</v>
      </c>
      <c r="F206" s="8">
        <v>5533578</v>
      </c>
      <c r="G206" s="9">
        <f t="shared" si="15"/>
        <v>21282992</v>
      </c>
      <c r="H206" s="15">
        <f t="shared" si="16"/>
        <v>3.1578911937398813E-2</v>
      </c>
      <c r="I206" s="15">
        <f t="shared" si="17"/>
        <v>3.1579049409774296E-2</v>
      </c>
      <c r="J206" s="15">
        <f t="shared" si="18"/>
        <v>3.1578849965322231E-2</v>
      </c>
      <c r="K206" s="15">
        <f t="shared" si="19"/>
        <v>3.1578900272418053E-2</v>
      </c>
    </row>
    <row r="207" spans="2:11" x14ac:dyDescent="0.45">
      <c r="B207" s="11">
        <v>43670</v>
      </c>
      <c r="C207" s="8">
        <v>7896424</v>
      </c>
      <c r="D207" s="8">
        <v>5922318</v>
      </c>
      <c r="E207" s="8">
        <v>2412796</v>
      </c>
      <c r="F207" s="8">
        <v>5702973</v>
      </c>
      <c r="G207" s="9">
        <f t="shared" si="15"/>
        <v>21934511</v>
      </c>
      <c r="H207" s="15">
        <f t="shared" si="16"/>
        <v>2.0201910579504601E-2</v>
      </c>
      <c r="I207" s="15">
        <f t="shared" si="17"/>
        <v>2.0201910579504601E-2</v>
      </c>
      <c r="J207" s="15">
        <f t="shared" si="18"/>
        <v>2.0201960407912223E-2</v>
      </c>
      <c r="K207" s="15">
        <f t="shared" si="19"/>
        <v>2.0201991290585752E-2</v>
      </c>
    </row>
    <row r="208" spans="2:11" x14ac:dyDescent="0.45">
      <c r="B208" s="11">
        <v>43671</v>
      </c>
      <c r="C208" s="8">
        <v>7427330</v>
      </c>
      <c r="D208" s="8">
        <v>5570497</v>
      </c>
      <c r="E208" s="8">
        <v>2269462</v>
      </c>
      <c r="F208" s="8">
        <v>5364183</v>
      </c>
      <c r="G208" s="9">
        <f t="shared" si="15"/>
        <v>20631472</v>
      </c>
      <c r="H208" s="15">
        <f t="shared" si="16"/>
        <v>-6.8627457127354408E-2</v>
      </c>
      <c r="I208" s="15">
        <f t="shared" si="17"/>
        <v>-6.8627501795281876E-2</v>
      </c>
      <c r="J208" s="15">
        <f t="shared" si="18"/>
        <v>-6.8627253830511492E-2</v>
      </c>
      <c r="K208" s="15">
        <f t="shared" si="19"/>
        <v>-6.8627355655187183E-2</v>
      </c>
    </row>
    <row r="209" spans="2:11" x14ac:dyDescent="0.45">
      <c r="B209" s="11">
        <v>43672</v>
      </c>
      <c r="C209" s="8">
        <v>7583695</v>
      </c>
      <c r="D209" s="8">
        <v>5687771</v>
      </c>
      <c r="E209" s="8">
        <v>2317240</v>
      </c>
      <c r="F209" s="8">
        <v>5477113</v>
      </c>
      <c r="G209" s="9">
        <f t="shared" si="15"/>
        <v>21065819</v>
      </c>
      <c r="H209" s="15">
        <f t="shared" si="16"/>
        <v>-6.7307697037943259E-2</v>
      </c>
      <c r="I209" s="15">
        <f t="shared" si="17"/>
        <v>-6.7307738033452025E-2</v>
      </c>
      <c r="J209" s="15">
        <f t="shared" si="18"/>
        <v>-6.7307502667578456E-2</v>
      </c>
      <c r="K209" s="15">
        <f t="shared" si="19"/>
        <v>-6.7307600613585539E-2</v>
      </c>
    </row>
    <row r="210" spans="2:11" x14ac:dyDescent="0.45">
      <c r="B210" s="11">
        <v>43673</v>
      </c>
      <c r="C210" s="8">
        <v>16160310</v>
      </c>
      <c r="D210" s="8">
        <v>12120232</v>
      </c>
      <c r="E210" s="8">
        <v>4937872</v>
      </c>
      <c r="F210" s="8">
        <v>11671335</v>
      </c>
      <c r="G210" s="9">
        <f t="shared" si="15"/>
        <v>44889749</v>
      </c>
      <c r="H210" s="15">
        <f t="shared" si="16"/>
        <v>1.0101003787368557E-2</v>
      </c>
      <c r="I210" s="15">
        <f t="shared" si="17"/>
        <v>1.010098316280561E-2</v>
      </c>
      <c r="J210" s="15">
        <f t="shared" si="18"/>
        <v>1.0101067956934884E-2</v>
      </c>
      <c r="K210" s="15">
        <f t="shared" si="19"/>
        <v>1.0101066923787538E-2</v>
      </c>
    </row>
    <row r="211" spans="2:11" x14ac:dyDescent="0.45">
      <c r="B211" s="11">
        <v>43674</v>
      </c>
      <c r="C211" s="8">
        <v>15675500</v>
      </c>
      <c r="D211" s="8">
        <v>11756625</v>
      </c>
      <c r="E211" s="8">
        <v>4789736</v>
      </c>
      <c r="F211" s="8">
        <v>11321195</v>
      </c>
      <c r="G211" s="9">
        <f t="shared" si="15"/>
        <v>43543056</v>
      </c>
      <c r="H211" s="15">
        <f t="shared" si="16"/>
        <v>2.1052619237229342E-2</v>
      </c>
      <c r="I211" s="15">
        <f t="shared" si="17"/>
        <v>2.1052574898466903E-2</v>
      </c>
      <c r="J211" s="15">
        <f t="shared" si="18"/>
        <v>2.1052752752197978E-2</v>
      </c>
      <c r="K211" s="15">
        <f t="shared" si="19"/>
        <v>2.105265911047205E-2</v>
      </c>
    </row>
    <row r="212" spans="2:11" x14ac:dyDescent="0.45">
      <c r="B212" s="11">
        <v>43675</v>
      </c>
      <c r="C212" s="8">
        <v>7740060</v>
      </c>
      <c r="D212" s="8">
        <v>5805045</v>
      </c>
      <c r="E212" s="8">
        <v>2365018</v>
      </c>
      <c r="F212" s="8">
        <v>5590043</v>
      </c>
      <c r="G212" s="9">
        <f t="shared" si="15"/>
        <v>21500166</v>
      </c>
      <c r="H212" s="15">
        <f t="shared" si="16"/>
        <v>0</v>
      </c>
      <c r="I212" s="15">
        <f t="shared" si="17"/>
        <v>0</v>
      </c>
      <c r="J212" s="15">
        <f t="shared" si="18"/>
        <v>0</v>
      </c>
      <c r="K212" s="15">
        <f t="shared" si="19"/>
        <v>0</v>
      </c>
    </row>
    <row r="213" spans="2:11" x14ac:dyDescent="0.45">
      <c r="B213" s="11">
        <v>43676</v>
      </c>
      <c r="C213" s="8">
        <v>7505512</v>
      </c>
      <c r="D213" s="8">
        <v>5629134</v>
      </c>
      <c r="E213" s="8">
        <v>2293351</v>
      </c>
      <c r="F213" s="8">
        <v>5420648</v>
      </c>
      <c r="G213" s="9">
        <f t="shared" si="15"/>
        <v>20848645</v>
      </c>
      <c r="H213" s="15">
        <f t="shared" si="16"/>
        <v>-2.0408184574093213E-2</v>
      </c>
      <c r="I213" s="15">
        <f t="shared" si="17"/>
        <v>-2.0408227191664796E-2</v>
      </c>
      <c r="J213" s="15">
        <f t="shared" si="18"/>
        <v>-2.0408102244686255E-2</v>
      </c>
      <c r="K213" s="15">
        <f t="shared" si="19"/>
        <v>-2.0408133760832503E-2</v>
      </c>
    </row>
    <row r="214" spans="2:11" x14ac:dyDescent="0.45">
      <c r="B214" s="11">
        <v>43677</v>
      </c>
      <c r="C214" s="8">
        <v>8052789</v>
      </c>
      <c r="D214" s="8">
        <v>6039592</v>
      </c>
      <c r="E214" s="8">
        <v>2460574</v>
      </c>
      <c r="F214" s="8">
        <v>5815903</v>
      </c>
      <c r="G214" s="9">
        <f t="shared" si="15"/>
        <v>22368858</v>
      </c>
      <c r="H214" s="15">
        <f t="shared" si="16"/>
        <v>1.9802001513596457E-2</v>
      </c>
      <c r="I214" s="15">
        <f t="shared" si="17"/>
        <v>1.9802043726797613E-2</v>
      </c>
      <c r="J214" s="15">
        <f t="shared" si="18"/>
        <v>1.9801922748545753E-2</v>
      </c>
      <c r="K214" s="15">
        <f t="shared" si="19"/>
        <v>1.9801952420255287E-2</v>
      </c>
    </row>
    <row r="215" spans="2:11" x14ac:dyDescent="0.45">
      <c r="B215" s="11">
        <v>43678</v>
      </c>
      <c r="C215" s="8">
        <v>7974607</v>
      </c>
      <c r="D215" s="8">
        <v>5980955</v>
      </c>
      <c r="E215" s="8">
        <v>2436685</v>
      </c>
      <c r="F215" s="8">
        <v>5759438</v>
      </c>
      <c r="G215" s="9">
        <f t="shared" si="15"/>
        <v>22151685</v>
      </c>
      <c r="H215" s="15">
        <f t="shared" si="16"/>
        <v>7.3684217612520309E-2</v>
      </c>
      <c r="I215" s="15">
        <f t="shared" si="17"/>
        <v>7.3684269105611211E-2</v>
      </c>
      <c r="J215" s="15">
        <f t="shared" si="18"/>
        <v>7.3683983252418317E-2</v>
      </c>
      <c r="K215" s="15">
        <f t="shared" si="19"/>
        <v>7.3684100635641903E-2</v>
      </c>
    </row>
    <row r="216" spans="2:11" x14ac:dyDescent="0.45">
      <c r="B216" s="11">
        <v>43679</v>
      </c>
      <c r="C216" s="8">
        <v>8209154</v>
      </c>
      <c r="D216" s="8">
        <v>6156866</v>
      </c>
      <c r="E216" s="8">
        <v>2508352</v>
      </c>
      <c r="F216" s="8">
        <v>5928833</v>
      </c>
      <c r="G216" s="9">
        <f t="shared" si="15"/>
        <v>22803205</v>
      </c>
      <c r="H216" s="15">
        <f t="shared" si="16"/>
        <v>8.2474176506307284E-2</v>
      </c>
      <c r="I216" s="15">
        <f t="shared" si="17"/>
        <v>8.247431199322186E-2</v>
      </c>
      <c r="J216" s="15">
        <f t="shared" si="18"/>
        <v>8.2473977663081843E-2</v>
      </c>
      <c r="K216" s="15">
        <f t="shared" si="19"/>
        <v>8.2474106340329367E-2</v>
      </c>
    </row>
    <row r="217" spans="2:11" x14ac:dyDescent="0.45">
      <c r="B217" s="11">
        <v>43680</v>
      </c>
      <c r="C217" s="8">
        <v>16321913</v>
      </c>
      <c r="D217" s="8">
        <v>12241435</v>
      </c>
      <c r="E217" s="8">
        <v>4987251</v>
      </c>
      <c r="F217" s="8">
        <v>11788048</v>
      </c>
      <c r="G217" s="9">
        <f t="shared" si="15"/>
        <v>45338647</v>
      </c>
      <c r="H217" s="15">
        <f t="shared" si="16"/>
        <v>9.9999938119998966E-3</v>
      </c>
      <c r="I217" s="15">
        <f t="shared" si="17"/>
        <v>1.0000056104536581E-2</v>
      </c>
      <c r="J217" s="15">
        <f t="shared" si="18"/>
        <v>1.0000056704588589E-2</v>
      </c>
      <c r="K217" s="15">
        <f t="shared" si="19"/>
        <v>9.9999700119994817E-3</v>
      </c>
    </row>
    <row r="218" spans="2:11" x14ac:dyDescent="0.45">
      <c r="B218" s="11">
        <v>43681</v>
      </c>
      <c r="C218" s="8">
        <v>15837104</v>
      </c>
      <c r="D218" s="8">
        <v>11877828</v>
      </c>
      <c r="E218" s="8">
        <v>4839115</v>
      </c>
      <c r="F218" s="8">
        <v>11437908</v>
      </c>
      <c r="G218" s="9">
        <f t="shared" si="15"/>
        <v>43991955</v>
      </c>
      <c r="H218" s="15">
        <f t="shared" si="16"/>
        <v>1.030933622531971E-2</v>
      </c>
      <c r="I218" s="15">
        <f t="shared" si="17"/>
        <v>1.030933622531971E-2</v>
      </c>
      <c r="J218" s="15">
        <f t="shared" si="18"/>
        <v>1.0309336464473295E-2</v>
      </c>
      <c r="K218" s="15">
        <f t="shared" si="19"/>
        <v>1.0309247389520326E-2</v>
      </c>
    </row>
    <row r="219" spans="2:11" x14ac:dyDescent="0.45">
      <c r="B219" s="11">
        <v>43682</v>
      </c>
      <c r="C219" s="8">
        <v>8052789</v>
      </c>
      <c r="D219" s="8">
        <v>6039592</v>
      </c>
      <c r="E219" s="8">
        <v>2460574</v>
      </c>
      <c r="F219" s="8">
        <v>5815903</v>
      </c>
      <c r="G219" s="9">
        <f t="shared" si="15"/>
        <v>22368858</v>
      </c>
      <c r="H219" s="15">
        <f t="shared" si="16"/>
        <v>4.0403950356973972E-2</v>
      </c>
      <c r="I219" s="15">
        <f t="shared" si="17"/>
        <v>4.0403993422962303E-2</v>
      </c>
      <c r="J219" s="15">
        <f t="shared" si="18"/>
        <v>4.0403920815824668E-2</v>
      </c>
      <c r="K219" s="15">
        <f t="shared" si="19"/>
        <v>4.0403982581171505E-2</v>
      </c>
    </row>
    <row r="220" spans="2:11" x14ac:dyDescent="0.45">
      <c r="B220" s="11">
        <v>43683</v>
      </c>
      <c r="C220" s="8">
        <v>8130972</v>
      </c>
      <c r="D220" s="8">
        <v>6098229</v>
      </c>
      <c r="E220" s="8">
        <v>2484463</v>
      </c>
      <c r="F220" s="8">
        <v>5872368</v>
      </c>
      <c r="G220" s="9">
        <f t="shared" si="15"/>
        <v>22586032</v>
      </c>
      <c r="H220" s="15">
        <f t="shared" si="16"/>
        <v>8.3333422156942838E-2</v>
      </c>
      <c r="I220" s="15">
        <f t="shared" si="17"/>
        <v>8.3333422156942838E-2</v>
      </c>
      <c r="J220" s="15">
        <f t="shared" si="18"/>
        <v>8.3333078974827668E-2</v>
      </c>
      <c r="K220" s="15">
        <f t="shared" si="19"/>
        <v>8.3333210346807185E-2</v>
      </c>
    </row>
    <row r="221" spans="2:11" x14ac:dyDescent="0.45">
      <c r="B221" s="11">
        <v>43684</v>
      </c>
      <c r="C221" s="8">
        <v>8130972</v>
      </c>
      <c r="D221" s="8">
        <v>6098229</v>
      </c>
      <c r="E221" s="8">
        <v>2484463</v>
      </c>
      <c r="F221" s="8">
        <v>5872368</v>
      </c>
      <c r="G221" s="9">
        <f t="shared" si="15"/>
        <v>22586032</v>
      </c>
      <c r="H221" s="15">
        <f t="shared" si="16"/>
        <v>9.7088102022790945E-3</v>
      </c>
      <c r="I221" s="15">
        <f t="shared" si="17"/>
        <v>9.7087684068726254E-3</v>
      </c>
      <c r="J221" s="15">
        <f t="shared" si="18"/>
        <v>9.7087102440325257E-3</v>
      </c>
      <c r="K221" s="15">
        <f t="shared" si="19"/>
        <v>9.708724509332356E-3</v>
      </c>
    </row>
    <row r="222" spans="2:11" x14ac:dyDescent="0.45">
      <c r="B222" s="11">
        <v>43685</v>
      </c>
      <c r="C222" s="8">
        <v>7505512</v>
      </c>
      <c r="D222" s="8">
        <v>5629134</v>
      </c>
      <c r="E222" s="8">
        <v>2293351</v>
      </c>
      <c r="F222" s="8">
        <v>5420648</v>
      </c>
      <c r="G222" s="9">
        <f t="shared" si="15"/>
        <v>20848645</v>
      </c>
      <c r="H222" s="15">
        <f t="shared" si="16"/>
        <v>-5.8823588422601936E-2</v>
      </c>
      <c r="I222" s="15">
        <f t="shared" si="17"/>
        <v>-5.8823549082044568E-2</v>
      </c>
      <c r="J222" s="15">
        <f t="shared" si="18"/>
        <v>-5.8823360426152771E-2</v>
      </c>
      <c r="K222" s="15">
        <f t="shared" si="19"/>
        <v>-5.8823447704446141E-2</v>
      </c>
    </row>
    <row r="223" spans="2:11" x14ac:dyDescent="0.45">
      <c r="B223" s="11">
        <v>43686</v>
      </c>
      <c r="C223" s="8">
        <v>8130972</v>
      </c>
      <c r="D223" s="8">
        <v>6098229</v>
      </c>
      <c r="E223" s="8">
        <v>2484463</v>
      </c>
      <c r="F223" s="8">
        <v>5872368</v>
      </c>
      <c r="G223" s="9">
        <f t="shared" si="15"/>
        <v>22586032</v>
      </c>
      <c r="H223" s="15">
        <f t="shared" si="16"/>
        <v>-9.5237584774265915E-3</v>
      </c>
      <c r="I223" s="15">
        <f t="shared" si="17"/>
        <v>-9.5238389141488744E-3</v>
      </c>
      <c r="J223" s="15">
        <f t="shared" si="18"/>
        <v>-9.523782945934256E-3</v>
      </c>
      <c r="K223" s="15">
        <f t="shared" si="19"/>
        <v>-9.5237966729708745E-3</v>
      </c>
    </row>
    <row r="224" spans="2:11" x14ac:dyDescent="0.45">
      <c r="B224" s="11">
        <v>43687</v>
      </c>
      <c r="C224" s="8">
        <v>16806722</v>
      </c>
      <c r="D224" s="8">
        <v>12605042</v>
      </c>
      <c r="E224" s="8">
        <v>5135387</v>
      </c>
      <c r="F224" s="8">
        <v>12138188</v>
      </c>
      <c r="G224" s="9">
        <f t="shared" si="15"/>
        <v>46685339</v>
      </c>
      <c r="H224" s="15">
        <f t="shared" si="16"/>
        <v>2.9702952098813462E-2</v>
      </c>
      <c r="I224" s="15">
        <f t="shared" si="17"/>
        <v>2.9702971914648879E-2</v>
      </c>
      <c r="J224" s="15">
        <f t="shared" si="18"/>
        <v>2.9702936547609138E-2</v>
      </c>
      <c r="K224" s="15">
        <f t="shared" si="19"/>
        <v>2.9702966937358966E-2</v>
      </c>
    </row>
    <row r="225" spans="2:11" x14ac:dyDescent="0.45">
      <c r="B225" s="11">
        <v>43688</v>
      </c>
      <c r="C225" s="8">
        <v>15837104</v>
      </c>
      <c r="D225" s="8">
        <v>11877828</v>
      </c>
      <c r="E225" s="8">
        <v>4839115</v>
      </c>
      <c r="F225" s="8">
        <v>11437908</v>
      </c>
      <c r="G225" s="9">
        <f t="shared" si="15"/>
        <v>43991955</v>
      </c>
      <c r="H225" s="15">
        <f t="shared" si="16"/>
        <v>0</v>
      </c>
      <c r="I225" s="15">
        <f t="shared" si="17"/>
        <v>0</v>
      </c>
      <c r="J225" s="15">
        <f t="shared" si="18"/>
        <v>0</v>
      </c>
      <c r="K225" s="15">
        <f t="shared" si="19"/>
        <v>0</v>
      </c>
    </row>
    <row r="226" spans="2:11" x14ac:dyDescent="0.45">
      <c r="B226" s="11">
        <v>43689</v>
      </c>
      <c r="C226" s="8">
        <v>7427330</v>
      </c>
      <c r="D226" s="8">
        <v>5570497</v>
      </c>
      <c r="E226" s="8">
        <v>2269462</v>
      </c>
      <c r="F226" s="8">
        <v>5364183</v>
      </c>
      <c r="G226" s="9">
        <f t="shared" si="15"/>
        <v>20631472</v>
      </c>
      <c r="H226" s="15">
        <f t="shared" si="16"/>
        <v>-7.7669860715337213E-2</v>
      </c>
      <c r="I226" s="15">
        <f t="shared" si="17"/>
        <v>-7.7669981680881794E-2</v>
      </c>
      <c r="J226" s="15">
        <f t="shared" si="18"/>
        <v>-7.7669681952259872E-2</v>
      </c>
      <c r="K226" s="15">
        <f t="shared" si="19"/>
        <v>-7.7669796074659403E-2</v>
      </c>
    </row>
    <row r="227" spans="2:11" x14ac:dyDescent="0.45">
      <c r="B227" s="11">
        <v>43690</v>
      </c>
      <c r="C227" s="8">
        <v>7505512</v>
      </c>
      <c r="D227" s="8">
        <v>5629134</v>
      </c>
      <c r="E227" s="8">
        <v>2293351</v>
      </c>
      <c r="F227" s="8">
        <v>5420648</v>
      </c>
      <c r="G227" s="9">
        <f t="shared" si="15"/>
        <v>20848645</v>
      </c>
      <c r="H227" s="15">
        <f t="shared" si="16"/>
        <v>-7.6923152607092926E-2</v>
      </c>
      <c r="I227" s="15">
        <f t="shared" si="17"/>
        <v>-7.6923152607092926E-2</v>
      </c>
      <c r="J227" s="15">
        <f t="shared" si="18"/>
        <v>-7.6922860191518283E-2</v>
      </c>
      <c r="K227" s="15">
        <f t="shared" si="19"/>
        <v>-7.6922972129812028E-2</v>
      </c>
    </row>
    <row r="228" spans="2:11" x14ac:dyDescent="0.45">
      <c r="B228" s="11">
        <v>43691</v>
      </c>
      <c r="C228" s="8">
        <v>8130972</v>
      </c>
      <c r="D228" s="8">
        <v>6098229</v>
      </c>
      <c r="E228" s="8">
        <v>2484463</v>
      </c>
      <c r="F228" s="8">
        <v>5872368</v>
      </c>
      <c r="G228" s="9">
        <f t="shared" si="15"/>
        <v>22586032</v>
      </c>
      <c r="H228" s="15">
        <f t="shared" si="16"/>
        <v>0</v>
      </c>
      <c r="I228" s="15">
        <f t="shared" si="17"/>
        <v>0</v>
      </c>
      <c r="J228" s="15">
        <f t="shared" si="18"/>
        <v>0</v>
      </c>
      <c r="K228" s="15">
        <f t="shared" si="19"/>
        <v>0</v>
      </c>
    </row>
    <row r="229" spans="2:11" x14ac:dyDescent="0.45">
      <c r="B229" s="11">
        <v>43692</v>
      </c>
      <c r="C229" s="8">
        <v>7896424</v>
      </c>
      <c r="D229" s="8">
        <v>5922318</v>
      </c>
      <c r="E229" s="8">
        <v>2412796</v>
      </c>
      <c r="F229" s="8">
        <v>5702973</v>
      </c>
      <c r="G229" s="9">
        <f t="shared" si="15"/>
        <v>21934511</v>
      </c>
      <c r="H229" s="15">
        <f t="shared" si="16"/>
        <v>5.2083322230382256E-2</v>
      </c>
      <c r="I229" s="15">
        <f t="shared" si="17"/>
        <v>5.2083322230382256E-2</v>
      </c>
      <c r="J229" s="15">
        <f t="shared" si="18"/>
        <v>5.2083174359267348E-2</v>
      </c>
      <c r="K229" s="15">
        <f t="shared" si="19"/>
        <v>5.2083256466754602E-2</v>
      </c>
    </row>
    <row r="230" spans="2:11" x14ac:dyDescent="0.45">
      <c r="B230" s="11">
        <v>43693</v>
      </c>
      <c r="C230" s="8">
        <v>7661877</v>
      </c>
      <c r="D230" s="8">
        <v>5746408</v>
      </c>
      <c r="E230" s="8">
        <v>2341129</v>
      </c>
      <c r="F230" s="8">
        <v>5533578</v>
      </c>
      <c r="G230" s="9">
        <f t="shared" si="15"/>
        <v>21282992</v>
      </c>
      <c r="H230" s="15">
        <f t="shared" si="16"/>
        <v>-5.7692364455319778E-2</v>
      </c>
      <c r="I230" s="15">
        <f t="shared" si="17"/>
        <v>-5.7692323459811012E-2</v>
      </c>
      <c r="J230" s="15">
        <f t="shared" si="18"/>
        <v>-5.769214514363874E-2</v>
      </c>
      <c r="K230" s="15">
        <f t="shared" si="19"/>
        <v>-5.7692229097359049E-2</v>
      </c>
    </row>
    <row r="231" spans="2:11" x14ac:dyDescent="0.45">
      <c r="B231" s="11">
        <v>43694</v>
      </c>
      <c r="C231" s="8">
        <v>16806722</v>
      </c>
      <c r="D231" s="8">
        <v>12605042</v>
      </c>
      <c r="E231" s="8">
        <v>5135387</v>
      </c>
      <c r="F231" s="8">
        <v>12138188</v>
      </c>
      <c r="G231" s="9">
        <f t="shared" si="15"/>
        <v>46685339</v>
      </c>
      <c r="H231" s="15">
        <f t="shared" si="16"/>
        <v>0</v>
      </c>
      <c r="I231" s="15">
        <f t="shared" si="17"/>
        <v>0</v>
      </c>
      <c r="J231" s="15">
        <f t="shared" si="18"/>
        <v>0</v>
      </c>
      <c r="K231" s="15">
        <f t="shared" si="19"/>
        <v>0</v>
      </c>
    </row>
    <row r="232" spans="2:11" x14ac:dyDescent="0.45">
      <c r="B232" s="11">
        <v>43695</v>
      </c>
      <c r="C232" s="8">
        <v>16321913</v>
      </c>
      <c r="D232" s="8">
        <v>12241435</v>
      </c>
      <c r="E232" s="8">
        <v>4987251</v>
      </c>
      <c r="F232" s="8">
        <v>11788048</v>
      </c>
      <c r="G232" s="9">
        <f t="shared" si="15"/>
        <v>45338647</v>
      </c>
      <c r="H232" s="15">
        <f t="shared" si="16"/>
        <v>3.0612225568513063E-2</v>
      </c>
      <c r="I232" s="15">
        <f t="shared" si="17"/>
        <v>3.0612246616132266E-2</v>
      </c>
      <c r="J232" s="15">
        <f t="shared" si="18"/>
        <v>3.0612209050621786E-2</v>
      </c>
      <c r="K232" s="15">
        <f t="shared" si="19"/>
        <v>3.0612241329445844E-2</v>
      </c>
    </row>
    <row r="233" spans="2:11" x14ac:dyDescent="0.45">
      <c r="B233" s="11">
        <v>43696</v>
      </c>
      <c r="C233" s="8">
        <v>7583695</v>
      </c>
      <c r="D233" s="8">
        <v>5687771</v>
      </c>
      <c r="E233" s="8">
        <v>2317240</v>
      </c>
      <c r="F233" s="8">
        <v>5477113</v>
      </c>
      <c r="G233" s="9">
        <f t="shared" si="15"/>
        <v>21065819</v>
      </c>
      <c r="H233" s="15">
        <f t="shared" si="16"/>
        <v>2.1052652837560748E-2</v>
      </c>
      <c r="I233" s="15">
        <f t="shared" si="17"/>
        <v>2.1052699606516345E-2</v>
      </c>
      <c r="J233" s="15">
        <f t="shared" si="18"/>
        <v>2.1052566643548154E-2</v>
      </c>
      <c r="K233" s="15">
        <f t="shared" si="19"/>
        <v>2.1052600181612036E-2</v>
      </c>
    </row>
    <row r="234" spans="2:11" x14ac:dyDescent="0.45">
      <c r="B234" s="11">
        <v>43697</v>
      </c>
      <c r="C234" s="8">
        <v>7896424</v>
      </c>
      <c r="D234" s="8">
        <v>5922318</v>
      </c>
      <c r="E234" s="8">
        <v>2412796</v>
      </c>
      <c r="F234" s="8">
        <v>5702973</v>
      </c>
      <c r="G234" s="9">
        <f t="shared" si="15"/>
        <v>21934511</v>
      </c>
      <c r="H234" s="15">
        <f t="shared" si="16"/>
        <v>5.2083322230382256E-2</v>
      </c>
      <c r="I234" s="15">
        <f t="shared" si="17"/>
        <v>5.2083322230382256E-2</v>
      </c>
      <c r="J234" s="15">
        <f t="shared" si="18"/>
        <v>5.2083174359267348E-2</v>
      </c>
      <c r="K234" s="15">
        <f t="shared" si="19"/>
        <v>5.2083256466754602E-2</v>
      </c>
    </row>
    <row r="235" spans="2:11" x14ac:dyDescent="0.45">
      <c r="B235" s="11">
        <v>43698</v>
      </c>
      <c r="C235" s="8">
        <v>8052789</v>
      </c>
      <c r="D235" s="8">
        <v>6039592</v>
      </c>
      <c r="E235" s="8">
        <v>2460574</v>
      </c>
      <c r="F235" s="8">
        <v>5815903</v>
      </c>
      <c r="G235" s="9">
        <f t="shared" si="15"/>
        <v>22368858</v>
      </c>
      <c r="H235" s="15">
        <f t="shared" si="16"/>
        <v>-9.6154555691496668E-3</v>
      </c>
      <c r="I235" s="15">
        <f t="shared" si="17"/>
        <v>-9.6154145736410124E-3</v>
      </c>
      <c r="J235" s="15">
        <f t="shared" si="18"/>
        <v>-9.615357523939827E-3</v>
      </c>
      <c r="K235" s="15">
        <f t="shared" si="19"/>
        <v>-9.6153715162264897E-3</v>
      </c>
    </row>
    <row r="236" spans="2:11" x14ac:dyDescent="0.45">
      <c r="B236" s="11">
        <v>43699</v>
      </c>
      <c r="C236" s="8">
        <v>7896424</v>
      </c>
      <c r="D236" s="8">
        <v>5922318</v>
      </c>
      <c r="E236" s="8">
        <v>2412796</v>
      </c>
      <c r="F236" s="8">
        <v>5702973</v>
      </c>
      <c r="G236" s="9">
        <f t="shared" si="15"/>
        <v>21934511</v>
      </c>
      <c r="H236" s="15">
        <f t="shared" si="16"/>
        <v>0</v>
      </c>
      <c r="I236" s="15">
        <f t="shared" si="17"/>
        <v>0</v>
      </c>
      <c r="J236" s="15">
        <f t="shared" si="18"/>
        <v>0</v>
      </c>
      <c r="K236" s="15">
        <f t="shared" si="19"/>
        <v>0</v>
      </c>
    </row>
    <row r="237" spans="2:11" x14ac:dyDescent="0.45">
      <c r="B237" s="11">
        <v>43700</v>
      </c>
      <c r="C237" s="8">
        <v>7505512</v>
      </c>
      <c r="D237" s="8">
        <v>5629134</v>
      </c>
      <c r="E237" s="8">
        <v>2293351</v>
      </c>
      <c r="F237" s="8">
        <v>5420648</v>
      </c>
      <c r="G237" s="9">
        <f t="shared" si="15"/>
        <v>20848645</v>
      </c>
      <c r="H237" s="15">
        <f t="shared" si="16"/>
        <v>-2.0408184574093213E-2</v>
      </c>
      <c r="I237" s="15">
        <f t="shared" si="17"/>
        <v>-2.0408227191664796E-2</v>
      </c>
      <c r="J237" s="15">
        <f t="shared" si="18"/>
        <v>-2.0408102244686255E-2</v>
      </c>
      <c r="K237" s="15">
        <f t="shared" si="19"/>
        <v>-2.0408133760832503E-2</v>
      </c>
    </row>
    <row r="238" spans="2:11" x14ac:dyDescent="0.45">
      <c r="B238" s="11">
        <v>43701</v>
      </c>
      <c r="C238" s="8">
        <v>15513897</v>
      </c>
      <c r="D238" s="8">
        <v>11635423</v>
      </c>
      <c r="E238" s="8">
        <v>4740357</v>
      </c>
      <c r="F238" s="8">
        <v>11204481</v>
      </c>
      <c r="G238" s="9">
        <f t="shared" si="15"/>
        <v>43094158</v>
      </c>
      <c r="H238" s="15">
        <f t="shared" si="16"/>
        <v>-7.6923090653846726E-2</v>
      </c>
      <c r="I238" s="15">
        <f t="shared" si="17"/>
        <v>-7.6923107435897475E-2</v>
      </c>
      <c r="J238" s="15">
        <f t="shared" si="18"/>
        <v>-7.6923121860144161E-2</v>
      </c>
      <c r="K238" s="15">
        <f t="shared" si="19"/>
        <v>-7.69230959349122E-2</v>
      </c>
    </row>
    <row r="239" spans="2:11" x14ac:dyDescent="0.45">
      <c r="B239" s="11">
        <v>43702</v>
      </c>
      <c r="C239" s="8">
        <v>15998707</v>
      </c>
      <c r="D239" s="8">
        <v>11999030</v>
      </c>
      <c r="E239" s="8">
        <v>4888493</v>
      </c>
      <c r="F239" s="8">
        <v>11554621</v>
      </c>
      <c r="G239" s="9">
        <f t="shared" si="15"/>
        <v>44440851</v>
      </c>
      <c r="H239" s="15">
        <f t="shared" si="16"/>
        <v>-1.9801968065875641E-2</v>
      </c>
      <c r="I239" s="15">
        <f t="shared" si="17"/>
        <v>-1.9802008506355717E-2</v>
      </c>
      <c r="J239" s="15">
        <f t="shared" si="18"/>
        <v>-1.980209137258182E-2</v>
      </c>
      <c r="K239" s="15">
        <f t="shared" si="19"/>
        <v>-1.980200623546835E-2</v>
      </c>
    </row>
    <row r="240" spans="2:11" x14ac:dyDescent="0.45">
      <c r="B240" s="11">
        <v>43703</v>
      </c>
      <c r="C240" s="8">
        <v>8052789</v>
      </c>
      <c r="D240" s="8">
        <v>6039592</v>
      </c>
      <c r="E240" s="8">
        <v>2460574</v>
      </c>
      <c r="F240" s="8">
        <v>5815903</v>
      </c>
      <c r="G240" s="9">
        <f t="shared" si="15"/>
        <v>22368858</v>
      </c>
      <c r="H240" s="15">
        <f t="shared" si="16"/>
        <v>6.1855599414269768E-2</v>
      </c>
      <c r="I240" s="15">
        <f t="shared" si="17"/>
        <v>6.1855690040966804E-2</v>
      </c>
      <c r="J240" s="15">
        <f t="shared" si="18"/>
        <v>6.1855483247311493E-2</v>
      </c>
      <c r="K240" s="15">
        <f t="shared" si="19"/>
        <v>6.1855579755246914E-2</v>
      </c>
    </row>
    <row r="241" spans="2:11" x14ac:dyDescent="0.45">
      <c r="B241" s="11">
        <v>43704</v>
      </c>
      <c r="C241" s="8">
        <v>7505512</v>
      </c>
      <c r="D241" s="8">
        <v>5629134</v>
      </c>
      <c r="E241" s="8">
        <v>2293351</v>
      </c>
      <c r="F241" s="8">
        <v>5420648</v>
      </c>
      <c r="G241" s="9">
        <f t="shared" si="15"/>
        <v>20848645</v>
      </c>
      <c r="H241" s="15">
        <f t="shared" si="16"/>
        <v>-4.9504940464189851E-2</v>
      </c>
      <c r="I241" s="15">
        <f t="shared" si="17"/>
        <v>-4.9504940464189851E-2</v>
      </c>
      <c r="J241" s="15">
        <f t="shared" si="18"/>
        <v>-4.950480687136416E-2</v>
      </c>
      <c r="K241" s="15">
        <f t="shared" si="19"/>
        <v>-4.9504881050637994E-2</v>
      </c>
    </row>
    <row r="242" spans="2:11" x14ac:dyDescent="0.45">
      <c r="B242" s="11">
        <v>43705</v>
      </c>
      <c r="C242" s="8">
        <v>7896424</v>
      </c>
      <c r="D242" s="8">
        <v>5922318</v>
      </c>
      <c r="E242" s="8">
        <v>2412796</v>
      </c>
      <c r="F242" s="8">
        <v>5702973</v>
      </c>
      <c r="G242" s="9">
        <f t="shared" si="15"/>
        <v>21934511</v>
      </c>
      <c r="H242" s="15">
        <f t="shared" si="16"/>
        <v>-1.9417496223979036E-2</v>
      </c>
      <c r="I242" s="15">
        <f t="shared" si="17"/>
        <v>-1.9417536813745029E-2</v>
      </c>
      <c r="J242" s="15">
        <f t="shared" si="18"/>
        <v>-1.941742048806494E-2</v>
      </c>
      <c r="K242" s="15">
        <f t="shared" si="19"/>
        <v>-1.9417449018664823E-2</v>
      </c>
    </row>
    <row r="243" spans="2:11" x14ac:dyDescent="0.45">
      <c r="B243" s="11">
        <v>43706</v>
      </c>
      <c r="C243" s="8">
        <v>7661877</v>
      </c>
      <c r="D243" s="8">
        <v>5746408</v>
      </c>
      <c r="E243" s="8">
        <v>2341129</v>
      </c>
      <c r="F243" s="8">
        <v>5533578</v>
      </c>
      <c r="G243" s="9">
        <f t="shared" si="15"/>
        <v>21282992</v>
      </c>
      <c r="H243" s="15">
        <f t="shared" si="16"/>
        <v>-2.9702938950593283E-2</v>
      </c>
      <c r="I243" s="15">
        <f t="shared" si="17"/>
        <v>-2.9702896737392348E-2</v>
      </c>
      <c r="J243" s="15">
        <f t="shared" si="18"/>
        <v>-2.9702884122818518E-2</v>
      </c>
      <c r="K243" s="15">
        <f t="shared" si="19"/>
        <v>-2.9702928630382819E-2</v>
      </c>
    </row>
    <row r="244" spans="2:11" x14ac:dyDescent="0.45">
      <c r="B244" s="11">
        <v>43707</v>
      </c>
      <c r="C244" s="8">
        <v>7896424</v>
      </c>
      <c r="D244" s="8">
        <v>5922318</v>
      </c>
      <c r="E244" s="8">
        <v>2412796</v>
      </c>
      <c r="F244" s="8">
        <v>5702973</v>
      </c>
      <c r="G244" s="9">
        <f t="shared" si="15"/>
        <v>21934511</v>
      </c>
      <c r="H244" s="15">
        <f t="shared" si="16"/>
        <v>5.2083322230382256E-2</v>
      </c>
      <c r="I244" s="15">
        <f t="shared" si="17"/>
        <v>5.2083322230382256E-2</v>
      </c>
      <c r="J244" s="15">
        <f t="shared" si="18"/>
        <v>5.2083174359267348E-2</v>
      </c>
      <c r="K244" s="15">
        <f t="shared" si="19"/>
        <v>5.2083256466754602E-2</v>
      </c>
    </row>
    <row r="245" spans="2:11" x14ac:dyDescent="0.45">
      <c r="B245" s="11">
        <v>43708</v>
      </c>
      <c r="C245" s="8">
        <v>16321913</v>
      </c>
      <c r="D245" s="8">
        <v>12241435</v>
      </c>
      <c r="E245" s="8">
        <v>4987251</v>
      </c>
      <c r="F245" s="8">
        <v>11788048</v>
      </c>
      <c r="G245" s="9">
        <f t="shared" si="15"/>
        <v>45338647</v>
      </c>
      <c r="H245" s="15">
        <f t="shared" si="16"/>
        <v>5.2083367576824857E-2</v>
      </c>
      <c r="I245" s="15">
        <f t="shared" si="17"/>
        <v>5.2083366457755798E-2</v>
      </c>
      <c r="J245" s="15">
        <f t="shared" si="18"/>
        <v>5.2083419033629674E-2</v>
      </c>
      <c r="K245" s="15">
        <f t="shared" si="19"/>
        <v>5.2083358434897642E-2</v>
      </c>
    </row>
    <row r="246" spans="2:11" x14ac:dyDescent="0.45">
      <c r="B246" s="11">
        <v>43709</v>
      </c>
      <c r="C246" s="8">
        <v>15352294</v>
      </c>
      <c r="D246" s="8">
        <v>11514221</v>
      </c>
      <c r="E246" s="8">
        <v>4690978</v>
      </c>
      <c r="F246" s="8">
        <v>11087768</v>
      </c>
      <c r="G246" s="9">
        <f t="shared" si="15"/>
        <v>42645261</v>
      </c>
      <c r="H246" s="15">
        <f t="shared" si="16"/>
        <v>-4.0404077654525472E-2</v>
      </c>
      <c r="I246" s="15">
        <f t="shared" si="17"/>
        <v>-4.0404015991292619E-2</v>
      </c>
      <c r="J246" s="15">
        <f t="shared" si="18"/>
        <v>-4.0404067265719767E-2</v>
      </c>
      <c r="K246" s="15">
        <f t="shared" si="19"/>
        <v>-4.0404008058767094E-2</v>
      </c>
    </row>
    <row r="247" spans="2:11" x14ac:dyDescent="0.45">
      <c r="B247" s="11">
        <v>43710</v>
      </c>
      <c r="C247" s="8">
        <v>8209154</v>
      </c>
      <c r="D247" s="8">
        <v>6156866</v>
      </c>
      <c r="E247" s="8">
        <v>2508352</v>
      </c>
      <c r="F247" s="8">
        <v>5928833</v>
      </c>
      <c r="G247" s="9">
        <f t="shared" si="15"/>
        <v>22803205</v>
      </c>
      <c r="H247" s="15">
        <f t="shared" si="16"/>
        <v>1.9417496223979036E-2</v>
      </c>
      <c r="I247" s="15">
        <f t="shared" si="17"/>
        <v>1.9417536813745029E-2</v>
      </c>
      <c r="J247" s="15">
        <f t="shared" si="18"/>
        <v>1.9417420488065051E-2</v>
      </c>
      <c r="K247" s="15">
        <f t="shared" si="19"/>
        <v>1.9417449018664934E-2</v>
      </c>
    </row>
    <row r="248" spans="2:11" x14ac:dyDescent="0.45">
      <c r="B248" s="11">
        <v>43711</v>
      </c>
      <c r="C248" s="8">
        <v>8130972</v>
      </c>
      <c r="D248" s="8">
        <v>6098229</v>
      </c>
      <c r="E248" s="8">
        <v>2484463</v>
      </c>
      <c r="F248" s="8">
        <v>5872368</v>
      </c>
      <c r="G248" s="9">
        <f t="shared" si="15"/>
        <v>22586032</v>
      </c>
      <c r="H248" s="15">
        <f t="shared" si="16"/>
        <v>8.3333422156942838E-2</v>
      </c>
      <c r="I248" s="15">
        <f t="shared" si="17"/>
        <v>8.3333422156942838E-2</v>
      </c>
      <c r="J248" s="15">
        <f t="shared" si="18"/>
        <v>8.3333078974827668E-2</v>
      </c>
      <c r="K248" s="15">
        <f t="shared" si="19"/>
        <v>8.3333210346807185E-2</v>
      </c>
    </row>
    <row r="249" spans="2:11" x14ac:dyDescent="0.45">
      <c r="B249" s="11">
        <v>43712</v>
      </c>
      <c r="C249" s="8">
        <v>8052789</v>
      </c>
      <c r="D249" s="8">
        <v>6039592</v>
      </c>
      <c r="E249" s="8">
        <v>2460574</v>
      </c>
      <c r="F249" s="8">
        <v>5815903</v>
      </c>
      <c r="G249" s="9">
        <f t="shared" si="15"/>
        <v>22368858</v>
      </c>
      <c r="H249" s="15">
        <f t="shared" si="16"/>
        <v>1.9802001513596457E-2</v>
      </c>
      <c r="I249" s="15">
        <f t="shared" si="17"/>
        <v>1.9802043726797613E-2</v>
      </c>
      <c r="J249" s="15">
        <f t="shared" si="18"/>
        <v>1.9801922748545753E-2</v>
      </c>
      <c r="K249" s="15">
        <f t="shared" si="19"/>
        <v>1.9801952420255287E-2</v>
      </c>
    </row>
    <row r="250" spans="2:11" x14ac:dyDescent="0.45">
      <c r="B250" s="11">
        <v>43713</v>
      </c>
      <c r="C250" s="8">
        <v>7427330</v>
      </c>
      <c r="D250" s="8">
        <v>5570497</v>
      </c>
      <c r="E250" s="8">
        <v>2269462</v>
      </c>
      <c r="F250" s="8">
        <v>5364183</v>
      </c>
      <c r="G250" s="9">
        <f t="shared" si="15"/>
        <v>20631472</v>
      </c>
      <c r="H250" s="15">
        <f t="shared" si="16"/>
        <v>-3.0612211602979222E-2</v>
      </c>
      <c r="I250" s="15">
        <f t="shared" si="17"/>
        <v>-3.0612340787497194E-2</v>
      </c>
      <c r="J250" s="15">
        <f t="shared" si="18"/>
        <v>-3.0612153367029271E-2</v>
      </c>
      <c r="K250" s="15">
        <f t="shared" si="19"/>
        <v>-3.0612200641248699E-2</v>
      </c>
    </row>
    <row r="251" spans="2:11" x14ac:dyDescent="0.45">
      <c r="B251" s="11">
        <v>43714</v>
      </c>
      <c r="C251" s="8">
        <v>7505512</v>
      </c>
      <c r="D251" s="8">
        <v>5629134</v>
      </c>
      <c r="E251" s="8">
        <v>2293351</v>
      </c>
      <c r="F251" s="8">
        <v>5420648</v>
      </c>
      <c r="G251" s="9">
        <f t="shared" si="15"/>
        <v>20848645</v>
      </c>
      <c r="H251" s="15">
        <f t="shared" si="16"/>
        <v>-4.9504940464189851E-2</v>
      </c>
      <c r="I251" s="15">
        <f t="shared" si="17"/>
        <v>-4.9504940464189851E-2</v>
      </c>
      <c r="J251" s="15">
        <f t="shared" si="18"/>
        <v>-4.950480687136416E-2</v>
      </c>
      <c r="K251" s="15">
        <f t="shared" si="19"/>
        <v>-4.9504881050637994E-2</v>
      </c>
    </row>
    <row r="252" spans="2:11" x14ac:dyDescent="0.45">
      <c r="B252" s="11">
        <v>43715</v>
      </c>
      <c r="C252" s="8">
        <v>16806722</v>
      </c>
      <c r="D252" s="8">
        <v>12605042</v>
      </c>
      <c r="E252" s="8">
        <v>5135387</v>
      </c>
      <c r="F252" s="8">
        <v>12138188</v>
      </c>
      <c r="G252" s="9">
        <f t="shared" si="15"/>
        <v>46685339</v>
      </c>
      <c r="H252" s="15">
        <f t="shared" si="16"/>
        <v>2.9702952098813462E-2</v>
      </c>
      <c r="I252" s="15">
        <f t="shared" si="17"/>
        <v>2.9702971914648879E-2</v>
      </c>
      <c r="J252" s="15">
        <f t="shared" si="18"/>
        <v>2.9702936547609138E-2</v>
      </c>
      <c r="K252" s="15">
        <f t="shared" si="19"/>
        <v>2.9702966937358966E-2</v>
      </c>
    </row>
    <row r="253" spans="2:11" x14ac:dyDescent="0.45">
      <c r="B253" s="11">
        <v>43716</v>
      </c>
      <c r="C253" s="8">
        <v>15513897</v>
      </c>
      <c r="D253" s="8">
        <v>11635423</v>
      </c>
      <c r="E253" s="8">
        <v>4740357</v>
      </c>
      <c r="F253" s="8">
        <v>11204481</v>
      </c>
      <c r="G253" s="9">
        <f t="shared" si="15"/>
        <v>43094158</v>
      </c>
      <c r="H253" s="15">
        <f t="shared" si="16"/>
        <v>1.052630961861456E-2</v>
      </c>
      <c r="I253" s="15">
        <f t="shared" si="17"/>
        <v>1.052628744923334E-2</v>
      </c>
      <c r="J253" s="15">
        <f t="shared" si="18"/>
        <v>1.0526376376098989E-2</v>
      </c>
      <c r="K253" s="15">
        <f t="shared" si="19"/>
        <v>1.0526284460497415E-2</v>
      </c>
    </row>
    <row r="254" spans="2:11" x14ac:dyDescent="0.45">
      <c r="B254" s="11">
        <v>43717</v>
      </c>
      <c r="C254" s="8">
        <v>7818242</v>
      </c>
      <c r="D254" s="8">
        <v>5863681</v>
      </c>
      <c r="E254" s="8">
        <v>2388907</v>
      </c>
      <c r="F254" s="8">
        <v>5646508</v>
      </c>
      <c r="G254" s="9">
        <f t="shared" si="15"/>
        <v>21717338</v>
      </c>
      <c r="H254" s="15">
        <f t="shared" si="16"/>
        <v>-4.7619036017596983E-2</v>
      </c>
      <c r="I254" s="15">
        <f t="shared" si="17"/>
        <v>-4.7619194570744261E-2</v>
      </c>
      <c r="J254" s="15">
        <f t="shared" si="18"/>
        <v>-4.7618914729671169E-2</v>
      </c>
      <c r="K254" s="15">
        <f t="shared" si="19"/>
        <v>-4.7618983364854484E-2</v>
      </c>
    </row>
    <row r="255" spans="2:11" x14ac:dyDescent="0.45">
      <c r="B255" s="11">
        <v>43718</v>
      </c>
      <c r="C255" s="8">
        <v>8052789</v>
      </c>
      <c r="D255" s="8">
        <v>6039592</v>
      </c>
      <c r="E255" s="8">
        <v>2460574</v>
      </c>
      <c r="F255" s="8">
        <v>5815903</v>
      </c>
      <c r="G255" s="9">
        <f t="shared" si="15"/>
        <v>22368858</v>
      </c>
      <c r="H255" s="15">
        <f t="shared" si="16"/>
        <v>-9.6154555691496668E-3</v>
      </c>
      <c r="I255" s="15">
        <f t="shared" si="17"/>
        <v>-9.6154145736410124E-3</v>
      </c>
      <c r="J255" s="15">
        <f t="shared" si="18"/>
        <v>-9.615357523939827E-3</v>
      </c>
      <c r="K255" s="15">
        <f t="shared" si="19"/>
        <v>-9.6153715162264897E-3</v>
      </c>
    </row>
    <row r="256" spans="2:11" x14ac:dyDescent="0.45">
      <c r="B256" s="11">
        <v>43719</v>
      </c>
      <c r="C256" s="8">
        <v>7583695</v>
      </c>
      <c r="D256" s="8">
        <v>5687771</v>
      </c>
      <c r="E256" s="8">
        <v>2317240</v>
      </c>
      <c r="F256" s="8">
        <v>5477113</v>
      </c>
      <c r="G256" s="9">
        <f t="shared" si="15"/>
        <v>21065819</v>
      </c>
      <c r="H256" s="15">
        <f t="shared" si="16"/>
        <v>-5.8252364491358177E-2</v>
      </c>
      <c r="I256" s="15">
        <f t="shared" si="17"/>
        <v>-5.8252444867136766E-2</v>
      </c>
      <c r="J256" s="15">
        <f t="shared" si="18"/>
        <v>-5.8252261464194932E-2</v>
      </c>
      <c r="K256" s="15">
        <f t="shared" si="19"/>
        <v>-5.825234705599458E-2</v>
      </c>
    </row>
    <row r="257" spans="2:11" x14ac:dyDescent="0.45">
      <c r="B257" s="11">
        <v>43720</v>
      </c>
      <c r="C257" s="8">
        <v>7505512</v>
      </c>
      <c r="D257" s="8">
        <v>5629134</v>
      </c>
      <c r="E257" s="8">
        <v>2293351</v>
      </c>
      <c r="F257" s="8">
        <v>5420648</v>
      </c>
      <c r="G257" s="9">
        <f t="shared" si="15"/>
        <v>20848645</v>
      </c>
      <c r="H257" s="15">
        <f t="shared" si="16"/>
        <v>1.0526259099838065E-2</v>
      </c>
      <c r="I257" s="15">
        <f t="shared" si="17"/>
        <v>1.0526349803258173E-2</v>
      </c>
      <c r="J257" s="15">
        <f t="shared" si="18"/>
        <v>1.0526283321774077E-2</v>
      </c>
      <c r="K257" s="15">
        <f t="shared" si="19"/>
        <v>1.0526300090806018E-2</v>
      </c>
    </row>
    <row r="258" spans="2:11" x14ac:dyDescent="0.45">
      <c r="B258" s="11">
        <v>43721</v>
      </c>
      <c r="C258" s="8">
        <v>8209154</v>
      </c>
      <c r="D258" s="8">
        <v>6156866</v>
      </c>
      <c r="E258" s="8">
        <v>2508352</v>
      </c>
      <c r="F258" s="8">
        <v>5928833</v>
      </c>
      <c r="G258" s="9">
        <f t="shared" si="15"/>
        <v>22803205</v>
      </c>
      <c r="H258" s="15">
        <f t="shared" si="16"/>
        <v>9.3750033308853453E-2</v>
      </c>
      <c r="I258" s="15">
        <f t="shared" si="17"/>
        <v>9.3750122132463032E-2</v>
      </c>
      <c r="J258" s="15">
        <f t="shared" si="18"/>
        <v>9.3749713846681182E-2</v>
      </c>
      <c r="K258" s="15">
        <f t="shared" si="19"/>
        <v>9.3749861640158194E-2</v>
      </c>
    </row>
    <row r="259" spans="2:11" x14ac:dyDescent="0.45">
      <c r="B259" s="11">
        <v>43722</v>
      </c>
      <c r="C259" s="8">
        <v>15998707</v>
      </c>
      <c r="D259" s="8">
        <v>11999030</v>
      </c>
      <c r="E259" s="8">
        <v>4888493</v>
      </c>
      <c r="F259" s="8">
        <v>11554621</v>
      </c>
      <c r="G259" s="9">
        <f t="shared" si="15"/>
        <v>44440851</v>
      </c>
      <c r="H259" s="15">
        <f t="shared" si="16"/>
        <v>-4.8076894471152709E-2</v>
      </c>
      <c r="I259" s="15">
        <f t="shared" si="17"/>
        <v>-4.8076952064102563E-2</v>
      </c>
      <c r="J259" s="15">
        <f t="shared" si="18"/>
        <v>-4.8076999844412938E-2</v>
      </c>
      <c r="K259" s="15">
        <f t="shared" si="19"/>
        <v>-4.8076945257397585E-2</v>
      </c>
    </row>
    <row r="260" spans="2:11" x14ac:dyDescent="0.45">
      <c r="B260" s="11">
        <v>43723</v>
      </c>
      <c r="C260" s="8">
        <v>16645119</v>
      </c>
      <c r="D260" s="8">
        <v>12483839</v>
      </c>
      <c r="E260" s="8">
        <v>5086008</v>
      </c>
      <c r="F260" s="8">
        <v>12021475</v>
      </c>
      <c r="G260" s="9">
        <f t="shared" ref="G260:G323" si="20">SUM(C260:F260)</f>
        <v>46236441</v>
      </c>
      <c r="H260" s="15">
        <f t="shared" ref="H260:H323" si="21">IFERROR((VLOOKUP(B260,$B$2:$G$368,2,FALSE)/VLOOKUP(B260-7,$B$2:$G$368,2,FALSE))-1,"NA")</f>
        <v>7.2916688824220088E-2</v>
      </c>
      <c r="I260" s="15">
        <f t="shared" ref="I260:I323" si="22">IFERROR((VLOOKUP(B260,$B$2:$G$368,3,FALSE)/VLOOKUP(B260-7,$B$2:$G$368,3,FALSE))-1,"NA")</f>
        <v>7.2916644285300203E-2</v>
      </c>
      <c r="J260" s="15">
        <f t="shared" ref="J260:J323" si="23">IFERROR((VLOOKUP(B260,$B$2:$G$368,4,FALSE)/VLOOKUP(B260-7,$B$2:$G$368,4,FALSE))-1,"NA")</f>
        <v>7.2916660074336281E-2</v>
      </c>
      <c r="K260" s="15">
        <f t="shared" ref="K260:K323" si="24">IFERROR((VLOOKUP(B260,$B$2:$G$368,5,FALSE)/VLOOKUP(B260-7,$B$2:$G$368,5,FALSE))-1,"NA")</f>
        <v>7.291671965885782E-2</v>
      </c>
    </row>
    <row r="261" spans="2:11" x14ac:dyDescent="0.45">
      <c r="B261" s="11">
        <v>43724</v>
      </c>
      <c r="C261" s="8">
        <v>7427330</v>
      </c>
      <c r="D261" s="8">
        <v>5570497</v>
      </c>
      <c r="E261" s="8">
        <v>2269462</v>
      </c>
      <c r="F261" s="8">
        <v>5364183</v>
      </c>
      <c r="G261" s="9">
        <f t="shared" si="20"/>
        <v>20631472</v>
      </c>
      <c r="H261" s="15">
        <f t="shared" si="21"/>
        <v>-4.9999987209400798E-2</v>
      </c>
      <c r="I261" s="15">
        <f t="shared" si="22"/>
        <v>-4.9999991472933103E-2</v>
      </c>
      <c r="J261" s="15">
        <f t="shared" si="23"/>
        <v>-4.9999853489482882E-2</v>
      </c>
      <c r="K261" s="15">
        <f t="shared" si="24"/>
        <v>-4.9999929159756817E-2</v>
      </c>
    </row>
    <row r="262" spans="2:11" x14ac:dyDescent="0.45">
      <c r="B262" s="11">
        <v>43725</v>
      </c>
      <c r="C262" s="8">
        <v>8052789</v>
      </c>
      <c r="D262" s="8">
        <v>6039592</v>
      </c>
      <c r="E262" s="8">
        <v>2460574</v>
      </c>
      <c r="F262" s="8">
        <v>5815903</v>
      </c>
      <c r="G262" s="9">
        <f t="shared" si="20"/>
        <v>22368858</v>
      </c>
      <c r="H262" s="15">
        <f t="shared" si="21"/>
        <v>0</v>
      </c>
      <c r="I262" s="15">
        <f t="shared" si="22"/>
        <v>0</v>
      </c>
      <c r="J262" s="15">
        <f t="shared" si="23"/>
        <v>0</v>
      </c>
      <c r="K262" s="15">
        <f t="shared" si="24"/>
        <v>0</v>
      </c>
    </row>
    <row r="263" spans="2:11" x14ac:dyDescent="0.45">
      <c r="B263" s="11">
        <v>43726</v>
      </c>
      <c r="C263" s="8">
        <v>7740060</v>
      </c>
      <c r="D263" s="8">
        <v>5805045</v>
      </c>
      <c r="E263" s="8">
        <v>2365018</v>
      </c>
      <c r="F263" s="8">
        <v>5590043</v>
      </c>
      <c r="G263" s="9">
        <f t="shared" si="20"/>
        <v>21500166</v>
      </c>
      <c r="H263" s="15">
        <f t="shared" si="21"/>
        <v>2.0618577092037516E-2</v>
      </c>
      <c r="I263" s="15">
        <f t="shared" si="22"/>
        <v>2.0618621952255056E-2</v>
      </c>
      <c r="J263" s="15">
        <f t="shared" si="23"/>
        <v>2.0618494415770572E-2</v>
      </c>
      <c r="K263" s="15">
        <f t="shared" si="24"/>
        <v>2.0618526585082231E-2</v>
      </c>
    </row>
    <row r="264" spans="2:11" x14ac:dyDescent="0.45">
      <c r="B264" s="11">
        <v>43727</v>
      </c>
      <c r="C264" s="8">
        <v>7661877</v>
      </c>
      <c r="D264" s="8">
        <v>5746408</v>
      </c>
      <c r="E264" s="8">
        <v>2341129</v>
      </c>
      <c r="F264" s="8">
        <v>5533578</v>
      </c>
      <c r="G264" s="9">
        <f t="shared" si="20"/>
        <v>21282992</v>
      </c>
      <c r="H264" s="15">
        <f t="shared" si="21"/>
        <v>2.0833355539235709E-2</v>
      </c>
      <c r="I264" s="15">
        <f t="shared" si="22"/>
        <v>2.0833399951040388E-2</v>
      </c>
      <c r="J264" s="15">
        <f t="shared" si="23"/>
        <v>2.0833269743706806E-2</v>
      </c>
      <c r="K264" s="15">
        <f t="shared" si="24"/>
        <v>2.0833302586701796E-2</v>
      </c>
    </row>
    <row r="265" spans="2:11" x14ac:dyDescent="0.45">
      <c r="B265" s="11">
        <v>43728</v>
      </c>
      <c r="C265" s="8">
        <v>7661877</v>
      </c>
      <c r="D265" s="8">
        <v>5746408</v>
      </c>
      <c r="E265" s="8">
        <v>2341129</v>
      </c>
      <c r="F265" s="8">
        <v>5533578</v>
      </c>
      <c r="G265" s="9">
        <f t="shared" si="20"/>
        <v>21282992</v>
      </c>
      <c r="H265" s="15">
        <f t="shared" si="21"/>
        <v>-6.6666674787682179E-2</v>
      </c>
      <c r="I265" s="15">
        <f t="shared" si="22"/>
        <v>-6.6666709978745686E-2</v>
      </c>
      <c r="J265" s="15">
        <f t="shared" si="23"/>
        <v>-6.666648062153957E-2</v>
      </c>
      <c r="K265" s="15">
        <f t="shared" si="24"/>
        <v>-6.6666576710796233E-2</v>
      </c>
    </row>
    <row r="266" spans="2:11" x14ac:dyDescent="0.45">
      <c r="B266" s="11">
        <v>43729</v>
      </c>
      <c r="C266" s="8">
        <v>15837104</v>
      </c>
      <c r="D266" s="8">
        <v>11877828</v>
      </c>
      <c r="E266" s="8">
        <v>4839115</v>
      </c>
      <c r="F266" s="8">
        <v>11437908</v>
      </c>
      <c r="G266" s="9">
        <f t="shared" si="20"/>
        <v>43991955</v>
      </c>
      <c r="H266" s="15">
        <f t="shared" si="21"/>
        <v>-1.0101003787368557E-2</v>
      </c>
      <c r="I266" s="15">
        <f t="shared" si="22"/>
        <v>-1.010098316280561E-2</v>
      </c>
      <c r="J266" s="15">
        <f t="shared" si="23"/>
        <v>-1.0100863394915338E-2</v>
      </c>
      <c r="K266" s="15">
        <f t="shared" si="24"/>
        <v>-1.0100980378326518E-2</v>
      </c>
    </row>
    <row r="267" spans="2:11" x14ac:dyDescent="0.45">
      <c r="B267" s="11">
        <v>43730</v>
      </c>
      <c r="C267" s="8">
        <v>16483516</v>
      </c>
      <c r="D267" s="8">
        <v>12362637</v>
      </c>
      <c r="E267" s="8">
        <v>5036630</v>
      </c>
      <c r="F267" s="8">
        <v>11904761</v>
      </c>
      <c r="G267" s="9">
        <f t="shared" si="20"/>
        <v>45787544</v>
      </c>
      <c r="H267" s="15">
        <f t="shared" si="21"/>
        <v>-9.7087320312939651E-3</v>
      </c>
      <c r="I267" s="15">
        <f t="shared" si="22"/>
        <v>-9.7087121998289394E-3</v>
      </c>
      <c r="J267" s="15">
        <f t="shared" si="23"/>
        <v>-9.7085966046455141E-3</v>
      </c>
      <c r="K267" s="15">
        <f t="shared" si="24"/>
        <v>-9.708791974362585E-3</v>
      </c>
    </row>
    <row r="268" spans="2:11" x14ac:dyDescent="0.45">
      <c r="B268" s="11">
        <v>43731</v>
      </c>
      <c r="C268" s="8">
        <v>7505512</v>
      </c>
      <c r="D268" s="8">
        <v>5629134</v>
      </c>
      <c r="E268" s="8">
        <v>2293351</v>
      </c>
      <c r="F268" s="8">
        <v>5420648</v>
      </c>
      <c r="G268" s="9">
        <f t="shared" si="20"/>
        <v>20848645</v>
      </c>
      <c r="H268" s="15">
        <f t="shared" si="21"/>
        <v>1.0526259099838065E-2</v>
      </c>
      <c r="I268" s="15">
        <f t="shared" si="22"/>
        <v>1.0526349803258173E-2</v>
      </c>
      <c r="J268" s="15">
        <f t="shared" si="23"/>
        <v>1.0526283321774077E-2</v>
      </c>
      <c r="K268" s="15">
        <f t="shared" si="24"/>
        <v>1.0526300090806018E-2</v>
      </c>
    </row>
    <row r="269" spans="2:11" x14ac:dyDescent="0.45">
      <c r="B269" s="11">
        <v>43732</v>
      </c>
      <c r="C269" s="8">
        <v>7896424</v>
      </c>
      <c r="D269" s="8">
        <v>5922318</v>
      </c>
      <c r="E269" s="8">
        <v>2412796</v>
      </c>
      <c r="F269" s="8">
        <v>5702973</v>
      </c>
      <c r="G269" s="9">
        <f t="shared" si="20"/>
        <v>21934511</v>
      </c>
      <c r="H269" s="15">
        <f t="shared" si="21"/>
        <v>-1.9417496223979036E-2</v>
      </c>
      <c r="I269" s="15">
        <f t="shared" si="22"/>
        <v>-1.9417536813745029E-2</v>
      </c>
      <c r="J269" s="15">
        <f t="shared" si="23"/>
        <v>-1.941742048806494E-2</v>
      </c>
      <c r="K269" s="15">
        <f t="shared" si="24"/>
        <v>-1.9417449018664823E-2</v>
      </c>
    </row>
    <row r="270" spans="2:11" x14ac:dyDescent="0.45">
      <c r="B270" s="11">
        <v>43733</v>
      </c>
      <c r="C270" s="8">
        <v>7661877</v>
      </c>
      <c r="D270" s="8">
        <v>5746408</v>
      </c>
      <c r="E270" s="8">
        <v>2341129</v>
      </c>
      <c r="F270" s="8">
        <v>5533578</v>
      </c>
      <c r="G270" s="9">
        <f t="shared" si="20"/>
        <v>21282992</v>
      </c>
      <c r="H270" s="15">
        <f t="shared" si="21"/>
        <v>-1.0101084487717182E-2</v>
      </c>
      <c r="I270" s="15">
        <f t="shared" si="22"/>
        <v>-1.0101041421728851E-2</v>
      </c>
      <c r="J270" s="15">
        <f t="shared" si="23"/>
        <v>-1.0100980203956111E-2</v>
      </c>
      <c r="K270" s="15">
        <f t="shared" si="24"/>
        <v>-1.0100995645292876E-2</v>
      </c>
    </row>
    <row r="271" spans="2:11" x14ac:dyDescent="0.45">
      <c r="B271" s="11">
        <v>43734</v>
      </c>
      <c r="C271" s="8">
        <v>8052789</v>
      </c>
      <c r="D271" s="8">
        <v>6039592</v>
      </c>
      <c r="E271" s="8">
        <v>2460574</v>
      </c>
      <c r="F271" s="8">
        <v>5815903</v>
      </c>
      <c r="G271" s="9">
        <f t="shared" si="20"/>
        <v>22368858</v>
      </c>
      <c r="H271" s="15">
        <f t="shared" si="21"/>
        <v>5.1020396177072547E-2</v>
      </c>
      <c r="I271" s="15">
        <f t="shared" si="22"/>
        <v>5.1020393957407872E-2</v>
      </c>
      <c r="J271" s="15">
        <f t="shared" si="23"/>
        <v>5.1020255611715637E-2</v>
      </c>
      <c r="K271" s="15">
        <f t="shared" si="24"/>
        <v>5.1020334402081202E-2</v>
      </c>
    </row>
    <row r="272" spans="2:11" x14ac:dyDescent="0.45">
      <c r="B272" s="11">
        <v>43735</v>
      </c>
      <c r="C272" s="8">
        <v>7505512</v>
      </c>
      <c r="D272" s="8">
        <v>5629134</v>
      </c>
      <c r="E272" s="8">
        <v>2293351</v>
      </c>
      <c r="F272" s="8">
        <v>5420648</v>
      </c>
      <c r="G272" s="9">
        <f t="shared" si="20"/>
        <v>20848645</v>
      </c>
      <c r="H272" s="15">
        <f t="shared" si="21"/>
        <v>-2.0408184574093213E-2</v>
      </c>
      <c r="I272" s="15">
        <f t="shared" si="22"/>
        <v>-2.0408227191664796E-2</v>
      </c>
      <c r="J272" s="15">
        <f t="shared" si="23"/>
        <v>-2.0408102244686255E-2</v>
      </c>
      <c r="K272" s="15">
        <f t="shared" si="24"/>
        <v>-2.0408133760832503E-2</v>
      </c>
    </row>
    <row r="273" spans="2:11" x14ac:dyDescent="0.45">
      <c r="B273" s="11">
        <v>43736</v>
      </c>
      <c r="C273" s="8">
        <v>15837104</v>
      </c>
      <c r="D273" s="8">
        <v>11877828</v>
      </c>
      <c r="E273" s="8">
        <v>4839115</v>
      </c>
      <c r="F273" s="8">
        <v>11437908</v>
      </c>
      <c r="G273" s="9">
        <f t="shared" si="20"/>
        <v>43991955</v>
      </c>
      <c r="H273" s="15">
        <f t="shared" si="21"/>
        <v>0</v>
      </c>
      <c r="I273" s="15">
        <f t="shared" si="22"/>
        <v>0</v>
      </c>
      <c r="J273" s="15">
        <f t="shared" si="23"/>
        <v>0</v>
      </c>
      <c r="K273" s="15">
        <f t="shared" si="24"/>
        <v>0</v>
      </c>
    </row>
    <row r="274" spans="2:11" x14ac:dyDescent="0.45">
      <c r="B274" s="11">
        <v>43737</v>
      </c>
      <c r="C274" s="8">
        <v>15352294</v>
      </c>
      <c r="D274" s="8">
        <v>11514221</v>
      </c>
      <c r="E274" s="8">
        <v>4690978</v>
      </c>
      <c r="F274" s="8">
        <v>11087768</v>
      </c>
      <c r="G274" s="9">
        <f t="shared" si="20"/>
        <v>42645261</v>
      </c>
      <c r="H274" s="15">
        <f t="shared" si="21"/>
        <v>-6.8627470013072456E-2</v>
      </c>
      <c r="I274" s="15">
        <f t="shared" si="22"/>
        <v>-6.8627429568626774E-2</v>
      </c>
      <c r="J274" s="15">
        <f t="shared" si="23"/>
        <v>-6.8627633953655565E-2</v>
      </c>
      <c r="K274" s="15">
        <f t="shared" si="24"/>
        <v>-6.8627417215683661E-2</v>
      </c>
    </row>
    <row r="275" spans="2:11" x14ac:dyDescent="0.45">
      <c r="B275" s="11">
        <v>43738</v>
      </c>
      <c r="C275" s="8">
        <v>7818242</v>
      </c>
      <c r="D275" s="8">
        <v>5863681</v>
      </c>
      <c r="E275" s="8">
        <v>2388907</v>
      </c>
      <c r="F275" s="8">
        <v>5646508</v>
      </c>
      <c r="G275" s="9">
        <f t="shared" si="20"/>
        <v>21717338</v>
      </c>
      <c r="H275" s="15">
        <f t="shared" si="21"/>
        <v>4.1666711078471419E-2</v>
      </c>
      <c r="I275" s="15">
        <f t="shared" si="22"/>
        <v>4.166662225486184E-2</v>
      </c>
      <c r="J275" s="15">
        <f t="shared" si="23"/>
        <v>4.1666539487413834E-2</v>
      </c>
      <c r="K275" s="15">
        <f t="shared" si="24"/>
        <v>4.1666605173403592E-2</v>
      </c>
    </row>
    <row r="276" spans="2:11" x14ac:dyDescent="0.45">
      <c r="B276" s="11">
        <v>43739</v>
      </c>
      <c r="C276" s="8">
        <v>7896424</v>
      </c>
      <c r="D276" s="8">
        <v>5922318</v>
      </c>
      <c r="E276" s="8">
        <v>2412796</v>
      </c>
      <c r="F276" s="8">
        <v>5702973</v>
      </c>
      <c r="G276" s="9">
        <f t="shared" si="20"/>
        <v>21934511</v>
      </c>
      <c r="H276" s="15">
        <f t="shared" si="21"/>
        <v>0</v>
      </c>
      <c r="I276" s="15">
        <f t="shared" si="22"/>
        <v>0</v>
      </c>
      <c r="J276" s="15">
        <f t="shared" si="23"/>
        <v>0</v>
      </c>
      <c r="K276" s="15">
        <f t="shared" si="24"/>
        <v>0</v>
      </c>
    </row>
    <row r="277" spans="2:11" x14ac:dyDescent="0.45">
      <c r="B277" s="11">
        <v>43740</v>
      </c>
      <c r="C277" s="8">
        <v>7740060</v>
      </c>
      <c r="D277" s="8">
        <v>5805045</v>
      </c>
      <c r="E277" s="8">
        <v>2365018</v>
      </c>
      <c r="F277" s="8">
        <v>5590043</v>
      </c>
      <c r="G277" s="9">
        <f t="shared" si="20"/>
        <v>21500166</v>
      </c>
      <c r="H277" s="15">
        <f t="shared" si="21"/>
        <v>1.0204157545207204E-2</v>
      </c>
      <c r="I277" s="15">
        <f t="shared" si="22"/>
        <v>1.0204113595832398E-2</v>
      </c>
      <c r="J277" s="15">
        <f t="shared" si="23"/>
        <v>1.0204051122343127E-2</v>
      </c>
      <c r="K277" s="15">
        <f t="shared" si="24"/>
        <v>1.0204066880416196E-2</v>
      </c>
    </row>
    <row r="278" spans="2:11" x14ac:dyDescent="0.45">
      <c r="B278" s="11">
        <v>43741</v>
      </c>
      <c r="C278" s="8">
        <v>7661877</v>
      </c>
      <c r="D278" s="8">
        <v>5746408</v>
      </c>
      <c r="E278" s="8">
        <v>2341129</v>
      </c>
      <c r="F278" s="8">
        <v>5533578</v>
      </c>
      <c r="G278" s="9">
        <f t="shared" si="20"/>
        <v>21282992</v>
      </c>
      <c r="H278" s="15">
        <f t="shared" si="21"/>
        <v>-4.8543678469658125E-2</v>
      </c>
      <c r="I278" s="15">
        <f t="shared" si="22"/>
        <v>-4.8543676460264251E-2</v>
      </c>
      <c r="J278" s="15">
        <f t="shared" si="23"/>
        <v>-4.8543551220162406E-2</v>
      </c>
      <c r="K278" s="15">
        <f t="shared" si="24"/>
        <v>-4.8543622546662113E-2</v>
      </c>
    </row>
    <row r="279" spans="2:11" x14ac:dyDescent="0.45">
      <c r="B279" s="11">
        <v>43742</v>
      </c>
      <c r="C279" s="8">
        <v>7583695</v>
      </c>
      <c r="D279" s="8">
        <v>5687771</v>
      </c>
      <c r="E279" s="8">
        <v>2317240</v>
      </c>
      <c r="F279" s="8">
        <v>5477113</v>
      </c>
      <c r="G279" s="9">
        <f t="shared" si="20"/>
        <v>21065819</v>
      </c>
      <c r="H279" s="15">
        <f t="shared" si="21"/>
        <v>1.0416744387324872E-2</v>
      </c>
      <c r="I279" s="15">
        <f t="shared" si="22"/>
        <v>1.0416699975520194E-2</v>
      </c>
      <c r="J279" s="15">
        <f t="shared" si="23"/>
        <v>1.0416634871853514E-2</v>
      </c>
      <c r="K279" s="15">
        <f t="shared" si="24"/>
        <v>1.0416651293351009E-2</v>
      </c>
    </row>
    <row r="280" spans="2:11" x14ac:dyDescent="0.45">
      <c r="B280" s="11">
        <v>43743</v>
      </c>
      <c r="C280" s="8">
        <v>16645119</v>
      </c>
      <c r="D280" s="8">
        <v>12483839</v>
      </c>
      <c r="E280" s="8">
        <v>5086008</v>
      </c>
      <c r="F280" s="8">
        <v>12021475</v>
      </c>
      <c r="G280" s="9">
        <f t="shared" si="20"/>
        <v>46236441</v>
      </c>
      <c r="H280" s="15">
        <f t="shared" si="21"/>
        <v>5.1020375947521623E-2</v>
      </c>
      <c r="I280" s="15">
        <f t="shared" si="22"/>
        <v>5.1020354899902642E-2</v>
      </c>
      <c r="J280" s="15">
        <f t="shared" si="23"/>
        <v>5.1020279534584212E-2</v>
      </c>
      <c r="K280" s="15">
        <f t="shared" si="24"/>
        <v>5.102043135860157E-2</v>
      </c>
    </row>
    <row r="281" spans="2:11" x14ac:dyDescent="0.45">
      <c r="B281" s="11">
        <v>43744</v>
      </c>
      <c r="C281" s="8">
        <v>15675500</v>
      </c>
      <c r="D281" s="8">
        <v>11756625</v>
      </c>
      <c r="E281" s="8">
        <v>4789736</v>
      </c>
      <c r="F281" s="8">
        <v>11321195</v>
      </c>
      <c r="G281" s="9">
        <f t="shared" si="20"/>
        <v>43543056</v>
      </c>
      <c r="H281" s="15">
        <f t="shared" si="21"/>
        <v>2.1052619237229342E-2</v>
      </c>
      <c r="I281" s="15">
        <f t="shared" si="22"/>
        <v>2.1052574898466903E-2</v>
      </c>
      <c r="J281" s="15">
        <f t="shared" si="23"/>
        <v>2.1052752752197978E-2</v>
      </c>
      <c r="K281" s="15">
        <f t="shared" si="24"/>
        <v>2.105265911047205E-2</v>
      </c>
    </row>
    <row r="282" spans="2:11" x14ac:dyDescent="0.45">
      <c r="B282" s="11">
        <v>43745</v>
      </c>
      <c r="C282" s="8">
        <v>7740060</v>
      </c>
      <c r="D282" s="8">
        <v>5805045</v>
      </c>
      <c r="E282" s="8">
        <v>2365018</v>
      </c>
      <c r="F282" s="8">
        <v>5590043</v>
      </c>
      <c r="G282" s="9">
        <f t="shared" si="20"/>
        <v>21500166</v>
      </c>
      <c r="H282" s="15">
        <f t="shared" si="21"/>
        <v>-9.9999462794833072E-3</v>
      </c>
      <c r="I282" s="15">
        <f t="shared" si="22"/>
        <v>-9.9998618615166901E-3</v>
      </c>
      <c r="J282" s="15">
        <f t="shared" si="23"/>
        <v>-9.9999706978965985E-3</v>
      </c>
      <c r="K282" s="15">
        <f t="shared" si="24"/>
        <v>-9.9999858319513857E-3</v>
      </c>
    </row>
    <row r="283" spans="2:11" x14ac:dyDescent="0.45">
      <c r="B283" s="11">
        <v>43746</v>
      </c>
      <c r="C283" s="8">
        <v>8052789</v>
      </c>
      <c r="D283" s="8">
        <v>6039592</v>
      </c>
      <c r="E283" s="8">
        <v>2460574</v>
      </c>
      <c r="F283" s="8">
        <v>5815903</v>
      </c>
      <c r="G283" s="9">
        <f t="shared" si="20"/>
        <v>22368858</v>
      </c>
      <c r="H283" s="15">
        <f t="shared" si="21"/>
        <v>1.9802001513596457E-2</v>
      </c>
      <c r="I283" s="15">
        <f t="shared" si="22"/>
        <v>1.9802043726797613E-2</v>
      </c>
      <c r="J283" s="15">
        <f t="shared" si="23"/>
        <v>1.9801922748545753E-2</v>
      </c>
      <c r="K283" s="15">
        <f t="shared" si="24"/>
        <v>1.9801952420255287E-2</v>
      </c>
    </row>
    <row r="284" spans="2:11" x14ac:dyDescent="0.45">
      <c r="B284" s="11">
        <v>43747</v>
      </c>
      <c r="C284" s="8">
        <v>7427330</v>
      </c>
      <c r="D284" s="8">
        <v>5570497</v>
      </c>
      <c r="E284" s="8">
        <v>2269462</v>
      </c>
      <c r="F284" s="8">
        <v>5364183</v>
      </c>
      <c r="G284" s="9">
        <f t="shared" si="20"/>
        <v>20631472</v>
      </c>
      <c r="H284" s="15">
        <f t="shared" si="21"/>
        <v>-4.0404079554938854E-2</v>
      </c>
      <c r="I284" s="15">
        <f t="shared" si="22"/>
        <v>-4.0404165686915405E-2</v>
      </c>
      <c r="J284" s="15">
        <f t="shared" si="23"/>
        <v>-4.0403920815824668E-2</v>
      </c>
      <c r="K284" s="15">
        <f t="shared" si="24"/>
        <v>-4.0403982581171505E-2</v>
      </c>
    </row>
    <row r="285" spans="2:11" x14ac:dyDescent="0.45">
      <c r="B285" s="11">
        <v>43748</v>
      </c>
      <c r="C285" s="8">
        <v>7661877</v>
      </c>
      <c r="D285" s="8">
        <v>5746408</v>
      </c>
      <c r="E285" s="8">
        <v>2341129</v>
      </c>
      <c r="F285" s="8">
        <v>5533578</v>
      </c>
      <c r="G285" s="9">
        <f t="shared" si="20"/>
        <v>21282992</v>
      </c>
      <c r="H285" s="15">
        <f t="shared" si="21"/>
        <v>0</v>
      </c>
      <c r="I285" s="15">
        <f t="shared" si="22"/>
        <v>0</v>
      </c>
      <c r="J285" s="15">
        <f t="shared" si="23"/>
        <v>0</v>
      </c>
      <c r="K285" s="15">
        <f t="shared" si="24"/>
        <v>0</v>
      </c>
    </row>
    <row r="286" spans="2:11" x14ac:dyDescent="0.45">
      <c r="B286" s="11">
        <v>43749</v>
      </c>
      <c r="C286" s="8">
        <v>7661877</v>
      </c>
      <c r="D286" s="8">
        <v>5746408</v>
      </c>
      <c r="E286" s="8">
        <v>2341129</v>
      </c>
      <c r="F286" s="8">
        <v>5533578</v>
      </c>
      <c r="G286" s="9">
        <f t="shared" si="20"/>
        <v>21282992</v>
      </c>
      <c r="H286" s="15">
        <f t="shared" si="21"/>
        <v>1.0309222615097369E-2</v>
      </c>
      <c r="I286" s="15">
        <f t="shared" si="22"/>
        <v>1.0309310976127639E-2</v>
      </c>
      <c r="J286" s="15">
        <f t="shared" si="23"/>
        <v>1.0309247207885175E-2</v>
      </c>
      <c r="K286" s="15">
        <f t="shared" si="24"/>
        <v>1.0309263292541226E-2</v>
      </c>
    </row>
    <row r="287" spans="2:11" x14ac:dyDescent="0.45">
      <c r="B287" s="11">
        <v>43750</v>
      </c>
      <c r="C287" s="8">
        <v>16321913</v>
      </c>
      <c r="D287" s="8">
        <v>12241435</v>
      </c>
      <c r="E287" s="8">
        <v>4987251</v>
      </c>
      <c r="F287" s="8">
        <v>11788048</v>
      </c>
      <c r="G287" s="9">
        <f t="shared" si="20"/>
        <v>45338647</v>
      </c>
      <c r="H287" s="15">
        <f t="shared" si="21"/>
        <v>-1.941746406258793E-2</v>
      </c>
      <c r="I287" s="15">
        <f t="shared" si="22"/>
        <v>-1.9417424399657879E-2</v>
      </c>
      <c r="J287" s="15">
        <f t="shared" si="23"/>
        <v>-1.9417389827149356E-2</v>
      </c>
      <c r="K287" s="15">
        <f t="shared" si="24"/>
        <v>-1.9417500764257301E-2</v>
      </c>
    </row>
    <row r="288" spans="2:11" x14ac:dyDescent="0.45">
      <c r="B288" s="11">
        <v>43751</v>
      </c>
      <c r="C288" s="8">
        <v>15675500</v>
      </c>
      <c r="D288" s="8">
        <v>11756625</v>
      </c>
      <c r="E288" s="8">
        <v>4789736</v>
      </c>
      <c r="F288" s="8">
        <v>11321195</v>
      </c>
      <c r="G288" s="9">
        <f t="shared" si="20"/>
        <v>43543056</v>
      </c>
      <c r="H288" s="15">
        <f t="shared" si="21"/>
        <v>0</v>
      </c>
      <c r="I288" s="15">
        <f t="shared" si="22"/>
        <v>0</v>
      </c>
      <c r="J288" s="15">
        <f t="shared" si="23"/>
        <v>0</v>
      </c>
      <c r="K288" s="15">
        <f t="shared" si="24"/>
        <v>0</v>
      </c>
    </row>
    <row r="289" spans="2:11" x14ac:dyDescent="0.45">
      <c r="B289" s="11">
        <v>43752</v>
      </c>
      <c r="C289" s="8">
        <v>7505512</v>
      </c>
      <c r="D289" s="8">
        <v>5629134</v>
      </c>
      <c r="E289" s="8">
        <v>2293351</v>
      </c>
      <c r="F289" s="8">
        <v>5420648</v>
      </c>
      <c r="G289" s="9">
        <f t="shared" si="20"/>
        <v>20848645</v>
      </c>
      <c r="H289" s="15">
        <f t="shared" si="21"/>
        <v>-3.0303124265186554E-2</v>
      </c>
      <c r="I289" s="15">
        <f t="shared" si="22"/>
        <v>-3.0303124265186554E-2</v>
      </c>
      <c r="J289" s="15">
        <f t="shared" si="23"/>
        <v>-3.0302940611868445E-2</v>
      </c>
      <c r="K289" s="15">
        <f t="shared" si="24"/>
        <v>-3.0302986935878629E-2</v>
      </c>
    </row>
    <row r="290" spans="2:11" x14ac:dyDescent="0.45">
      <c r="B290" s="11">
        <v>43753</v>
      </c>
      <c r="C290" s="8">
        <v>7896424</v>
      </c>
      <c r="D290" s="8">
        <v>5922318</v>
      </c>
      <c r="E290" s="8">
        <v>2412796</v>
      </c>
      <c r="F290" s="8">
        <v>5702973</v>
      </c>
      <c r="G290" s="9">
        <f t="shared" si="20"/>
        <v>21934511</v>
      </c>
      <c r="H290" s="15">
        <f t="shared" si="21"/>
        <v>-1.9417496223979036E-2</v>
      </c>
      <c r="I290" s="15">
        <f t="shared" si="22"/>
        <v>-1.9417536813745029E-2</v>
      </c>
      <c r="J290" s="15">
        <f t="shared" si="23"/>
        <v>-1.941742048806494E-2</v>
      </c>
      <c r="K290" s="15">
        <f t="shared" si="24"/>
        <v>-1.9417449018664823E-2</v>
      </c>
    </row>
    <row r="291" spans="2:11" x14ac:dyDescent="0.45">
      <c r="B291" s="11">
        <v>43754</v>
      </c>
      <c r="C291" s="8">
        <v>7427330</v>
      </c>
      <c r="D291" s="8">
        <v>5570497</v>
      </c>
      <c r="E291" s="8">
        <v>2269462</v>
      </c>
      <c r="F291" s="8">
        <v>5364183</v>
      </c>
      <c r="G291" s="9">
        <f t="shared" si="20"/>
        <v>20631472</v>
      </c>
      <c r="H291" s="15">
        <f t="shared" si="21"/>
        <v>0</v>
      </c>
      <c r="I291" s="15">
        <f t="shared" si="22"/>
        <v>0</v>
      </c>
      <c r="J291" s="15">
        <f t="shared" si="23"/>
        <v>0</v>
      </c>
      <c r="K291" s="15">
        <f t="shared" si="24"/>
        <v>0</v>
      </c>
    </row>
    <row r="292" spans="2:11" x14ac:dyDescent="0.45">
      <c r="B292" s="11">
        <v>43755</v>
      </c>
      <c r="C292" s="8">
        <v>7974607</v>
      </c>
      <c r="D292" s="8">
        <v>5980955</v>
      </c>
      <c r="E292" s="8">
        <v>2436685</v>
      </c>
      <c r="F292" s="8">
        <v>5759438</v>
      </c>
      <c r="G292" s="9">
        <f t="shared" si="20"/>
        <v>22151685</v>
      </c>
      <c r="H292" s="15">
        <f t="shared" si="21"/>
        <v>4.0816369148186427E-2</v>
      </c>
      <c r="I292" s="15">
        <f t="shared" si="22"/>
        <v>4.0816280361575474E-2</v>
      </c>
      <c r="J292" s="15">
        <f t="shared" si="23"/>
        <v>4.081620448937251E-2</v>
      </c>
      <c r="K292" s="15">
        <f t="shared" si="24"/>
        <v>4.0816267521665006E-2</v>
      </c>
    </row>
    <row r="293" spans="2:11" x14ac:dyDescent="0.45">
      <c r="B293" s="11">
        <v>43756</v>
      </c>
      <c r="C293" s="8">
        <v>7505512</v>
      </c>
      <c r="D293" s="8">
        <v>5629134</v>
      </c>
      <c r="E293" s="8">
        <v>2293351</v>
      </c>
      <c r="F293" s="8">
        <v>5420648</v>
      </c>
      <c r="G293" s="9">
        <f t="shared" si="20"/>
        <v>20848645</v>
      </c>
      <c r="H293" s="15">
        <f t="shared" si="21"/>
        <v>-2.0408184574093213E-2</v>
      </c>
      <c r="I293" s="15">
        <f t="shared" si="22"/>
        <v>-2.0408227191664796E-2</v>
      </c>
      <c r="J293" s="15">
        <f t="shared" si="23"/>
        <v>-2.0408102244686255E-2</v>
      </c>
      <c r="K293" s="15">
        <f t="shared" si="24"/>
        <v>-2.0408133760832503E-2</v>
      </c>
    </row>
    <row r="294" spans="2:11" x14ac:dyDescent="0.45">
      <c r="B294" s="11">
        <v>43757</v>
      </c>
      <c r="C294" s="8">
        <v>16645119</v>
      </c>
      <c r="D294" s="8">
        <v>12483839</v>
      </c>
      <c r="E294" s="8">
        <v>5086008</v>
      </c>
      <c r="F294" s="8">
        <v>12021475</v>
      </c>
      <c r="G294" s="9">
        <f t="shared" si="20"/>
        <v>46236441</v>
      </c>
      <c r="H294" s="15">
        <f t="shared" si="21"/>
        <v>1.9801968065875641E-2</v>
      </c>
      <c r="I294" s="15">
        <f t="shared" si="22"/>
        <v>1.9801926816586546E-2</v>
      </c>
      <c r="J294" s="15">
        <f t="shared" si="23"/>
        <v>1.9801890861318228E-2</v>
      </c>
      <c r="K294" s="15">
        <f t="shared" si="24"/>
        <v>1.9802006235468239E-2</v>
      </c>
    </row>
    <row r="295" spans="2:11" x14ac:dyDescent="0.45">
      <c r="B295" s="11">
        <v>43758</v>
      </c>
      <c r="C295" s="8">
        <v>15513897</v>
      </c>
      <c r="D295" s="8">
        <v>11635423</v>
      </c>
      <c r="E295" s="8">
        <v>4740357</v>
      </c>
      <c r="F295" s="8">
        <v>11204481</v>
      </c>
      <c r="G295" s="9">
        <f t="shared" si="20"/>
        <v>43094158</v>
      </c>
      <c r="H295" s="15">
        <f t="shared" si="21"/>
        <v>-1.0309272431501371E-2</v>
      </c>
      <c r="I295" s="15">
        <f t="shared" si="22"/>
        <v>-1.0309251166895295E-2</v>
      </c>
      <c r="J295" s="15">
        <f t="shared" si="23"/>
        <v>-1.0309336464473184E-2</v>
      </c>
      <c r="K295" s="15">
        <f t="shared" si="24"/>
        <v>-1.0309335719418278E-2</v>
      </c>
    </row>
    <row r="296" spans="2:11" x14ac:dyDescent="0.45">
      <c r="B296" s="11">
        <v>43759</v>
      </c>
      <c r="C296" s="8">
        <v>8209154</v>
      </c>
      <c r="D296" s="8">
        <v>6156866</v>
      </c>
      <c r="E296" s="8">
        <v>2508352</v>
      </c>
      <c r="F296" s="8">
        <v>5928833</v>
      </c>
      <c r="G296" s="9">
        <f t="shared" si="20"/>
        <v>22803205</v>
      </c>
      <c r="H296" s="15">
        <f t="shared" si="21"/>
        <v>9.3750033308853453E-2</v>
      </c>
      <c r="I296" s="15">
        <f t="shared" si="22"/>
        <v>9.3750122132463032E-2</v>
      </c>
      <c r="J296" s="15">
        <f t="shared" si="23"/>
        <v>9.3749713846681182E-2</v>
      </c>
      <c r="K296" s="15">
        <f t="shared" si="24"/>
        <v>9.3749861640158194E-2</v>
      </c>
    </row>
    <row r="297" spans="2:11" x14ac:dyDescent="0.45">
      <c r="B297" s="11">
        <v>43760</v>
      </c>
      <c r="C297" s="8">
        <v>7818242</v>
      </c>
      <c r="D297" s="8">
        <v>5863681</v>
      </c>
      <c r="E297" s="8">
        <v>2388907</v>
      </c>
      <c r="F297" s="8">
        <v>5646508</v>
      </c>
      <c r="G297" s="9">
        <f t="shared" si="20"/>
        <v>21717338</v>
      </c>
      <c r="H297" s="15">
        <f t="shared" si="21"/>
        <v>-9.9009374369968262E-3</v>
      </c>
      <c r="I297" s="15">
        <f t="shared" si="22"/>
        <v>-9.9010218633988067E-3</v>
      </c>
      <c r="J297" s="15">
        <f t="shared" si="23"/>
        <v>-9.9009613742728764E-3</v>
      </c>
      <c r="K297" s="15">
        <f t="shared" si="24"/>
        <v>-9.9009762101276433E-3</v>
      </c>
    </row>
    <row r="298" spans="2:11" x14ac:dyDescent="0.45">
      <c r="B298" s="11">
        <v>43761</v>
      </c>
      <c r="C298" s="8">
        <v>7818242</v>
      </c>
      <c r="D298" s="8">
        <v>5863681</v>
      </c>
      <c r="E298" s="8">
        <v>2388907</v>
      </c>
      <c r="F298" s="8">
        <v>5646508</v>
      </c>
      <c r="G298" s="9">
        <f t="shared" si="20"/>
        <v>21717338</v>
      </c>
      <c r="H298" s="15">
        <f t="shared" si="21"/>
        <v>5.2631564774959561E-2</v>
      </c>
      <c r="I298" s="15">
        <f t="shared" si="22"/>
        <v>5.2631569499094866E-2</v>
      </c>
      <c r="J298" s="15">
        <f t="shared" si="23"/>
        <v>5.2631416608870385E-2</v>
      </c>
      <c r="K298" s="15">
        <f t="shared" si="24"/>
        <v>5.2631500454030089E-2</v>
      </c>
    </row>
    <row r="299" spans="2:11" x14ac:dyDescent="0.45">
      <c r="B299" s="11">
        <v>43762</v>
      </c>
      <c r="C299" s="8">
        <v>7583695</v>
      </c>
      <c r="D299" s="8">
        <v>5687771</v>
      </c>
      <c r="E299" s="8">
        <v>2317240</v>
      </c>
      <c r="F299" s="8">
        <v>5477113</v>
      </c>
      <c r="G299" s="9">
        <f t="shared" si="20"/>
        <v>21065819</v>
      </c>
      <c r="H299" s="15">
        <f t="shared" si="21"/>
        <v>-4.9019594319820392E-2</v>
      </c>
      <c r="I299" s="15">
        <f t="shared" si="22"/>
        <v>-4.9019596368807372E-2</v>
      </c>
      <c r="J299" s="15">
        <f t="shared" si="23"/>
        <v>-4.9019467021793939E-2</v>
      </c>
      <c r="K299" s="15">
        <f t="shared" si="24"/>
        <v>-4.9019539753705099E-2</v>
      </c>
    </row>
    <row r="300" spans="2:11" x14ac:dyDescent="0.45">
      <c r="B300" s="11">
        <v>43763</v>
      </c>
      <c r="C300" s="8">
        <v>7740060</v>
      </c>
      <c r="D300" s="8">
        <v>5805045</v>
      </c>
      <c r="E300" s="8">
        <v>2365018</v>
      </c>
      <c r="F300" s="8">
        <v>5590043</v>
      </c>
      <c r="G300" s="9">
        <f t="shared" si="20"/>
        <v>21500166</v>
      </c>
      <c r="H300" s="15">
        <f t="shared" si="21"/>
        <v>3.1250099926560582E-2</v>
      </c>
      <c r="I300" s="15">
        <f t="shared" si="22"/>
        <v>3.1250099926560582E-2</v>
      </c>
      <c r="J300" s="15">
        <f t="shared" si="23"/>
        <v>3.124990461556032E-2</v>
      </c>
      <c r="K300" s="15">
        <f t="shared" si="24"/>
        <v>3.1249953880052805E-2</v>
      </c>
    </row>
    <row r="301" spans="2:11" x14ac:dyDescent="0.45">
      <c r="B301" s="11">
        <v>43764</v>
      </c>
      <c r="C301" s="8">
        <v>15837104</v>
      </c>
      <c r="D301" s="8">
        <v>11877828</v>
      </c>
      <c r="E301" s="8">
        <v>4839115</v>
      </c>
      <c r="F301" s="8">
        <v>11437908</v>
      </c>
      <c r="G301" s="9">
        <f t="shared" si="20"/>
        <v>43991955</v>
      </c>
      <c r="H301" s="15">
        <f t="shared" si="21"/>
        <v>-4.8543660156469937E-2</v>
      </c>
      <c r="I301" s="15">
        <f t="shared" si="22"/>
        <v>-4.8543641102708923E-2</v>
      </c>
      <c r="J301" s="15">
        <f t="shared" si="23"/>
        <v>-4.8543572876802443E-2</v>
      </c>
      <c r="K301" s="15">
        <f t="shared" si="24"/>
        <v>-4.8543710318409317E-2</v>
      </c>
    </row>
    <row r="302" spans="2:11" x14ac:dyDescent="0.45">
      <c r="B302" s="11">
        <v>43765</v>
      </c>
      <c r="C302" s="8">
        <v>15513897</v>
      </c>
      <c r="D302" s="8">
        <v>11635423</v>
      </c>
      <c r="E302" s="8">
        <v>4740357</v>
      </c>
      <c r="F302" s="8">
        <v>11204481</v>
      </c>
      <c r="G302" s="9">
        <f t="shared" si="20"/>
        <v>43094158</v>
      </c>
      <c r="H302" s="15">
        <f t="shared" si="21"/>
        <v>0</v>
      </c>
      <c r="I302" s="15">
        <f t="shared" si="22"/>
        <v>0</v>
      </c>
      <c r="J302" s="15">
        <f t="shared" si="23"/>
        <v>0</v>
      </c>
      <c r="K302" s="15">
        <f t="shared" si="24"/>
        <v>0</v>
      </c>
    </row>
    <row r="303" spans="2:11" x14ac:dyDescent="0.45">
      <c r="B303" s="11">
        <v>43766</v>
      </c>
      <c r="C303" s="8">
        <v>7583695</v>
      </c>
      <c r="D303" s="8">
        <v>5687771</v>
      </c>
      <c r="E303" s="8">
        <v>2317240</v>
      </c>
      <c r="F303" s="8">
        <v>5477113</v>
      </c>
      <c r="G303" s="9">
        <f t="shared" si="20"/>
        <v>21065819</v>
      </c>
      <c r="H303" s="15">
        <f t="shared" si="21"/>
        <v>-7.6190433265108659E-2</v>
      </c>
      <c r="I303" s="15">
        <f t="shared" si="22"/>
        <v>-7.6190548892894561E-2</v>
      </c>
      <c r="J303" s="15">
        <f t="shared" si="23"/>
        <v>-7.6190263567473826E-2</v>
      </c>
      <c r="K303" s="15">
        <f t="shared" si="24"/>
        <v>-7.6190373383767107E-2</v>
      </c>
    </row>
    <row r="304" spans="2:11" x14ac:dyDescent="0.45">
      <c r="B304" s="11">
        <v>43767</v>
      </c>
      <c r="C304" s="8">
        <v>7974607</v>
      </c>
      <c r="D304" s="8">
        <v>5980955</v>
      </c>
      <c r="E304" s="8">
        <v>2436685</v>
      </c>
      <c r="F304" s="8">
        <v>5759438</v>
      </c>
      <c r="G304" s="9">
        <f t="shared" si="20"/>
        <v>22151685</v>
      </c>
      <c r="H304" s="15">
        <f t="shared" si="21"/>
        <v>2.0000020464958856E-2</v>
      </c>
      <c r="I304" s="15">
        <f t="shared" si="22"/>
        <v>2.0000064805708151E-2</v>
      </c>
      <c r="J304" s="15">
        <f t="shared" si="23"/>
        <v>1.9999941395793197E-2</v>
      </c>
      <c r="K304" s="15">
        <f t="shared" si="24"/>
        <v>1.9999971663902771E-2</v>
      </c>
    </row>
    <row r="305" spans="2:11" x14ac:dyDescent="0.45">
      <c r="B305" s="11">
        <v>43768</v>
      </c>
      <c r="C305" s="8">
        <v>7740060</v>
      </c>
      <c r="D305" s="8">
        <v>5805045</v>
      </c>
      <c r="E305" s="8">
        <v>2365018</v>
      </c>
      <c r="F305" s="8">
        <v>5590043</v>
      </c>
      <c r="G305" s="9">
        <f t="shared" si="20"/>
        <v>21500166</v>
      </c>
      <c r="H305" s="15">
        <f t="shared" si="21"/>
        <v>-9.9999462794833072E-3</v>
      </c>
      <c r="I305" s="15">
        <f t="shared" si="22"/>
        <v>-9.9998618615166901E-3</v>
      </c>
      <c r="J305" s="15">
        <f t="shared" si="23"/>
        <v>-9.9999706978965985E-3</v>
      </c>
      <c r="K305" s="15">
        <f t="shared" si="24"/>
        <v>-9.9999858319513857E-3</v>
      </c>
    </row>
    <row r="306" spans="2:11" x14ac:dyDescent="0.45">
      <c r="B306" s="11">
        <v>43769</v>
      </c>
      <c r="C306" s="8">
        <v>7427330</v>
      </c>
      <c r="D306" s="8">
        <v>5570497</v>
      </c>
      <c r="E306" s="8">
        <v>2269462</v>
      </c>
      <c r="F306" s="8">
        <v>5364183</v>
      </c>
      <c r="G306" s="9">
        <f t="shared" si="20"/>
        <v>20631472</v>
      </c>
      <c r="H306" s="15">
        <f t="shared" si="21"/>
        <v>-2.0618577092037627E-2</v>
      </c>
      <c r="I306" s="15">
        <f t="shared" si="22"/>
        <v>-2.0618621952255056E-2</v>
      </c>
      <c r="J306" s="15">
        <f t="shared" si="23"/>
        <v>-2.0618494415770461E-2</v>
      </c>
      <c r="K306" s="15">
        <f t="shared" si="24"/>
        <v>-2.0618526585082342E-2</v>
      </c>
    </row>
    <row r="307" spans="2:11" x14ac:dyDescent="0.45">
      <c r="B307" s="11">
        <v>43770</v>
      </c>
      <c r="C307" s="8">
        <v>7583695</v>
      </c>
      <c r="D307" s="8">
        <v>5687771</v>
      </c>
      <c r="E307" s="8">
        <v>2317240</v>
      </c>
      <c r="F307" s="8">
        <v>5477113</v>
      </c>
      <c r="G307" s="9">
        <f t="shared" si="20"/>
        <v>21065819</v>
      </c>
      <c r="H307" s="15">
        <f t="shared" si="21"/>
        <v>-2.0202039777469372E-2</v>
      </c>
      <c r="I307" s="15">
        <f t="shared" si="22"/>
        <v>-2.0202082843457703E-2</v>
      </c>
      <c r="J307" s="15">
        <f t="shared" si="23"/>
        <v>-2.0201960407912334E-2</v>
      </c>
      <c r="K307" s="15">
        <f t="shared" si="24"/>
        <v>-2.0201991290585752E-2</v>
      </c>
    </row>
    <row r="308" spans="2:11" x14ac:dyDescent="0.45">
      <c r="B308" s="11">
        <v>43771</v>
      </c>
      <c r="C308" s="8">
        <v>15352294</v>
      </c>
      <c r="D308" s="8">
        <v>11514221</v>
      </c>
      <c r="E308" s="8">
        <v>4690978</v>
      </c>
      <c r="F308" s="8">
        <v>11087768</v>
      </c>
      <c r="G308" s="9">
        <f t="shared" si="20"/>
        <v>42645261</v>
      </c>
      <c r="H308" s="15">
        <f t="shared" si="21"/>
        <v>-3.061228871137045E-2</v>
      </c>
      <c r="I308" s="15">
        <f t="shared" si="22"/>
        <v>-3.0612246616132155E-2</v>
      </c>
      <c r="J308" s="15">
        <f t="shared" si="23"/>
        <v>-3.061241569997819E-2</v>
      </c>
      <c r="K308" s="15">
        <f t="shared" si="24"/>
        <v>-3.0612241329445955E-2</v>
      </c>
    </row>
    <row r="309" spans="2:11" x14ac:dyDescent="0.45">
      <c r="B309" s="11">
        <v>43772</v>
      </c>
      <c r="C309" s="8">
        <v>16483516</v>
      </c>
      <c r="D309" s="8">
        <v>12362637</v>
      </c>
      <c r="E309" s="8">
        <v>5036630</v>
      </c>
      <c r="F309" s="8">
        <v>11904761</v>
      </c>
      <c r="G309" s="9">
        <f t="shared" si="20"/>
        <v>45787544</v>
      </c>
      <c r="H309" s="15">
        <f t="shared" si="21"/>
        <v>6.2500028200522362E-2</v>
      </c>
      <c r="I309" s="15">
        <f t="shared" si="22"/>
        <v>6.2500005371527889E-2</v>
      </c>
      <c r="J309" s="15">
        <f t="shared" si="23"/>
        <v>6.2500145031270771E-2</v>
      </c>
      <c r="K309" s="15">
        <f t="shared" si="24"/>
        <v>6.2499994421874705E-2</v>
      </c>
    </row>
    <row r="310" spans="2:11" x14ac:dyDescent="0.45">
      <c r="B310" s="11">
        <v>43773</v>
      </c>
      <c r="C310" s="8">
        <v>7661877</v>
      </c>
      <c r="D310" s="8">
        <v>5746408</v>
      </c>
      <c r="E310" s="8">
        <v>2341129</v>
      </c>
      <c r="F310" s="8">
        <v>5533578</v>
      </c>
      <c r="G310" s="9">
        <f t="shared" si="20"/>
        <v>21282992</v>
      </c>
      <c r="H310" s="15">
        <f t="shared" si="21"/>
        <v>1.0309222615097369E-2</v>
      </c>
      <c r="I310" s="15">
        <f t="shared" si="22"/>
        <v>1.0309310976127639E-2</v>
      </c>
      <c r="J310" s="15">
        <f t="shared" si="23"/>
        <v>1.0309247207885175E-2</v>
      </c>
      <c r="K310" s="15">
        <f t="shared" si="24"/>
        <v>1.0309263292541226E-2</v>
      </c>
    </row>
    <row r="311" spans="2:11" x14ac:dyDescent="0.45">
      <c r="B311" s="11">
        <v>43774</v>
      </c>
      <c r="C311" s="8">
        <v>7505512</v>
      </c>
      <c r="D311" s="8">
        <v>5629134</v>
      </c>
      <c r="E311" s="8">
        <v>2293351</v>
      </c>
      <c r="F311" s="8">
        <v>5420648</v>
      </c>
      <c r="G311" s="9">
        <f t="shared" si="20"/>
        <v>20848645</v>
      </c>
      <c r="H311" s="15">
        <f t="shared" si="21"/>
        <v>-5.8823588422601936E-2</v>
      </c>
      <c r="I311" s="15">
        <f t="shared" si="22"/>
        <v>-5.8823549082044568E-2</v>
      </c>
      <c r="J311" s="15">
        <f t="shared" si="23"/>
        <v>-5.8823360426152771E-2</v>
      </c>
      <c r="K311" s="15">
        <f t="shared" si="24"/>
        <v>-5.8823447704446141E-2</v>
      </c>
    </row>
    <row r="312" spans="2:11" x14ac:dyDescent="0.45">
      <c r="B312" s="11">
        <v>43775</v>
      </c>
      <c r="C312" s="8">
        <v>7740060</v>
      </c>
      <c r="D312" s="8">
        <v>5805045</v>
      </c>
      <c r="E312" s="8">
        <v>2365018</v>
      </c>
      <c r="F312" s="8">
        <v>5590043</v>
      </c>
      <c r="G312" s="9">
        <f t="shared" si="20"/>
        <v>21500166</v>
      </c>
      <c r="H312" s="15">
        <f t="shared" si="21"/>
        <v>0</v>
      </c>
      <c r="I312" s="15">
        <f t="shared" si="22"/>
        <v>0</v>
      </c>
      <c r="J312" s="15">
        <f t="shared" si="23"/>
        <v>0</v>
      </c>
      <c r="K312" s="15">
        <f t="shared" si="24"/>
        <v>0</v>
      </c>
    </row>
    <row r="313" spans="2:11" x14ac:dyDescent="0.45">
      <c r="B313" s="11">
        <v>43776</v>
      </c>
      <c r="C313" s="8">
        <v>7505512</v>
      </c>
      <c r="D313" s="8">
        <v>5629134</v>
      </c>
      <c r="E313" s="8">
        <v>2293351</v>
      </c>
      <c r="F313" s="8">
        <v>5420648</v>
      </c>
      <c r="G313" s="9">
        <f t="shared" si="20"/>
        <v>20848645</v>
      </c>
      <c r="H313" s="15">
        <f t="shared" si="21"/>
        <v>1.0526259099838065E-2</v>
      </c>
      <c r="I313" s="15">
        <f t="shared" si="22"/>
        <v>1.0526349803258173E-2</v>
      </c>
      <c r="J313" s="15">
        <f t="shared" si="23"/>
        <v>1.0526283321774077E-2</v>
      </c>
      <c r="K313" s="15">
        <f t="shared" si="24"/>
        <v>1.0526300090806018E-2</v>
      </c>
    </row>
    <row r="314" spans="2:11" x14ac:dyDescent="0.45">
      <c r="B314" s="11">
        <v>43777</v>
      </c>
      <c r="C314" s="8">
        <v>7583695</v>
      </c>
      <c r="D314" s="8">
        <v>5687771</v>
      </c>
      <c r="E314" s="8">
        <v>2317240</v>
      </c>
      <c r="F314" s="8">
        <v>5477113</v>
      </c>
      <c r="G314" s="9">
        <f t="shared" si="20"/>
        <v>21065819</v>
      </c>
      <c r="H314" s="15">
        <f t="shared" si="21"/>
        <v>0</v>
      </c>
      <c r="I314" s="15">
        <f t="shared" si="22"/>
        <v>0</v>
      </c>
      <c r="J314" s="15">
        <f t="shared" si="23"/>
        <v>0</v>
      </c>
      <c r="K314" s="15">
        <f t="shared" si="24"/>
        <v>0</v>
      </c>
    </row>
    <row r="315" spans="2:11" x14ac:dyDescent="0.45">
      <c r="B315" s="11">
        <v>43778</v>
      </c>
      <c r="C315" s="8">
        <v>16483516</v>
      </c>
      <c r="D315" s="8">
        <v>12362637</v>
      </c>
      <c r="E315" s="8">
        <v>5036630</v>
      </c>
      <c r="F315" s="8">
        <v>11904761</v>
      </c>
      <c r="G315" s="9">
        <f t="shared" si="20"/>
        <v>45787544</v>
      </c>
      <c r="H315" s="15">
        <f t="shared" si="21"/>
        <v>7.3684232467147837E-2</v>
      </c>
      <c r="I315" s="15">
        <f t="shared" si="22"/>
        <v>7.3684185842880723E-2</v>
      </c>
      <c r="J315" s="15">
        <f t="shared" si="23"/>
        <v>7.3684421457529847E-2</v>
      </c>
      <c r="K315" s="15">
        <f t="shared" si="24"/>
        <v>7.3684171602436122E-2</v>
      </c>
    </row>
    <row r="316" spans="2:11" x14ac:dyDescent="0.45">
      <c r="B316" s="11">
        <v>43779</v>
      </c>
      <c r="C316" s="8">
        <v>16968325</v>
      </c>
      <c r="D316" s="8">
        <v>12726244</v>
      </c>
      <c r="E316" s="8">
        <v>5184766</v>
      </c>
      <c r="F316" s="8">
        <v>12254901</v>
      </c>
      <c r="G316" s="9">
        <f t="shared" si="20"/>
        <v>47134236</v>
      </c>
      <c r="H316" s="15">
        <f t="shared" si="21"/>
        <v>2.9411746862744614E-2</v>
      </c>
      <c r="I316" s="15">
        <f t="shared" si="22"/>
        <v>2.94117670849674E-2</v>
      </c>
      <c r="J316" s="15">
        <f t="shared" si="23"/>
        <v>2.9411729668448849E-2</v>
      </c>
      <c r="K316" s="15">
        <f t="shared" si="24"/>
        <v>2.9411762235293848E-2</v>
      </c>
    </row>
    <row r="317" spans="2:11" x14ac:dyDescent="0.45">
      <c r="B317" s="11">
        <v>43780</v>
      </c>
      <c r="C317" s="8">
        <v>7740060</v>
      </c>
      <c r="D317" s="8">
        <v>5805045</v>
      </c>
      <c r="E317" s="8">
        <v>2365018</v>
      </c>
      <c r="F317" s="8">
        <v>5590043</v>
      </c>
      <c r="G317" s="9">
        <f t="shared" si="20"/>
        <v>21500166</v>
      </c>
      <c r="H317" s="15">
        <f t="shared" si="21"/>
        <v>1.0204157545207204E-2</v>
      </c>
      <c r="I317" s="15">
        <f t="shared" si="22"/>
        <v>1.0204113595832398E-2</v>
      </c>
      <c r="J317" s="15">
        <f t="shared" si="23"/>
        <v>1.0204051122343127E-2</v>
      </c>
      <c r="K317" s="15">
        <f t="shared" si="24"/>
        <v>1.0204066880416196E-2</v>
      </c>
    </row>
    <row r="318" spans="2:11" x14ac:dyDescent="0.45">
      <c r="B318" s="11">
        <v>43781</v>
      </c>
      <c r="C318" s="8">
        <v>7427330</v>
      </c>
      <c r="D318" s="8">
        <v>5570497</v>
      </c>
      <c r="E318" s="8">
        <v>2269462</v>
      </c>
      <c r="F318" s="8">
        <v>5364183</v>
      </c>
      <c r="G318" s="9">
        <f t="shared" si="20"/>
        <v>20631472</v>
      </c>
      <c r="H318" s="15">
        <f t="shared" si="21"/>
        <v>-1.0416611151910726E-2</v>
      </c>
      <c r="I318" s="15">
        <f t="shared" si="22"/>
        <v>-1.0416699975520194E-2</v>
      </c>
      <c r="J318" s="15">
        <f t="shared" si="23"/>
        <v>-1.0416634871853403E-2</v>
      </c>
      <c r="K318" s="15">
        <f t="shared" si="24"/>
        <v>-1.0416651293350898E-2</v>
      </c>
    </row>
    <row r="319" spans="2:11" x14ac:dyDescent="0.45">
      <c r="B319" s="11">
        <v>43782</v>
      </c>
      <c r="C319" s="8">
        <v>7740060</v>
      </c>
      <c r="D319" s="8">
        <v>5805045</v>
      </c>
      <c r="E319" s="8">
        <v>2365018</v>
      </c>
      <c r="F319" s="8">
        <v>5590043</v>
      </c>
      <c r="G319" s="9">
        <f t="shared" si="20"/>
        <v>21500166</v>
      </c>
      <c r="H319" s="15">
        <f t="shared" si="21"/>
        <v>0</v>
      </c>
      <c r="I319" s="15">
        <f t="shared" si="22"/>
        <v>0</v>
      </c>
      <c r="J319" s="15">
        <f t="shared" si="23"/>
        <v>0</v>
      </c>
      <c r="K319" s="15">
        <f t="shared" si="24"/>
        <v>0</v>
      </c>
    </row>
    <row r="320" spans="2:11" x14ac:dyDescent="0.45">
      <c r="B320" s="11">
        <v>43783</v>
      </c>
      <c r="C320" s="8">
        <v>7505512</v>
      </c>
      <c r="D320" s="8">
        <v>5629134</v>
      </c>
      <c r="E320" s="8">
        <v>2293351</v>
      </c>
      <c r="F320" s="8">
        <v>5420648</v>
      </c>
      <c r="G320" s="9">
        <f t="shared" si="20"/>
        <v>20848645</v>
      </c>
      <c r="H320" s="15">
        <f t="shared" si="21"/>
        <v>0</v>
      </c>
      <c r="I320" s="15">
        <f t="shared" si="22"/>
        <v>0</v>
      </c>
      <c r="J320" s="15">
        <f t="shared" si="23"/>
        <v>0</v>
      </c>
      <c r="K320" s="15">
        <f t="shared" si="24"/>
        <v>0</v>
      </c>
    </row>
    <row r="321" spans="2:11" x14ac:dyDescent="0.45">
      <c r="B321" s="11">
        <v>43784</v>
      </c>
      <c r="C321" s="8">
        <v>7818242</v>
      </c>
      <c r="D321" s="8">
        <v>5863681</v>
      </c>
      <c r="E321" s="8">
        <v>2388907</v>
      </c>
      <c r="F321" s="8">
        <v>5646508</v>
      </c>
      <c r="G321" s="9">
        <f t="shared" si="20"/>
        <v>21717338</v>
      </c>
      <c r="H321" s="15">
        <f t="shared" si="21"/>
        <v>3.0927799707134884E-2</v>
      </c>
      <c r="I321" s="15">
        <f t="shared" si="22"/>
        <v>3.0927757112584109E-2</v>
      </c>
      <c r="J321" s="15">
        <f t="shared" si="23"/>
        <v>3.0927741623655747E-2</v>
      </c>
      <c r="K321" s="15">
        <f t="shared" si="24"/>
        <v>3.0927789877623457E-2</v>
      </c>
    </row>
    <row r="322" spans="2:11" x14ac:dyDescent="0.45">
      <c r="B322" s="11">
        <v>43785</v>
      </c>
      <c r="C322" s="8">
        <v>16968325</v>
      </c>
      <c r="D322" s="8">
        <v>12726244</v>
      </c>
      <c r="E322" s="8">
        <v>5184766</v>
      </c>
      <c r="F322" s="8">
        <v>12254901</v>
      </c>
      <c r="G322" s="9">
        <f t="shared" si="20"/>
        <v>47134236</v>
      </c>
      <c r="H322" s="15">
        <f t="shared" si="21"/>
        <v>2.9411746862744614E-2</v>
      </c>
      <c r="I322" s="15">
        <f t="shared" si="22"/>
        <v>2.94117670849674E-2</v>
      </c>
      <c r="J322" s="15">
        <f t="shared" si="23"/>
        <v>2.9411729668448849E-2</v>
      </c>
      <c r="K322" s="15">
        <f t="shared" si="24"/>
        <v>2.9411762235293848E-2</v>
      </c>
    </row>
    <row r="323" spans="2:11" x14ac:dyDescent="0.45">
      <c r="B323" s="11">
        <v>43786</v>
      </c>
      <c r="C323" s="8">
        <v>15837104</v>
      </c>
      <c r="D323" s="8">
        <v>11877828</v>
      </c>
      <c r="E323" s="8">
        <v>4839115</v>
      </c>
      <c r="F323" s="8">
        <v>11437908</v>
      </c>
      <c r="G323" s="9">
        <f t="shared" si="20"/>
        <v>43991955</v>
      </c>
      <c r="H323" s="15">
        <f t="shared" si="21"/>
        <v>-6.6666627377775955E-2</v>
      </c>
      <c r="I323" s="15">
        <f t="shared" si="22"/>
        <v>-6.6666645712592065E-2</v>
      </c>
      <c r="J323" s="15">
        <f t="shared" si="23"/>
        <v>-6.6666653808484355E-2</v>
      </c>
      <c r="K323" s="15">
        <f t="shared" si="24"/>
        <v>-6.6666634026664062E-2</v>
      </c>
    </row>
    <row r="324" spans="2:11" x14ac:dyDescent="0.45">
      <c r="B324" s="11">
        <v>43787</v>
      </c>
      <c r="C324" s="8">
        <v>8209154</v>
      </c>
      <c r="D324" s="8">
        <v>6156866</v>
      </c>
      <c r="E324" s="8">
        <v>2508352</v>
      </c>
      <c r="F324" s="8">
        <v>5928833</v>
      </c>
      <c r="G324" s="9">
        <f t="shared" ref="G324:G368" si="25">SUM(C324:F324)</f>
        <v>22803205</v>
      </c>
      <c r="H324" s="15">
        <f t="shared" ref="H324:H368" si="26">IFERROR((VLOOKUP(B324,$B$2:$G$368,2,FALSE)/VLOOKUP(B324-7,$B$2:$G$368,2,FALSE))-1,"NA")</f>
        <v>6.0605990134443344E-2</v>
      </c>
      <c r="I324" s="15">
        <f t="shared" ref="I324:I368" si="27">IFERROR((VLOOKUP(B324,$B$2:$G$368,3,FALSE)/VLOOKUP(B324-7,$B$2:$G$368,3,FALSE))-1,"NA")</f>
        <v>6.0606076266420006E-2</v>
      </c>
      <c r="J324" s="15">
        <f t="shared" ref="J324:J368" si="28">IFERROR((VLOOKUP(B324,$B$2:$G$368,4,FALSE)/VLOOKUP(B324-7,$B$2:$G$368,4,FALSE))-1,"NA")</f>
        <v>6.060588122373689E-2</v>
      </c>
      <c r="K324" s="15">
        <f t="shared" ref="K324:K368" si="29">IFERROR((VLOOKUP(B324,$B$2:$G$368,5,FALSE)/VLOOKUP(B324-7,$B$2:$G$368,5,FALSE))-1,"NA")</f>
        <v>6.0605973871757257E-2</v>
      </c>
    </row>
    <row r="325" spans="2:11" x14ac:dyDescent="0.45">
      <c r="B325" s="11">
        <v>43788</v>
      </c>
      <c r="C325" s="8">
        <v>7661877</v>
      </c>
      <c r="D325" s="8">
        <v>5746408</v>
      </c>
      <c r="E325" s="8">
        <v>2341129</v>
      </c>
      <c r="F325" s="8">
        <v>5533578</v>
      </c>
      <c r="G325" s="9">
        <f t="shared" si="25"/>
        <v>21282992</v>
      </c>
      <c r="H325" s="15">
        <f t="shared" si="26"/>
        <v>3.1578911937398813E-2</v>
      </c>
      <c r="I325" s="15">
        <f t="shared" si="27"/>
        <v>3.1579049409774296E-2</v>
      </c>
      <c r="J325" s="15">
        <f t="shared" si="28"/>
        <v>3.1578849965322231E-2</v>
      </c>
      <c r="K325" s="15">
        <f t="shared" si="29"/>
        <v>3.1578900272418053E-2</v>
      </c>
    </row>
    <row r="326" spans="2:11" x14ac:dyDescent="0.45">
      <c r="B326" s="11">
        <v>43789</v>
      </c>
      <c r="C326" s="8">
        <v>8052789</v>
      </c>
      <c r="D326" s="8">
        <v>6039592</v>
      </c>
      <c r="E326" s="8">
        <v>2460574</v>
      </c>
      <c r="F326" s="8">
        <v>5815903</v>
      </c>
      <c r="G326" s="9">
        <f t="shared" si="25"/>
        <v>22368858</v>
      </c>
      <c r="H326" s="15">
        <f t="shared" si="26"/>
        <v>4.0403950356973972E-2</v>
      </c>
      <c r="I326" s="15">
        <f t="shared" si="27"/>
        <v>4.0403993422962303E-2</v>
      </c>
      <c r="J326" s="15">
        <f t="shared" si="28"/>
        <v>4.0403920815824668E-2</v>
      </c>
      <c r="K326" s="15">
        <f t="shared" si="29"/>
        <v>4.0403982581171505E-2</v>
      </c>
    </row>
    <row r="327" spans="2:11" x14ac:dyDescent="0.45">
      <c r="B327" s="11">
        <v>43790</v>
      </c>
      <c r="C327" s="8">
        <v>7661877</v>
      </c>
      <c r="D327" s="8">
        <v>5746408</v>
      </c>
      <c r="E327" s="8">
        <v>2341129</v>
      </c>
      <c r="F327" s="8">
        <v>5533578</v>
      </c>
      <c r="G327" s="9">
        <f t="shared" si="25"/>
        <v>21282992</v>
      </c>
      <c r="H327" s="15">
        <f t="shared" si="26"/>
        <v>2.0833355539235709E-2</v>
      </c>
      <c r="I327" s="15">
        <f t="shared" si="27"/>
        <v>2.0833399951040388E-2</v>
      </c>
      <c r="J327" s="15">
        <f t="shared" si="28"/>
        <v>2.0833269743706806E-2</v>
      </c>
      <c r="K327" s="15">
        <f t="shared" si="29"/>
        <v>2.0833302586701796E-2</v>
      </c>
    </row>
    <row r="328" spans="2:11" x14ac:dyDescent="0.45">
      <c r="B328" s="11">
        <v>43791</v>
      </c>
      <c r="C328" s="8">
        <v>8209154</v>
      </c>
      <c r="D328" s="8">
        <v>6156866</v>
      </c>
      <c r="E328" s="8">
        <v>2508352</v>
      </c>
      <c r="F328" s="8">
        <v>5928833</v>
      </c>
      <c r="G328" s="9">
        <f t="shared" si="25"/>
        <v>22803205</v>
      </c>
      <c r="H328" s="15">
        <f t="shared" si="26"/>
        <v>4.9999987209400798E-2</v>
      </c>
      <c r="I328" s="15">
        <f t="shared" si="27"/>
        <v>5.0000162014270488E-2</v>
      </c>
      <c r="J328" s="15">
        <f t="shared" si="28"/>
        <v>4.9999853489482771E-2</v>
      </c>
      <c r="K328" s="15">
        <f t="shared" si="29"/>
        <v>4.9999929159756817E-2</v>
      </c>
    </row>
    <row r="329" spans="2:11" x14ac:dyDescent="0.45">
      <c r="B329" s="11">
        <v>43792</v>
      </c>
      <c r="C329" s="8">
        <v>16483516</v>
      </c>
      <c r="D329" s="8">
        <v>12362637</v>
      </c>
      <c r="E329" s="8">
        <v>5036630</v>
      </c>
      <c r="F329" s="8">
        <v>11904761</v>
      </c>
      <c r="G329" s="9">
        <f t="shared" si="25"/>
        <v>45787544</v>
      </c>
      <c r="H329" s="15">
        <f t="shared" si="26"/>
        <v>-2.8571411733332552E-2</v>
      </c>
      <c r="I329" s="15">
        <f t="shared" si="27"/>
        <v>-2.8571430816508037E-2</v>
      </c>
      <c r="J329" s="15">
        <f t="shared" si="28"/>
        <v>-2.8571395507531072E-2</v>
      </c>
      <c r="K329" s="15">
        <f t="shared" si="29"/>
        <v>-2.8571426239999864E-2</v>
      </c>
    </row>
    <row r="330" spans="2:11" x14ac:dyDescent="0.45">
      <c r="B330" s="11">
        <v>43793</v>
      </c>
      <c r="C330" s="8">
        <v>16645119</v>
      </c>
      <c r="D330" s="8">
        <v>12483839</v>
      </c>
      <c r="E330" s="8">
        <v>5086008</v>
      </c>
      <c r="F330" s="8">
        <v>12021475</v>
      </c>
      <c r="G330" s="9">
        <f t="shared" si="25"/>
        <v>46236441</v>
      </c>
      <c r="H330" s="15">
        <f t="shared" si="26"/>
        <v>5.1020375947521623E-2</v>
      </c>
      <c r="I330" s="15">
        <f t="shared" si="27"/>
        <v>5.1020354899902642E-2</v>
      </c>
      <c r="J330" s="15">
        <f t="shared" si="28"/>
        <v>5.1020279534584212E-2</v>
      </c>
      <c r="K330" s="15">
        <f t="shared" si="29"/>
        <v>5.102043135860157E-2</v>
      </c>
    </row>
    <row r="331" spans="2:11" x14ac:dyDescent="0.45">
      <c r="B331" s="11">
        <v>43794</v>
      </c>
      <c r="C331" s="8">
        <v>7974607</v>
      </c>
      <c r="D331" s="8">
        <v>5980955</v>
      </c>
      <c r="E331" s="8">
        <v>2436685</v>
      </c>
      <c r="F331" s="8">
        <v>5759438</v>
      </c>
      <c r="G331" s="9">
        <f t="shared" si="25"/>
        <v>22151685</v>
      </c>
      <c r="H331" s="15">
        <f t="shared" si="26"/>
        <v>-2.8571397247511787E-2</v>
      </c>
      <c r="I331" s="15">
        <f t="shared" si="27"/>
        <v>-2.8571516742446512E-2</v>
      </c>
      <c r="J331" s="15">
        <f t="shared" si="28"/>
        <v>-2.8571348837802657E-2</v>
      </c>
      <c r="K331" s="15">
        <f t="shared" si="29"/>
        <v>-2.8571390018912624E-2</v>
      </c>
    </row>
    <row r="332" spans="2:11" x14ac:dyDescent="0.45">
      <c r="B332" s="11">
        <v>43795</v>
      </c>
      <c r="C332" s="8">
        <v>7583695</v>
      </c>
      <c r="D332" s="8">
        <v>5687771</v>
      </c>
      <c r="E332" s="8">
        <v>2317240</v>
      </c>
      <c r="F332" s="8">
        <v>5477113</v>
      </c>
      <c r="G332" s="9">
        <f t="shared" si="25"/>
        <v>21065819</v>
      </c>
      <c r="H332" s="15">
        <f t="shared" si="26"/>
        <v>-1.0204027028886009E-2</v>
      </c>
      <c r="I332" s="15">
        <f t="shared" si="27"/>
        <v>-1.0204113595832398E-2</v>
      </c>
      <c r="J332" s="15">
        <f t="shared" si="28"/>
        <v>-1.0204051122343127E-2</v>
      </c>
      <c r="K332" s="15">
        <f t="shared" si="29"/>
        <v>-1.0204066880416196E-2</v>
      </c>
    </row>
    <row r="333" spans="2:11" x14ac:dyDescent="0.45">
      <c r="B333" s="11">
        <v>43796</v>
      </c>
      <c r="C333" s="8">
        <v>8209154</v>
      </c>
      <c r="D333" s="8">
        <v>6156866</v>
      </c>
      <c r="E333" s="8">
        <v>2508352</v>
      </c>
      <c r="F333" s="8">
        <v>5928833</v>
      </c>
      <c r="G333" s="9">
        <f t="shared" si="25"/>
        <v>22803205</v>
      </c>
      <c r="H333" s="15">
        <f t="shared" si="26"/>
        <v>1.9417496223979036E-2</v>
      </c>
      <c r="I333" s="15">
        <f t="shared" si="27"/>
        <v>1.9417536813745029E-2</v>
      </c>
      <c r="J333" s="15">
        <f t="shared" si="28"/>
        <v>1.9417420488065051E-2</v>
      </c>
      <c r="K333" s="15">
        <f t="shared" si="29"/>
        <v>1.9417449018664934E-2</v>
      </c>
    </row>
    <row r="334" spans="2:11" x14ac:dyDescent="0.45">
      <c r="B334" s="11">
        <v>43797</v>
      </c>
      <c r="C334" s="8">
        <v>8209154</v>
      </c>
      <c r="D334" s="8">
        <v>6156866</v>
      </c>
      <c r="E334" s="8">
        <v>2508352</v>
      </c>
      <c r="F334" s="8">
        <v>5928833</v>
      </c>
      <c r="G334" s="9">
        <f t="shared" si="25"/>
        <v>22803205</v>
      </c>
      <c r="H334" s="15">
        <f t="shared" si="26"/>
        <v>7.1428580751165871E-2</v>
      </c>
      <c r="I334" s="15">
        <f t="shared" si="27"/>
        <v>7.1428621149072669E-2</v>
      </c>
      <c r="J334" s="15">
        <f t="shared" si="28"/>
        <v>7.142835785640167E-2</v>
      </c>
      <c r="K334" s="15">
        <f t="shared" si="29"/>
        <v>7.1428468162913816E-2</v>
      </c>
    </row>
    <row r="335" spans="2:11" x14ac:dyDescent="0.45">
      <c r="B335" s="11">
        <v>43798</v>
      </c>
      <c r="C335" s="8">
        <v>7818242</v>
      </c>
      <c r="D335" s="8">
        <v>5863681</v>
      </c>
      <c r="E335" s="8">
        <v>2388907</v>
      </c>
      <c r="F335" s="8">
        <v>5646508</v>
      </c>
      <c r="G335" s="9">
        <f t="shared" si="25"/>
        <v>21717338</v>
      </c>
      <c r="H335" s="15">
        <f t="shared" si="26"/>
        <v>-4.7619036017596983E-2</v>
      </c>
      <c r="I335" s="15">
        <f t="shared" si="27"/>
        <v>-4.7619194570744261E-2</v>
      </c>
      <c r="J335" s="15">
        <f t="shared" si="28"/>
        <v>-4.7618914729671169E-2</v>
      </c>
      <c r="K335" s="15">
        <f t="shared" si="29"/>
        <v>-4.7618983364854484E-2</v>
      </c>
    </row>
    <row r="336" spans="2:11" x14ac:dyDescent="0.45">
      <c r="B336" s="11">
        <v>43799</v>
      </c>
      <c r="C336" s="8">
        <v>16968325</v>
      </c>
      <c r="D336" s="8">
        <v>12726244</v>
      </c>
      <c r="E336" s="8">
        <v>5184766</v>
      </c>
      <c r="F336" s="8">
        <v>12254901</v>
      </c>
      <c r="G336" s="9">
        <f t="shared" si="25"/>
        <v>47134236</v>
      </c>
      <c r="H336" s="15">
        <f t="shared" si="26"/>
        <v>2.9411746862744614E-2</v>
      </c>
      <c r="I336" s="15">
        <f t="shared" si="27"/>
        <v>2.94117670849674E-2</v>
      </c>
      <c r="J336" s="15">
        <f t="shared" si="28"/>
        <v>2.9411729668448849E-2</v>
      </c>
      <c r="K336" s="15">
        <f t="shared" si="29"/>
        <v>2.9411762235293848E-2</v>
      </c>
    </row>
    <row r="337" spans="2:11" x14ac:dyDescent="0.45">
      <c r="B337" s="11">
        <v>43800</v>
      </c>
      <c r="C337" s="8">
        <v>16806722</v>
      </c>
      <c r="D337" s="8">
        <v>12605042</v>
      </c>
      <c r="E337" s="8">
        <v>5135387</v>
      </c>
      <c r="F337" s="8">
        <v>12138188</v>
      </c>
      <c r="G337" s="9">
        <f t="shared" si="25"/>
        <v>46685339</v>
      </c>
      <c r="H337" s="15">
        <f t="shared" si="26"/>
        <v>9.7087320312940761E-3</v>
      </c>
      <c r="I337" s="15">
        <f t="shared" si="27"/>
        <v>9.7087923033931656E-3</v>
      </c>
      <c r="J337" s="15">
        <f t="shared" si="28"/>
        <v>9.708793222503731E-3</v>
      </c>
      <c r="K337" s="15">
        <f t="shared" si="29"/>
        <v>9.7087087898948266E-3</v>
      </c>
    </row>
    <row r="338" spans="2:11" x14ac:dyDescent="0.45">
      <c r="B338" s="11">
        <v>43801</v>
      </c>
      <c r="C338" s="8">
        <v>7740060</v>
      </c>
      <c r="D338" s="8">
        <v>5805045</v>
      </c>
      <c r="E338" s="8">
        <v>2365018</v>
      </c>
      <c r="F338" s="8">
        <v>5590043</v>
      </c>
      <c r="G338" s="9">
        <f t="shared" si="25"/>
        <v>21500166</v>
      </c>
      <c r="H338" s="15">
        <f t="shared" si="26"/>
        <v>-2.9411731512286488E-2</v>
      </c>
      <c r="I338" s="15">
        <f t="shared" si="27"/>
        <v>-2.9411690942332758E-2</v>
      </c>
      <c r="J338" s="15">
        <f t="shared" si="28"/>
        <v>-2.9411680213076385E-2</v>
      </c>
      <c r="K338" s="15">
        <f t="shared" si="29"/>
        <v>-2.9411723852223126E-2</v>
      </c>
    </row>
    <row r="339" spans="2:11" x14ac:dyDescent="0.45">
      <c r="B339" s="11">
        <v>43802</v>
      </c>
      <c r="C339" s="8">
        <v>7505512</v>
      </c>
      <c r="D339" s="8">
        <v>5629134</v>
      </c>
      <c r="E339" s="8">
        <v>2293351</v>
      </c>
      <c r="F339" s="8">
        <v>5420648</v>
      </c>
      <c r="G339" s="9">
        <f t="shared" si="25"/>
        <v>20848645</v>
      </c>
      <c r="H339" s="15">
        <f t="shared" si="26"/>
        <v>-1.0309354476940369E-2</v>
      </c>
      <c r="I339" s="15">
        <f t="shared" si="27"/>
        <v>-1.0309310976127528E-2</v>
      </c>
      <c r="J339" s="15">
        <f t="shared" si="28"/>
        <v>-1.0309247207885286E-2</v>
      </c>
      <c r="K339" s="15">
        <f t="shared" si="29"/>
        <v>-1.0309263292541115E-2</v>
      </c>
    </row>
    <row r="340" spans="2:11" x14ac:dyDescent="0.45">
      <c r="B340" s="11">
        <v>43803</v>
      </c>
      <c r="C340" s="8">
        <v>8052789</v>
      </c>
      <c r="D340" s="8">
        <v>6039592</v>
      </c>
      <c r="E340" s="8">
        <v>2460574</v>
      </c>
      <c r="F340" s="8">
        <v>5815903</v>
      </c>
      <c r="G340" s="9">
        <f t="shared" si="25"/>
        <v>22368858</v>
      </c>
      <c r="H340" s="15">
        <f t="shared" si="26"/>
        <v>-1.9047638770085196E-2</v>
      </c>
      <c r="I340" s="15">
        <f t="shared" si="27"/>
        <v>-1.9047677828297749E-2</v>
      </c>
      <c r="J340" s="15">
        <f t="shared" si="28"/>
        <v>-1.9047565891868401E-2</v>
      </c>
      <c r="K340" s="15">
        <f t="shared" si="29"/>
        <v>-1.9047593345941749E-2</v>
      </c>
    </row>
    <row r="341" spans="2:11" x14ac:dyDescent="0.45">
      <c r="B341" s="11">
        <v>43804</v>
      </c>
      <c r="C341" s="8">
        <v>8130972</v>
      </c>
      <c r="D341" s="8">
        <v>6098229</v>
      </c>
      <c r="E341" s="8">
        <v>2484463</v>
      </c>
      <c r="F341" s="8">
        <v>5872368</v>
      </c>
      <c r="G341" s="9">
        <f t="shared" si="25"/>
        <v>22586032</v>
      </c>
      <c r="H341" s="15">
        <f t="shared" si="26"/>
        <v>-9.5237584774265915E-3</v>
      </c>
      <c r="I341" s="15">
        <f t="shared" si="27"/>
        <v>-9.5238389141488744E-3</v>
      </c>
      <c r="J341" s="15">
        <f t="shared" si="28"/>
        <v>-9.523782945934256E-3</v>
      </c>
      <c r="K341" s="15">
        <f t="shared" si="29"/>
        <v>-9.5237966729708745E-3</v>
      </c>
    </row>
    <row r="342" spans="2:11" x14ac:dyDescent="0.45">
      <c r="B342" s="11">
        <v>43805</v>
      </c>
      <c r="C342" s="8">
        <v>7583695</v>
      </c>
      <c r="D342" s="8">
        <v>5687771</v>
      </c>
      <c r="E342" s="8">
        <v>2317240</v>
      </c>
      <c r="F342" s="8">
        <v>5477113</v>
      </c>
      <c r="G342" s="9">
        <f t="shared" si="25"/>
        <v>21065819</v>
      </c>
      <c r="H342" s="15">
        <f t="shared" si="26"/>
        <v>-2.9999966744442053E-2</v>
      </c>
      <c r="I342" s="15">
        <f t="shared" si="27"/>
        <v>-2.9999926667224952E-2</v>
      </c>
      <c r="J342" s="15">
        <f t="shared" si="28"/>
        <v>-2.9999912093689685E-2</v>
      </c>
      <c r="K342" s="15">
        <f t="shared" si="29"/>
        <v>-2.9999957495854046E-2</v>
      </c>
    </row>
    <row r="343" spans="2:11" x14ac:dyDescent="0.45">
      <c r="B343" s="11">
        <v>43806</v>
      </c>
      <c r="C343" s="8">
        <v>15837104</v>
      </c>
      <c r="D343" s="8">
        <v>11877828</v>
      </c>
      <c r="E343" s="8">
        <v>4839115</v>
      </c>
      <c r="F343" s="8">
        <v>11437908</v>
      </c>
      <c r="G343" s="9">
        <f t="shared" si="25"/>
        <v>43991955</v>
      </c>
      <c r="H343" s="15">
        <f t="shared" si="26"/>
        <v>-6.6666627377775955E-2</v>
      </c>
      <c r="I343" s="15">
        <f t="shared" si="27"/>
        <v>-6.6666645712592065E-2</v>
      </c>
      <c r="J343" s="15">
        <f t="shared" si="28"/>
        <v>-6.6666653808484355E-2</v>
      </c>
      <c r="K343" s="15">
        <f t="shared" si="29"/>
        <v>-6.6666634026664062E-2</v>
      </c>
    </row>
    <row r="344" spans="2:11" x14ac:dyDescent="0.45">
      <c r="B344" s="11">
        <v>43807</v>
      </c>
      <c r="C344" s="8">
        <v>15837104</v>
      </c>
      <c r="D344" s="8">
        <v>11877828</v>
      </c>
      <c r="E344" s="8">
        <v>4839115</v>
      </c>
      <c r="F344" s="8">
        <v>11437908</v>
      </c>
      <c r="G344" s="9">
        <f t="shared" si="25"/>
        <v>43991955</v>
      </c>
      <c r="H344" s="15">
        <f t="shared" si="26"/>
        <v>-5.7692273365383184E-2</v>
      </c>
      <c r="I344" s="15">
        <f t="shared" si="27"/>
        <v>-5.7692310743589714E-2</v>
      </c>
      <c r="J344" s="15">
        <f t="shared" si="28"/>
        <v>-5.7692244031462447E-2</v>
      </c>
      <c r="K344" s="15">
        <f t="shared" si="29"/>
        <v>-5.769230135502923E-2</v>
      </c>
    </row>
    <row r="345" spans="2:11" x14ac:dyDescent="0.45">
      <c r="B345" s="11">
        <v>43808</v>
      </c>
      <c r="C345" s="8">
        <v>8130972</v>
      </c>
      <c r="D345" s="8">
        <v>6098229</v>
      </c>
      <c r="E345" s="8">
        <v>2484463</v>
      </c>
      <c r="F345" s="8">
        <v>5872368</v>
      </c>
      <c r="G345" s="9">
        <f t="shared" si="25"/>
        <v>22586032</v>
      </c>
      <c r="H345" s="15">
        <f t="shared" si="26"/>
        <v>5.0505034844691155E-2</v>
      </c>
      <c r="I345" s="15">
        <f t="shared" si="27"/>
        <v>5.0505034844691155E-2</v>
      </c>
      <c r="J345" s="15">
        <f t="shared" si="28"/>
        <v>5.050490101978089E-2</v>
      </c>
      <c r="K345" s="15">
        <f t="shared" si="29"/>
        <v>5.0504978226464381E-2</v>
      </c>
    </row>
    <row r="346" spans="2:11" x14ac:dyDescent="0.45">
      <c r="B346" s="11">
        <v>43809</v>
      </c>
      <c r="C346" s="8">
        <v>7740060</v>
      </c>
      <c r="D346" s="8">
        <v>5805045</v>
      </c>
      <c r="E346" s="8">
        <v>2365018</v>
      </c>
      <c r="F346" s="8">
        <v>5590043</v>
      </c>
      <c r="G346" s="9">
        <f t="shared" si="25"/>
        <v>21500166</v>
      </c>
      <c r="H346" s="15">
        <f t="shared" si="26"/>
        <v>3.1250099926560582E-2</v>
      </c>
      <c r="I346" s="15">
        <f t="shared" si="27"/>
        <v>3.1250099926560582E-2</v>
      </c>
      <c r="J346" s="15">
        <f t="shared" si="28"/>
        <v>3.124990461556032E-2</v>
      </c>
      <c r="K346" s="15">
        <f t="shared" si="29"/>
        <v>3.1249953880052805E-2</v>
      </c>
    </row>
    <row r="347" spans="2:11" x14ac:dyDescent="0.45">
      <c r="B347" s="11">
        <v>43810</v>
      </c>
      <c r="C347" s="8">
        <v>8130972</v>
      </c>
      <c r="D347" s="8">
        <v>6098229</v>
      </c>
      <c r="E347" s="8">
        <v>2484463</v>
      </c>
      <c r="F347" s="8">
        <v>5872368</v>
      </c>
      <c r="G347" s="9">
        <f t="shared" si="25"/>
        <v>22586032</v>
      </c>
      <c r="H347" s="15">
        <f t="shared" si="26"/>
        <v>9.7088102022790945E-3</v>
      </c>
      <c r="I347" s="15">
        <f t="shared" si="27"/>
        <v>9.7087684068726254E-3</v>
      </c>
      <c r="J347" s="15">
        <f t="shared" si="28"/>
        <v>9.7087102440325257E-3</v>
      </c>
      <c r="K347" s="15">
        <f t="shared" si="29"/>
        <v>9.708724509332356E-3</v>
      </c>
    </row>
    <row r="348" spans="2:11" x14ac:dyDescent="0.45">
      <c r="B348" s="11">
        <v>43811</v>
      </c>
      <c r="C348" s="8">
        <v>7896424</v>
      </c>
      <c r="D348" s="8">
        <v>5922318</v>
      </c>
      <c r="E348" s="8">
        <v>2412796</v>
      </c>
      <c r="F348" s="8">
        <v>5702973</v>
      </c>
      <c r="G348" s="9">
        <f t="shared" si="25"/>
        <v>21934511</v>
      </c>
      <c r="H348" s="15">
        <f t="shared" si="26"/>
        <v>-2.8846243720922926E-2</v>
      </c>
      <c r="I348" s="15">
        <f t="shared" si="27"/>
        <v>-2.8846243720922926E-2</v>
      </c>
      <c r="J348" s="15">
        <f t="shared" si="28"/>
        <v>-2.884607257181937E-2</v>
      </c>
      <c r="K348" s="15">
        <f t="shared" si="29"/>
        <v>-2.8846114548679469E-2</v>
      </c>
    </row>
    <row r="349" spans="2:11" x14ac:dyDescent="0.45">
      <c r="B349" s="11">
        <v>43812</v>
      </c>
      <c r="C349" s="8">
        <v>8209154</v>
      </c>
      <c r="D349" s="8">
        <v>6156866</v>
      </c>
      <c r="E349" s="8">
        <v>2508352</v>
      </c>
      <c r="F349" s="8">
        <v>5928833</v>
      </c>
      <c r="G349" s="9">
        <f t="shared" si="25"/>
        <v>22803205</v>
      </c>
      <c r="H349" s="15">
        <f t="shared" si="26"/>
        <v>8.2474176506307284E-2</v>
      </c>
      <c r="I349" s="15">
        <f t="shared" si="27"/>
        <v>8.247431199322186E-2</v>
      </c>
      <c r="J349" s="15">
        <f t="shared" si="28"/>
        <v>8.2473977663081843E-2</v>
      </c>
      <c r="K349" s="15">
        <f t="shared" si="29"/>
        <v>8.2474106340329367E-2</v>
      </c>
    </row>
    <row r="350" spans="2:11" x14ac:dyDescent="0.45">
      <c r="B350" s="11">
        <v>43813</v>
      </c>
      <c r="C350" s="8">
        <v>16483516</v>
      </c>
      <c r="D350" s="8">
        <v>12362637</v>
      </c>
      <c r="E350" s="8">
        <v>5036630</v>
      </c>
      <c r="F350" s="8">
        <v>11904761</v>
      </c>
      <c r="G350" s="9">
        <f t="shared" si="25"/>
        <v>45787544</v>
      </c>
      <c r="H350" s="15">
        <f t="shared" si="26"/>
        <v>4.0816300758017343E-2</v>
      </c>
      <c r="I350" s="15">
        <f t="shared" si="27"/>
        <v>4.0816300758017343E-2</v>
      </c>
      <c r="J350" s="15">
        <f t="shared" si="28"/>
        <v>4.0816347617281368E-2</v>
      </c>
      <c r="K350" s="15">
        <f t="shared" si="29"/>
        <v>4.0816292629736184E-2</v>
      </c>
    </row>
    <row r="351" spans="2:11" x14ac:dyDescent="0.45">
      <c r="B351" s="11">
        <v>43814</v>
      </c>
      <c r="C351" s="8">
        <v>15513897</v>
      </c>
      <c r="D351" s="8">
        <v>11635423</v>
      </c>
      <c r="E351" s="8">
        <v>4740357</v>
      </c>
      <c r="F351" s="8">
        <v>11204481</v>
      </c>
      <c r="G351" s="9">
        <f t="shared" si="25"/>
        <v>43094158</v>
      </c>
      <c r="H351" s="15">
        <f t="shared" si="26"/>
        <v>-2.040821352186617E-2</v>
      </c>
      <c r="I351" s="15">
        <f t="shared" si="27"/>
        <v>-2.0408192474246967E-2</v>
      </c>
      <c r="J351" s="15">
        <f t="shared" si="28"/>
        <v>-2.0408277133318831E-2</v>
      </c>
      <c r="K351" s="15">
        <f t="shared" si="29"/>
        <v>-2.0408190029155726E-2</v>
      </c>
    </row>
    <row r="352" spans="2:11" x14ac:dyDescent="0.45">
      <c r="B352" s="11">
        <v>43815</v>
      </c>
      <c r="C352" s="8">
        <v>7661877</v>
      </c>
      <c r="D352" s="8">
        <v>5746408</v>
      </c>
      <c r="E352" s="8">
        <v>2341129</v>
      </c>
      <c r="F352" s="8">
        <v>5533578</v>
      </c>
      <c r="G352" s="9">
        <f t="shared" si="25"/>
        <v>21282992</v>
      </c>
      <c r="H352" s="15">
        <f t="shared" si="26"/>
        <v>-5.7692364455319778E-2</v>
      </c>
      <c r="I352" s="15">
        <f t="shared" si="27"/>
        <v>-5.7692323459811012E-2</v>
      </c>
      <c r="J352" s="15">
        <f t="shared" si="28"/>
        <v>-5.769214514363874E-2</v>
      </c>
      <c r="K352" s="15">
        <f t="shared" si="29"/>
        <v>-5.7692229097359049E-2</v>
      </c>
    </row>
    <row r="353" spans="2:11" x14ac:dyDescent="0.45">
      <c r="B353" s="11">
        <v>43816</v>
      </c>
      <c r="C353" s="8">
        <v>7583695</v>
      </c>
      <c r="D353" s="8">
        <v>5687771</v>
      </c>
      <c r="E353" s="8">
        <v>2317240</v>
      </c>
      <c r="F353" s="8">
        <v>5477113</v>
      </c>
      <c r="G353" s="9">
        <f t="shared" si="25"/>
        <v>21065819</v>
      </c>
      <c r="H353" s="15">
        <f t="shared" si="26"/>
        <v>-2.0202039777469372E-2</v>
      </c>
      <c r="I353" s="15">
        <f t="shared" si="27"/>
        <v>-2.0202082843457703E-2</v>
      </c>
      <c r="J353" s="15">
        <f t="shared" si="28"/>
        <v>-2.0201960407912334E-2</v>
      </c>
      <c r="K353" s="15">
        <f t="shared" si="29"/>
        <v>-2.0201991290585752E-2</v>
      </c>
    </row>
    <row r="354" spans="2:11" x14ac:dyDescent="0.45">
      <c r="B354" s="11">
        <v>43817</v>
      </c>
      <c r="C354" s="8">
        <v>8052789</v>
      </c>
      <c r="D354" s="8">
        <v>6039592</v>
      </c>
      <c r="E354" s="8">
        <v>2460574</v>
      </c>
      <c r="F354" s="8">
        <v>5815903</v>
      </c>
      <c r="G354" s="9">
        <f t="shared" si="25"/>
        <v>22368858</v>
      </c>
      <c r="H354" s="15">
        <f t="shared" si="26"/>
        <v>-9.6154555691496668E-3</v>
      </c>
      <c r="I354" s="15">
        <f t="shared" si="27"/>
        <v>-9.6154145736410124E-3</v>
      </c>
      <c r="J354" s="15">
        <f t="shared" si="28"/>
        <v>-9.615357523939827E-3</v>
      </c>
      <c r="K354" s="15">
        <f t="shared" si="29"/>
        <v>-9.6153715162264897E-3</v>
      </c>
    </row>
    <row r="355" spans="2:11" x14ac:dyDescent="0.45">
      <c r="B355" s="11">
        <v>43818</v>
      </c>
      <c r="C355" s="8">
        <v>7583695</v>
      </c>
      <c r="D355" s="8">
        <v>5687771</v>
      </c>
      <c r="E355" s="8">
        <v>2317240</v>
      </c>
      <c r="F355" s="8">
        <v>5477113</v>
      </c>
      <c r="G355" s="9">
        <f t="shared" si="25"/>
        <v>21065819</v>
      </c>
      <c r="H355" s="15">
        <f t="shared" si="26"/>
        <v>-3.9603876387590109E-2</v>
      </c>
      <c r="I355" s="15">
        <f t="shared" si="27"/>
        <v>-3.9603918600791155E-2</v>
      </c>
      <c r="J355" s="15">
        <f t="shared" si="28"/>
        <v>-3.9603845497091394E-2</v>
      </c>
      <c r="K355" s="15">
        <f t="shared" si="29"/>
        <v>-3.9603904840510351E-2</v>
      </c>
    </row>
    <row r="356" spans="2:11" x14ac:dyDescent="0.45">
      <c r="B356" s="11">
        <v>43819</v>
      </c>
      <c r="C356" s="8">
        <v>7974607</v>
      </c>
      <c r="D356" s="8">
        <v>5980955</v>
      </c>
      <c r="E356" s="8">
        <v>2436685</v>
      </c>
      <c r="F356" s="8">
        <v>5759438</v>
      </c>
      <c r="G356" s="9">
        <f t="shared" si="25"/>
        <v>22151685</v>
      </c>
      <c r="H356" s="15">
        <f t="shared" si="26"/>
        <v>-2.8571397247511787E-2</v>
      </c>
      <c r="I356" s="15">
        <f t="shared" si="27"/>
        <v>-2.8571516742446512E-2</v>
      </c>
      <c r="J356" s="15">
        <f t="shared" si="28"/>
        <v>-2.8571348837802657E-2</v>
      </c>
      <c r="K356" s="15">
        <f t="shared" si="29"/>
        <v>-2.8571390018912624E-2</v>
      </c>
    </row>
    <row r="357" spans="2:11" x14ac:dyDescent="0.45">
      <c r="B357" s="11">
        <v>43820</v>
      </c>
      <c r="C357" s="8">
        <v>16645119</v>
      </c>
      <c r="D357" s="8">
        <v>12483839</v>
      </c>
      <c r="E357" s="8">
        <v>5086008</v>
      </c>
      <c r="F357" s="8">
        <v>12021475</v>
      </c>
      <c r="G357" s="9">
        <f t="shared" si="25"/>
        <v>46236441</v>
      </c>
      <c r="H357" s="15">
        <f t="shared" si="26"/>
        <v>9.8039156209148715E-3</v>
      </c>
      <c r="I357" s="15">
        <f t="shared" si="27"/>
        <v>9.8038953986920863E-3</v>
      </c>
      <c r="J357" s="15">
        <f t="shared" si="28"/>
        <v>9.8037775258457138E-3</v>
      </c>
      <c r="K357" s="15">
        <f t="shared" si="29"/>
        <v>9.8039767451021387E-3</v>
      </c>
    </row>
    <row r="358" spans="2:11" x14ac:dyDescent="0.45">
      <c r="B358" s="11">
        <v>43821</v>
      </c>
      <c r="C358" s="8">
        <v>15513897</v>
      </c>
      <c r="D358" s="8">
        <v>11635423</v>
      </c>
      <c r="E358" s="8">
        <v>4740357</v>
      </c>
      <c r="F358" s="8">
        <v>11204481</v>
      </c>
      <c r="G358" s="9">
        <f t="shared" si="25"/>
        <v>43094158</v>
      </c>
      <c r="H358" s="15">
        <f t="shared" si="26"/>
        <v>0</v>
      </c>
      <c r="I358" s="15">
        <f t="shared" si="27"/>
        <v>0</v>
      </c>
      <c r="J358" s="15">
        <f t="shared" si="28"/>
        <v>0</v>
      </c>
      <c r="K358" s="15">
        <f t="shared" si="29"/>
        <v>0</v>
      </c>
    </row>
    <row r="359" spans="2:11" x14ac:dyDescent="0.45">
      <c r="B359" s="11">
        <v>43822</v>
      </c>
      <c r="C359" s="8">
        <v>7740060</v>
      </c>
      <c r="D359" s="8">
        <v>5805045</v>
      </c>
      <c r="E359" s="8">
        <v>2365018</v>
      </c>
      <c r="F359" s="8">
        <v>5590043</v>
      </c>
      <c r="G359" s="9">
        <f t="shared" si="25"/>
        <v>21500166</v>
      </c>
      <c r="H359" s="15">
        <f t="shared" si="26"/>
        <v>1.0204157545207204E-2</v>
      </c>
      <c r="I359" s="15">
        <f t="shared" si="27"/>
        <v>1.0204113595832398E-2</v>
      </c>
      <c r="J359" s="15">
        <f t="shared" si="28"/>
        <v>1.0204051122343127E-2</v>
      </c>
      <c r="K359" s="15">
        <f t="shared" si="29"/>
        <v>1.0204066880416196E-2</v>
      </c>
    </row>
    <row r="360" spans="2:11" x14ac:dyDescent="0.45">
      <c r="B360" s="11">
        <v>43823</v>
      </c>
      <c r="C360" s="8">
        <v>7661877</v>
      </c>
      <c r="D360" s="8">
        <v>5746408</v>
      </c>
      <c r="E360" s="8">
        <v>2341129</v>
      </c>
      <c r="F360" s="8">
        <v>5533578</v>
      </c>
      <c r="G360" s="9">
        <f t="shared" si="25"/>
        <v>21282992</v>
      </c>
      <c r="H360" s="15">
        <f t="shared" si="26"/>
        <v>1.0309222615097369E-2</v>
      </c>
      <c r="I360" s="15">
        <f t="shared" si="27"/>
        <v>1.0309310976127639E-2</v>
      </c>
      <c r="J360" s="15">
        <f t="shared" si="28"/>
        <v>1.0309247207885175E-2</v>
      </c>
      <c r="K360" s="15">
        <f t="shared" si="29"/>
        <v>1.0309263292541226E-2</v>
      </c>
    </row>
    <row r="361" spans="2:11" x14ac:dyDescent="0.45">
      <c r="B361" s="11">
        <v>43824</v>
      </c>
      <c r="C361" s="8">
        <v>7427330</v>
      </c>
      <c r="D361" s="8">
        <v>5570497</v>
      </c>
      <c r="E361" s="8">
        <v>2269462</v>
      </c>
      <c r="F361" s="8">
        <v>5364183</v>
      </c>
      <c r="G361" s="9">
        <f t="shared" si="25"/>
        <v>20631472</v>
      </c>
      <c r="H361" s="15">
        <f t="shared" si="26"/>
        <v>-7.7669860715337213E-2</v>
      </c>
      <c r="I361" s="15">
        <f t="shared" si="27"/>
        <v>-7.7669981680881794E-2</v>
      </c>
      <c r="J361" s="15">
        <f t="shared" si="28"/>
        <v>-7.7669681952259872E-2</v>
      </c>
      <c r="K361" s="15">
        <f t="shared" si="29"/>
        <v>-7.7669796074659403E-2</v>
      </c>
    </row>
    <row r="362" spans="2:11" x14ac:dyDescent="0.45">
      <c r="B362" s="11">
        <v>43825</v>
      </c>
      <c r="C362" s="8">
        <v>7427330</v>
      </c>
      <c r="D362" s="8">
        <v>5570497</v>
      </c>
      <c r="E362" s="8">
        <v>2269462</v>
      </c>
      <c r="F362" s="8">
        <v>5364183</v>
      </c>
      <c r="G362" s="9">
        <f t="shared" si="25"/>
        <v>20631472</v>
      </c>
      <c r="H362" s="15">
        <f t="shared" si="26"/>
        <v>-2.0618577092037627E-2</v>
      </c>
      <c r="I362" s="15">
        <f t="shared" si="27"/>
        <v>-2.0618621952255056E-2</v>
      </c>
      <c r="J362" s="15">
        <f t="shared" si="28"/>
        <v>-2.0618494415770461E-2</v>
      </c>
      <c r="K362" s="15">
        <f t="shared" si="29"/>
        <v>-2.0618526585082342E-2</v>
      </c>
    </row>
    <row r="363" spans="2:11" x14ac:dyDescent="0.45">
      <c r="B363" s="11">
        <v>43826</v>
      </c>
      <c r="C363" s="8">
        <v>8052789</v>
      </c>
      <c r="D363" s="8">
        <v>6039592</v>
      </c>
      <c r="E363" s="8">
        <v>2460574</v>
      </c>
      <c r="F363" s="8">
        <v>5815903</v>
      </c>
      <c r="G363" s="9">
        <f t="shared" si="25"/>
        <v>22368858</v>
      </c>
      <c r="H363" s="15">
        <f t="shared" si="26"/>
        <v>9.803868704752583E-3</v>
      </c>
      <c r="I363" s="15">
        <f t="shared" si="27"/>
        <v>9.8039527132371962E-3</v>
      </c>
      <c r="J363" s="15">
        <f t="shared" si="28"/>
        <v>9.8038934043587211E-3</v>
      </c>
      <c r="K363" s="15">
        <f t="shared" si="29"/>
        <v>9.803907950741042E-3</v>
      </c>
    </row>
    <row r="364" spans="2:11" x14ac:dyDescent="0.45">
      <c r="B364" s="11">
        <v>43827</v>
      </c>
      <c r="C364" s="8">
        <v>16321913</v>
      </c>
      <c r="D364" s="8">
        <v>12241435</v>
      </c>
      <c r="E364" s="8">
        <v>4987251</v>
      </c>
      <c r="F364" s="8">
        <v>11788048</v>
      </c>
      <c r="G364" s="9">
        <f t="shared" si="25"/>
        <v>45338647</v>
      </c>
      <c r="H364" s="15">
        <f t="shared" si="26"/>
        <v>-1.941746406258793E-2</v>
      </c>
      <c r="I364" s="15">
        <f t="shared" si="27"/>
        <v>-1.9417424399657879E-2</v>
      </c>
      <c r="J364" s="15">
        <f t="shared" si="28"/>
        <v>-1.9417389827149356E-2</v>
      </c>
      <c r="K364" s="15">
        <f t="shared" si="29"/>
        <v>-1.9417500764257301E-2</v>
      </c>
    </row>
    <row r="365" spans="2:11" x14ac:dyDescent="0.45">
      <c r="B365" s="11">
        <v>43828</v>
      </c>
      <c r="C365" s="8">
        <v>15675500</v>
      </c>
      <c r="D365" s="8">
        <v>11756625</v>
      </c>
      <c r="E365" s="8">
        <v>4789736</v>
      </c>
      <c r="F365" s="8">
        <v>11321195</v>
      </c>
      <c r="G365" s="9">
        <f t="shared" si="25"/>
        <v>43543056</v>
      </c>
      <c r="H365" s="15">
        <f t="shared" si="26"/>
        <v>1.0416660623697505E-2</v>
      </c>
      <c r="I365" s="15">
        <f t="shared" si="27"/>
        <v>1.0416638913772092E-2</v>
      </c>
      <c r="J365" s="15">
        <f t="shared" si="28"/>
        <v>1.0416725997641096E-2</v>
      </c>
      <c r="K365" s="15">
        <f t="shared" si="29"/>
        <v>1.0416725236983337E-2</v>
      </c>
    </row>
    <row r="366" spans="2:11" x14ac:dyDescent="0.45">
      <c r="B366" s="11">
        <v>43829</v>
      </c>
      <c r="C366" s="8">
        <v>7974607</v>
      </c>
      <c r="D366" s="8">
        <v>5980955</v>
      </c>
      <c r="E366" s="8">
        <v>2436685</v>
      </c>
      <c r="F366" s="8">
        <v>5759438</v>
      </c>
      <c r="G366" s="9">
        <f t="shared" si="25"/>
        <v>22151685</v>
      </c>
      <c r="H366" s="15">
        <f t="shared" si="26"/>
        <v>3.0302995067221783E-2</v>
      </c>
      <c r="I366" s="15">
        <f t="shared" si="27"/>
        <v>3.0302952001233452E-2</v>
      </c>
      <c r="J366" s="15">
        <f t="shared" si="28"/>
        <v>3.0302940611868445E-2</v>
      </c>
      <c r="K366" s="15">
        <f t="shared" si="29"/>
        <v>3.0302986935878629E-2</v>
      </c>
    </row>
    <row r="367" spans="2:11" x14ac:dyDescent="0.45">
      <c r="B367" s="11">
        <v>43830</v>
      </c>
      <c r="C367" s="8">
        <v>7896424</v>
      </c>
      <c r="D367" s="8">
        <v>5922318</v>
      </c>
      <c r="E367" s="8">
        <v>2412796</v>
      </c>
      <c r="F367" s="8">
        <v>5702973</v>
      </c>
      <c r="G367" s="9">
        <f t="shared" si="25"/>
        <v>21934511</v>
      </c>
      <c r="H367" s="15">
        <f t="shared" si="26"/>
        <v>3.0612211602979222E-2</v>
      </c>
      <c r="I367" s="15">
        <f t="shared" si="27"/>
        <v>3.0612166765743076E-2</v>
      </c>
      <c r="J367" s="15">
        <f t="shared" si="28"/>
        <v>3.0612153367029382E-2</v>
      </c>
      <c r="K367" s="15">
        <f t="shared" si="29"/>
        <v>3.061220064124881E-2</v>
      </c>
    </row>
    <row r="368" spans="2:11" x14ac:dyDescent="0.45">
      <c r="B368" s="11">
        <v>43831</v>
      </c>
      <c r="C368" s="8">
        <v>7818242</v>
      </c>
      <c r="D368" s="8">
        <v>5863681</v>
      </c>
      <c r="E368" s="8">
        <v>2388907</v>
      </c>
      <c r="F368" s="8">
        <v>5646508</v>
      </c>
      <c r="G368" s="9">
        <f t="shared" si="25"/>
        <v>21717338</v>
      </c>
      <c r="H368" s="15">
        <f t="shared" si="26"/>
        <v>5.2631564774959561E-2</v>
      </c>
      <c r="I368" s="15">
        <f t="shared" si="27"/>
        <v>5.2631569499094866E-2</v>
      </c>
      <c r="J368" s="15">
        <f t="shared" si="28"/>
        <v>5.2631416608870385E-2</v>
      </c>
      <c r="K368" s="15">
        <f t="shared" si="29"/>
        <v>5.2631500454030089E-2</v>
      </c>
    </row>
  </sheetData>
  <pageMargins left="0.7" right="0.7" top="0.75" bottom="0.75" header="0.3" footer="0.3"/>
  <ignoredErrors>
    <ignoredError sqref="G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S368"/>
  <sheetViews>
    <sheetView tabSelected="1" topLeftCell="G1" workbookViewId="0">
      <selection activeCell="J15" sqref="J15"/>
    </sheetView>
  </sheetViews>
  <sheetFormatPr defaultColWidth="10.85546875" defaultRowHeight="15.9" x14ac:dyDescent="0.45"/>
  <cols>
    <col min="1" max="1" width="10.85546875" style="9"/>
    <col min="2" max="2" width="13.5" style="9" customWidth="1"/>
    <col min="3" max="3" width="18" style="9" bestFit="1" customWidth="1"/>
    <col min="4" max="4" width="15.640625" style="9" bestFit="1" customWidth="1"/>
    <col min="5" max="5" width="29" style="9" bestFit="1" customWidth="1"/>
    <col min="6" max="6" width="24" style="9" bestFit="1" customWidth="1"/>
    <col min="7" max="7" width="22.85546875" style="9" bestFit="1" customWidth="1"/>
    <col min="8" max="8" width="20.2109375" style="9" customWidth="1"/>
    <col min="9" max="9" width="29.140625" style="9" bestFit="1" customWidth="1"/>
    <col min="10" max="10" width="23" style="9" bestFit="1" customWidth="1"/>
    <col min="11" max="11" width="29.78515625" style="9" customWidth="1"/>
    <col min="12" max="12" width="23.85546875" style="17" customWidth="1"/>
    <col min="13" max="13" width="23.640625" style="17" customWidth="1"/>
    <col min="14" max="14" width="14.7109375" style="9" customWidth="1"/>
    <col min="15" max="15" width="13.78515625" style="9" customWidth="1"/>
    <col min="16" max="16" width="20.85546875" style="9" customWidth="1"/>
    <col min="17" max="17" width="13.5703125" style="9" customWidth="1"/>
    <col min="18" max="16384" width="10.85546875" style="9"/>
  </cols>
  <sheetData>
    <row r="2" spans="2:19" x14ac:dyDescent="0.45">
      <c r="B2" s="1" t="s">
        <v>0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4" t="s">
        <v>43</v>
      </c>
      <c r="L2" s="16" t="s">
        <v>44</v>
      </c>
      <c r="M2" s="16" t="s">
        <v>46</v>
      </c>
      <c r="N2" s="16" t="s">
        <v>47</v>
      </c>
      <c r="O2" s="16" t="s">
        <v>48</v>
      </c>
      <c r="P2" s="16" t="s">
        <v>49</v>
      </c>
      <c r="Q2" s="16" t="s">
        <v>50</v>
      </c>
      <c r="R2" s="16" t="s">
        <v>51</v>
      </c>
      <c r="S2" s="16" t="s">
        <v>52</v>
      </c>
    </row>
    <row r="3" spans="2:19" x14ac:dyDescent="0.45">
      <c r="B3" s="11">
        <v>43466</v>
      </c>
      <c r="C3" s="8">
        <v>385075</v>
      </c>
      <c r="D3" s="13">
        <v>0.17</v>
      </c>
      <c r="E3" s="8">
        <v>37</v>
      </c>
      <c r="F3" s="8">
        <v>22</v>
      </c>
      <c r="G3" s="8">
        <v>26</v>
      </c>
      <c r="H3" s="8">
        <v>364</v>
      </c>
      <c r="I3" s="8">
        <v>32</v>
      </c>
      <c r="J3" s="13">
        <v>0.95</v>
      </c>
      <c r="K3" s="15" t="str">
        <f>IFERROR((VLOOKUP(B3,$B$2:$J$368,2,FALSE)/VLOOKUP(B3-7,$B$2:$J$368,2,FALSE))-1,"NA")</f>
        <v>NA</v>
      </c>
      <c r="L3" s="17" t="s">
        <v>45</v>
      </c>
      <c r="M3" s="17" t="s">
        <v>45</v>
      </c>
      <c r="N3" s="15" t="str">
        <f>IFERROR((VLOOKUP(B3,$B$2:$J$368,3,FALSE)/VLOOKUP(B3-7,$B$2:$J$368,3,FALSE))-1,"NA")</f>
        <v>NA</v>
      </c>
      <c r="O3" s="15" t="str">
        <f>IFERROR((VLOOKUP(B3,$B$2:$J$368,5,FALSE)/VLOOKUP(B3-7,$B$2:$J$368,5,FALSE))-1,"NA")</f>
        <v>NA</v>
      </c>
      <c r="P3" s="15" t="str">
        <f>IFERROR((VLOOKUP(B3,$B$2:$J$368,6,FALSE)/VLOOKUP(B3-7,$B$2:$J$368,6,FALSE))-1,"NA")</f>
        <v>NA</v>
      </c>
      <c r="Q3" s="15" t="str">
        <f>IFERROR((VLOOKUP(B3,$B$2:$J$368,7,FALSE)/VLOOKUP(B3-7,$B$2:$J$368,7,FALSE))-1,"NA")</f>
        <v>NA</v>
      </c>
      <c r="R3" s="15" t="str">
        <f>IFERROR((VLOOKUP(B3,$B$2:$J$368,8,FALSE)/VLOOKUP(B3-7,$B$2:$J$368,8,FALSE))-1,"NA")</f>
        <v>NA</v>
      </c>
      <c r="S3" s="15" t="str">
        <f>IFERROR((VLOOKUP(B3,$B$2:$J$368,9,FALSE)/VLOOKUP(B3-7,$B$2:$J$368,9,FALSE))-1,"NA")</f>
        <v>NA</v>
      </c>
    </row>
    <row r="4" spans="2:19" x14ac:dyDescent="0.45">
      <c r="B4" s="11">
        <v>43467</v>
      </c>
      <c r="C4" s="8">
        <v>388232</v>
      </c>
      <c r="D4" s="13">
        <v>0.19</v>
      </c>
      <c r="E4" s="8">
        <v>31</v>
      </c>
      <c r="F4" s="8">
        <v>17</v>
      </c>
      <c r="G4" s="8">
        <v>28</v>
      </c>
      <c r="H4" s="8">
        <v>360</v>
      </c>
      <c r="I4" s="8">
        <v>35</v>
      </c>
      <c r="J4" s="13">
        <v>0.95</v>
      </c>
      <c r="K4" s="15" t="str">
        <f t="shared" ref="K4:K67" si="0">IFERROR((VLOOKUP(B4,$B$2:$J$368,2,FALSE)/VLOOKUP(B4-7,$B$2:$J$368,2,FALSE))-1,"NA")</f>
        <v>NA</v>
      </c>
      <c r="L4" s="17" t="s">
        <v>45</v>
      </c>
      <c r="M4" s="17" t="s">
        <v>45</v>
      </c>
      <c r="N4" s="15" t="str">
        <f t="shared" ref="N4:N67" si="1">IFERROR((VLOOKUP(B4,$B$2:$J$368,3,FALSE)/VLOOKUP(B4-7,$B$2:$J$368,3,FALSE))-1,"NA")</f>
        <v>NA</v>
      </c>
      <c r="O4" s="15" t="str">
        <f t="shared" ref="O4:O67" si="2">IFERROR((VLOOKUP(B4,$B$2:$J$368,5,FALSE)/VLOOKUP(B4-7,$B$2:$J$368,5,FALSE))-1,"NA")</f>
        <v>NA</v>
      </c>
      <c r="P4" s="15" t="str">
        <f t="shared" ref="P4:P67" si="3">IFERROR((VLOOKUP(B4,$B$2:$J$368,6,FALSE)/VLOOKUP(B4-7,$B$2:$J$368,6,FALSE))-1,"NA")</f>
        <v>NA</v>
      </c>
      <c r="Q4" s="15" t="str">
        <f t="shared" ref="Q4:Q67" si="4">IFERROR((VLOOKUP(B4,$B$2:$J$368,7,FALSE)/VLOOKUP(B4-7,$B$2:$J$368,7,FALSE))-1,"NA")</f>
        <v>NA</v>
      </c>
      <c r="R4" s="15" t="str">
        <f t="shared" ref="R4:R67" si="5">IFERROR((VLOOKUP(B4,$B$2:$J$368,8,FALSE)/VLOOKUP(B4-7,$B$2:$J$368,8,FALSE))-1,"NA")</f>
        <v>NA</v>
      </c>
      <c r="S4" s="15" t="str">
        <f t="shared" ref="S4:S67" si="6">IFERROR((VLOOKUP(B4,$B$2:$J$368,9,FALSE)/VLOOKUP(B4-7,$B$2:$J$368,9,FALSE))-1,"NA")</f>
        <v>NA</v>
      </c>
    </row>
    <row r="5" spans="2:19" x14ac:dyDescent="0.45">
      <c r="B5" s="11">
        <v>43468</v>
      </c>
      <c r="C5" s="8">
        <v>399964</v>
      </c>
      <c r="D5" s="13">
        <v>0.18</v>
      </c>
      <c r="E5" s="8">
        <v>30</v>
      </c>
      <c r="F5" s="8">
        <v>22</v>
      </c>
      <c r="G5" s="8">
        <v>29</v>
      </c>
      <c r="H5" s="8">
        <v>370</v>
      </c>
      <c r="I5" s="8">
        <v>31</v>
      </c>
      <c r="J5" s="13">
        <v>0.94</v>
      </c>
      <c r="K5" s="15" t="str">
        <f t="shared" si="0"/>
        <v>NA</v>
      </c>
      <c r="L5" s="17" t="s">
        <v>45</v>
      </c>
      <c r="M5" s="17" t="s">
        <v>45</v>
      </c>
      <c r="N5" s="15" t="str">
        <f t="shared" si="1"/>
        <v>NA</v>
      </c>
      <c r="O5" s="15" t="str">
        <f t="shared" si="2"/>
        <v>NA</v>
      </c>
      <c r="P5" s="15" t="str">
        <f t="shared" si="3"/>
        <v>NA</v>
      </c>
      <c r="Q5" s="15" t="str">
        <f t="shared" si="4"/>
        <v>NA</v>
      </c>
      <c r="R5" s="15" t="str">
        <f t="shared" si="5"/>
        <v>NA</v>
      </c>
      <c r="S5" s="15" t="str">
        <f t="shared" si="6"/>
        <v>NA</v>
      </c>
    </row>
    <row r="6" spans="2:19" x14ac:dyDescent="0.45">
      <c r="B6" s="11">
        <v>43469</v>
      </c>
      <c r="C6" s="8">
        <v>408471</v>
      </c>
      <c r="D6" s="13">
        <v>0.17</v>
      </c>
      <c r="E6" s="8">
        <v>30</v>
      </c>
      <c r="F6" s="8">
        <v>19</v>
      </c>
      <c r="G6" s="8">
        <v>26</v>
      </c>
      <c r="H6" s="8">
        <v>386</v>
      </c>
      <c r="I6" s="8">
        <v>40</v>
      </c>
      <c r="J6" s="13">
        <v>0.94</v>
      </c>
      <c r="K6" s="15" t="str">
        <f t="shared" si="0"/>
        <v>NA</v>
      </c>
      <c r="L6" s="17" t="s">
        <v>45</v>
      </c>
      <c r="M6" s="17" t="s">
        <v>45</v>
      </c>
      <c r="N6" s="15" t="str">
        <f t="shared" si="1"/>
        <v>NA</v>
      </c>
      <c r="O6" s="15" t="str">
        <f t="shared" si="2"/>
        <v>NA</v>
      </c>
      <c r="P6" s="15" t="str">
        <f t="shared" si="3"/>
        <v>NA</v>
      </c>
      <c r="Q6" s="15" t="str">
        <f t="shared" si="4"/>
        <v>NA</v>
      </c>
      <c r="R6" s="15" t="str">
        <f t="shared" si="5"/>
        <v>NA</v>
      </c>
      <c r="S6" s="15" t="str">
        <f t="shared" si="6"/>
        <v>NA</v>
      </c>
    </row>
    <row r="7" spans="2:19" x14ac:dyDescent="0.45">
      <c r="B7" s="11">
        <v>43470</v>
      </c>
      <c r="C7" s="8">
        <v>384771</v>
      </c>
      <c r="D7" s="13">
        <v>0.19</v>
      </c>
      <c r="E7" s="8">
        <v>31</v>
      </c>
      <c r="F7" s="8">
        <v>22</v>
      </c>
      <c r="G7" s="8">
        <v>27</v>
      </c>
      <c r="H7" s="8">
        <v>390</v>
      </c>
      <c r="I7" s="8">
        <v>33</v>
      </c>
      <c r="J7" s="13">
        <v>0.92</v>
      </c>
      <c r="K7" s="15" t="str">
        <f t="shared" si="0"/>
        <v>NA</v>
      </c>
      <c r="L7" s="17" t="s">
        <v>45</v>
      </c>
      <c r="M7" s="17" t="s">
        <v>45</v>
      </c>
      <c r="N7" s="15" t="str">
        <f t="shared" si="1"/>
        <v>NA</v>
      </c>
      <c r="O7" s="15" t="str">
        <f t="shared" si="2"/>
        <v>NA</v>
      </c>
      <c r="P7" s="15" t="str">
        <f t="shared" si="3"/>
        <v>NA</v>
      </c>
      <c r="Q7" s="15" t="str">
        <f t="shared" si="4"/>
        <v>NA</v>
      </c>
      <c r="R7" s="15" t="str">
        <f t="shared" si="5"/>
        <v>NA</v>
      </c>
      <c r="S7" s="15" t="str">
        <f t="shared" si="6"/>
        <v>NA</v>
      </c>
    </row>
    <row r="8" spans="2:19" x14ac:dyDescent="0.45">
      <c r="B8" s="11">
        <v>43471</v>
      </c>
      <c r="C8" s="8">
        <v>390787</v>
      </c>
      <c r="D8" s="13">
        <v>0.19</v>
      </c>
      <c r="E8" s="8">
        <v>33</v>
      </c>
      <c r="F8" s="8">
        <v>18</v>
      </c>
      <c r="G8" s="8">
        <v>26</v>
      </c>
      <c r="H8" s="8">
        <v>360</v>
      </c>
      <c r="I8" s="8">
        <v>36</v>
      </c>
      <c r="J8" s="13">
        <v>0.93</v>
      </c>
      <c r="K8" s="15" t="str">
        <f t="shared" si="0"/>
        <v>NA</v>
      </c>
      <c r="L8" s="17" t="s">
        <v>45</v>
      </c>
      <c r="M8" s="17" t="s">
        <v>45</v>
      </c>
      <c r="N8" s="15" t="str">
        <f t="shared" si="1"/>
        <v>NA</v>
      </c>
      <c r="O8" s="15" t="str">
        <f t="shared" si="2"/>
        <v>NA</v>
      </c>
      <c r="P8" s="15" t="str">
        <f t="shared" si="3"/>
        <v>NA</v>
      </c>
      <c r="Q8" s="15" t="str">
        <f t="shared" si="4"/>
        <v>NA</v>
      </c>
      <c r="R8" s="15" t="str">
        <f t="shared" si="5"/>
        <v>NA</v>
      </c>
      <c r="S8" s="15" t="str">
        <f t="shared" si="6"/>
        <v>NA</v>
      </c>
    </row>
    <row r="9" spans="2:19" x14ac:dyDescent="0.45">
      <c r="B9" s="11">
        <v>43472</v>
      </c>
      <c r="C9" s="8">
        <v>388351</v>
      </c>
      <c r="D9" s="13">
        <v>0.18</v>
      </c>
      <c r="E9" s="8">
        <v>36</v>
      </c>
      <c r="F9" s="8">
        <v>19</v>
      </c>
      <c r="G9" s="8">
        <v>30</v>
      </c>
      <c r="H9" s="8">
        <v>381</v>
      </c>
      <c r="I9" s="8">
        <v>34</v>
      </c>
      <c r="J9" s="13">
        <v>0.93</v>
      </c>
      <c r="K9" s="15" t="str">
        <f t="shared" si="0"/>
        <v>NA</v>
      </c>
      <c r="L9" s="17" t="s">
        <v>45</v>
      </c>
      <c r="M9" s="17" t="s">
        <v>45</v>
      </c>
      <c r="N9" s="15" t="str">
        <f t="shared" si="1"/>
        <v>NA</v>
      </c>
      <c r="O9" s="15" t="str">
        <f t="shared" si="2"/>
        <v>NA</v>
      </c>
      <c r="P9" s="15" t="str">
        <f t="shared" si="3"/>
        <v>NA</v>
      </c>
      <c r="Q9" s="15" t="str">
        <f t="shared" si="4"/>
        <v>NA</v>
      </c>
      <c r="R9" s="15" t="str">
        <f t="shared" si="5"/>
        <v>NA</v>
      </c>
      <c r="S9" s="15" t="str">
        <f t="shared" si="6"/>
        <v>NA</v>
      </c>
    </row>
    <row r="10" spans="2:19" x14ac:dyDescent="0.45">
      <c r="B10" s="11">
        <v>43473</v>
      </c>
      <c r="C10" s="8">
        <v>387624</v>
      </c>
      <c r="D10" s="13">
        <v>0.17</v>
      </c>
      <c r="E10" s="8">
        <v>39</v>
      </c>
      <c r="F10" s="8">
        <v>22</v>
      </c>
      <c r="G10" s="8">
        <v>25</v>
      </c>
      <c r="H10" s="8">
        <v>359</v>
      </c>
      <c r="I10" s="8">
        <v>37</v>
      </c>
      <c r="J10" s="13">
        <v>0.95</v>
      </c>
      <c r="K10" s="15">
        <f t="shared" si="0"/>
        <v>6.6194897097968664E-3</v>
      </c>
      <c r="L10" s="17">
        <f>C10-C3</f>
        <v>2549</v>
      </c>
      <c r="M10" s="15">
        <f>((C10*E10)/(C3*E3))-1</f>
        <v>6.1031354018434403E-2</v>
      </c>
      <c r="N10" s="18">
        <f t="shared" si="1"/>
        <v>0</v>
      </c>
      <c r="O10" s="15">
        <f t="shared" si="2"/>
        <v>0</v>
      </c>
      <c r="P10" s="15">
        <f t="shared" si="3"/>
        <v>-3.8461538461538436E-2</v>
      </c>
      <c r="Q10" s="15">
        <f t="shared" si="4"/>
        <v>-1.3736263736263687E-2</v>
      </c>
      <c r="R10" s="15">
        <f t="shared" si="5"/>
        <v>0.15625</v>
      </c>
      <c r="S10" s="15">
        <f t="shared" si="6"/>
        <v>0</v>
      </c>
    </row>
    <row r="11" spans="2:19" x14ac:dyDescent="0.45">
      <c r="B11" s="11">
        <v>43474</v>
      </c>
      <c r="C11" s="8">
        <v>399127</v>
      </c>
      <c r="D11" s="13">
        <v>0.18</v>
      </c>
      <c r="E11" s="8">
        <v>40</v>
      </c>
      <c r="F11" s="8">
        <v>22</v>
      </c>
      <c r="G11" s="8">
        <v>30</v>
      </c>
      <c r="H11" s="8">
        <v>359</v>
      </c>
      <c r="I11" s="8">
        <v>38</v>
      </c>
      <c r="J11" s="13">
        <v>0.93</v>
      </c>
      <c r="K11" s="15">
        <f t="shared" si="0"/>
        <v>2.8063116899173624E-2</v>
      </c>
      <c r="L11" s="17">
        <f t="shared" ref="L11:L74" si="7">C11-C4</f>
        <v>10895</v>
      </c>
      <c r="M11" s="15">
        <f t="shared" ref="M11:M74" si="8">((C11*E11)/(C4*E4))-1</f>
        <v>0.3265330540634499</v>
      </c>
      <c r="N11" s="18">
        <f t="shared" si="1"/>
        <v>-5.2631578947368474E-2</v>
      </c>
      <c r="O11" s="15">
        <f t="shared" si="2"/>
        <v>0.29411764705882359</v>
      </c>
      <c r="P11" s="15">
        <f t="shared" si="3"/>
        <v>7.1428571428571397E-2</v>
      </c>
      <c r="Q11" s="15">
        <f t="shared" si="4"/>
        <v>-2.7777777777777679E-3</v>
      </c>
      <c r="R11" s="15">
        <f t="shared" si="5"/>
        <v>8.5714285714285632E-2</v>
      </c>
      <c r="S11" s="15">
        <f t="shared" si="6"/>
        <v>-2.1052631578947323E-2</v>
      </c>
    </row>
    <row r="12" spans="2:19" x14ac:dyDescent="0.45">
      <c r="B12" s="11">
        <v>43475</v>
      </c>
      <c r="C12" s="8">
        <v>400812</v>
      </c>
      <c r="D12" s="13">
        <v>0.19</v>
      </c>
      <c r="E12" s="8">
        <v>32</v>
      </c>
      <c r="F12" s="8">
        <v>22</v>
      </c>
      <c r="G12" s="8">
        <v>27</v>
      </c>
      <c r="H12" s="8">
        <v>399</v>
      </c>
      <c r="I12" s="8">
        <v>34</v>
      </c>
      <c r="J12" s="13">
        <v>0.92</v>
      </c>
      <c r="K12" s="15">
        <f t="shared" si="0"/>
        <v>2.1201908171735173E-3</v>
      </c>
      <c r="L12" s="17">
        <f t="shared" si="7"/>
        <v>848</v>
      </c>
      <c r="M12" s="15">
        <f t="shared" si="8"/>
        <v>6.8928203538318522E-2</v>
      </c>
      <c r="N12" s="18">
        <f t="shared" si="1"/>
        <v>5.555555555555558E-2</v>
      </c>
      <c r="O12" s="15">
        <f t="shared" si="2"/>
        <v>0</v>
      </c>
      <c r="P12" s="15">
        <f t="shared" si="3"/>
        <v>-6.8965517241379337E-2</v>
      </c>
      <c r="Q12" s="15">
        <f t="shared" si="4"/>
        <v>7.8378378378378466E-2</v>
      </c>
      <c r="R12" s="15">
        <f t="shared" si="5"/>
        <v>9.6774193548387011E-2</v>
      </c>
      <c r="S12" s="15">
        <f t="shared" si="6"/>
        <v>-2.1276595744680771E-2</v>
      </c>
    </row>
    <row r="13" spans="2:19" x14ac:dyDescent="0.45">
      <c r="B13" s="11">
        <v>43476</v>
      </c>
      <c r="C13" s="8">
        <v>382806</v>
      </c>
      <c r="D13" s="13">
        <v>0.19</v>
      </c>
      <c r="E13" s="8">
        <v>36</v>
      </c>
      <c r="F13" s="8">
        <v>17</v>
      </c>
      <c r="G13" s="8">
        <v>26</v>
      </c>
      <c r="H13" s="8">
        <v>392</v>
      </c>
      <c r="I13" s="8">
        <v>38</v>
      </c>
      <c r="J13" s="13">
        <v>0.91</v>
      </c>
      <c r="K13" s="15">
        <f t="shared" si="0"/>
        <v>-6.2831877905653033E-2</v>
      </c>
      <c r="L13" s="17">
        <f t="shared" si="7"/>
        <v>-25665</v>
      </c>
      <c r="M13" s="15">
        <f t="shared" si="8"/>
        <v>0.12460174651321632</v>
      </c>
      <c r="N13" s="18">
        <f t="shared" si="1"/>
        <v>0.11764705882352944</v>
      </c>
      <c r="O13" s="15">
        <f t="shared" si="2"/>
        <v>-0.10526315789473684</v>
      </c>
      <c r="P13" s="15">
        <f t="shared" si="3"/>
        <v>0</v>
      </c>
      <c r="Q13" s="15">
        <f t="shared" si="4"/>
        <v>1.5544041450777257E-2</v>
      </c>
      <c r="R13" s="15">
        <f t="shared" si="5"/>
        <v>-5.0000000000000044E-2</v>
      </c>
      <c r="S13" s="15">
        <f t="shared" si="6"/>
        <v>-3.1914893617021156E-2</v>
      </c>
    </row>
    <row r="14" spans="2:19" x14ac:dyDescent="0.45">
      <c r="B14" s="11">
        <v>43477</v>
      </c>
      <c r="C14" s="8">
        <v>406488</v>
      </c>
      <c r="D14" s="13">
        <v>0.18</v>
      </c>
      <c r="E14" s="8">
        <v>37</v>
      </c>
      <c r="F14" s="8">
        <v>21</v>
      </c>
      <c r="G14" s="8">
        <v>30</v>
      </c>
      <c r="H14" s="8">
        <v>363</v>
      </c>
      <c r="I14" s="8">
        <v>33</v>
      </c>
      <c r="J14" s="13">
        <v>0.95</v>
      </c>
      <c r="K14" s="15">
        <f t="shared" si="0"/>
        <v>5.6441363824196733E-2</v>
      </c>
      <c r="L14" s="17">
        <f t="shared" si="7"/>
        <v>21717</v>
      </c>
      <c r="M14" s="15">
        <f t="shared" si="8"/>
        <v>0.26091388585468644</v>
      </c>
      <c r="N14" s="18">
        <f t="shared" si="1"/>
        <v>-5.2631578947368474E-2</v>
      </c>
      <c r="O14" s="15">
        <f t="shared" si="2"/>
        <v>-4.5454545454545414E-2</v>
      </c>
      <c r="P14" s="15">
        <f t="shared" si="3"/>
        <v>0.11111111111111116</v>
      </c>
      <c r="Q14" s="15">
        <f t="shared" si="4"/>
        <v>-6.9230769230769207E-2</v>
      </c>
      <c r="R14" s="15">
        <f t="shared" si="5"/>
        <v>0</v>
      </c>
      <c r="S14" s="15">
        <f t="shared" si="6"/>
        <v>3.2608695652173836E-2</v>
      </c>
    </row>
    <row r="15" spans="2:19" x14ac:dyDescent="0.45">
      <c r="B15" s="11">
        <v>43478</v>
      </c>
      <c r="C15" s="8">
        <v>402450</v>
      </c>
      <c r="D15" s="13">
        <v>0.17</v>
      </c>
      <c r="E15" s="8">
        <v>34</v>
      </c>
      <c r="F15" s="8">
        <v>20</v>
      </c>
      <c r="G15" s="8">
        <v>28</v>
      </c>
      <c r="H15" s="8">
        <v>390</v>
      </c>
      <c r="I15" s="8">
        <v>37</v>
      </c>
      <c r="J15" s="13">
        <v>0.92</v>
      </c>
      <c r="K15" s="15">
        <f t="shared" si="0"/>
        <v>2.9844902721943178E-2</v>
      </c>
      <c r="L15" s="17">
        <f t="shared" si="7"/>
        <v>11663</v>
      </c>
      <c r="M15" s="15">
        <f t="shared" si="8"/>
        <v>6.1052324016547477E-2</v>
      </c>
      <c r="N15" s="18">
        <f t="shared" si="1"/>
        <v>-0.10526315789473684</v>
      </c>
      <c r="O15" s="15">
        <f t="shared" si="2"/>
        <v>0.11111111111111116</v>
      </c>
      <c r="P15" s="15">
        <f t="shared" si="3"/>
        <v>7.6923076923076872E-2</v>
      </c>
      <c r="Q15" s="15">
        <f t="shared" si="4"/>
        <v>8.3333333333333259E-2</v>
      </c>
      <c r="R15" s="15">
        <f t="shared" si="5"/>
        <v>2.7777777777777679E-2</v>
      </c>
      <c r="S15" s="15">
        <f t="shared" si="6"/>
        <v>-1.0752688172043001E-2</v>
      </c>
    </row>
    <row r="16" spans="2:19" x14ac:dyDescent="0.45">
      <c r="B16" s="11">
        <v>43479</v>
      </c>
      <c r="C16" s="8">
        <v>392554</v>
      </c>
      <c r="D16" s="13">
        <v>0.19</v>
      </c>
      <c r="E16" s="8">
        <v>36</v>
      </c>
      <c r="F16" s="8">
        <v>21</v>
      </c>
      <c r="G16" s="8">
        <v>27</v>
      </c>
      <c r="H16" s="8">
        <v>395</v>
      </c>
      <c r="I16" s="8">
        <v>31</v>
      </c>
      <c r="J16" s="13">
        <v>0.94</v>
      </c>
      <c r="K16" s="15">
        <f t="shared" si="0"/>
        <v>1.0822683603235239E-2</v>
      </c>
      <c r="L16" s="17">
        <f t="shared" si="7"/>
        <v>4203</v>
      </c>
      <c r="M16" s="15">
        <f t="shared" si="8"/>
        <v>1.0822683603235239E-2</v>
      </c>
      <c r="N16" s="18">
        <f t="shared" si="1"/>
        <v>5.555555555555558E-2</v>
      </c>
      <c r="O16" s="15">
        <f t="shared" si="2"/>
        <v>0.10526315789473695</v>
      </c>
      <c r="P16" s="15">
        <f t="shared" si="3"/>
        <v>-9.9999999999999978E-2</v>
      </c>
      <c r="Q16" s="15">
        <f t="shared" si="4"/>
        <v>3.6745406824147064E-2</v>
      </c>
      <c r="R16" s="15">
        <f t="shared" si="5"/>
        <v>-8.8235294117647078E-2</v>
      </c>
      <c r="S16" s="15">
        <f t="shared" si="6"/>
        <v>1.0752688172043001E-2</v>
      </c>
    </row>
    <row r="17" spans="2:19" x14ac:dyDescent="0.45">
      <c r="B17" s="11">
        <v>43480</v>
      </c>
      <c r="C17" s="8">
        <v>407211</v>
      </c>
      <c r="D17" s="13">
        <v>0.17</v>
      </c>
      <c r="E17" s="8">
        <v>36</v>
      </c>
      <c r="F17" s="8">
        <v>19</v>
      </c>
      <c r="G17" s="8">
        <v>29</v>
      </c>
      <c r="H17" s="8">
        <v>362</v>
      </c>
      <c r="I17" s="8">
        <v>32</v>
      </c>
      <c r="J17" s="13">
        <v>0.91</v>
      </c>
      <c r="K17" s="15">
        <f t="shared" si="0"/>
        <v>5.0530926877592641E-2</v>
      </c>
      <c r="L17" s="17">
        <f t="shared" si="7"/>
        <v>19587</v>
      </c>
      <c r="M17" s="15">
        <f t="shared" si="8"/>
        <v>-3.027914442068369E-2</v>
      </c>
      <c r="N17" s="18">
        <f t="shared" si="1"/>
        <v>0</v>
      </c>
      <c r="O17" s="15">
        <f t="shared" si="2"/>
        <v>-0.13636363636363635</v>
      </c>
      <c r="P17" s="15">
        <f t="shared" si="3"/>
        <v>0.15999999999999992</v>
      </c>
      <c r="Q17" s="15">
        <f t="shared" si="4"/>
        <v>8.3565459610028814E-3</v>
      </c>
      <c r="R17" s="15">
        <f t="shared" si="5"/>
        <v>-0.13513513513513509</v>
      </c>
      <c r="S17" s="15">
        <f t="shared" si="6"/>
        <v>-4.2105263157894646E-2</v>
      </c>
    </row>
    <row r="18" spans="2:19" x14ac:dyDescent="0.45">
      <c r="B18" s="11">
        <v>43481</v>
      </c>
      <c r="C18" s="8">
        <v>404264</v>
      </c>
      <c r="D18" s="13">
        <v>0.18</v>
      </c>
      <c r="E18" s="8">
        <v>30</v>
      </c>
      <c r="F18" s="8">
        <v>18</v>
      </c>
      <c r="G18" s="8">
        <v>25</v>
      </c>
      <c r="H18" s="8">
        <v>382</v>
      </c>
      <c r="I18" s="8">
        <v>31</v>
      </c>
      <c r="J18" s="13">
        <v>0.91</v>
      </c>
      <c r="K18" s="15">
        <f t="shared" si="0"/>
        <v>1.2870590062812104E-2</v>
      </c>
      <c r="L18" s="17">
        <f t="shared" si="7"/>
        <v>5137</v>
      </c>
      <c r="M18" s="15">
        <f t="shared" si="8"/>
        <v>-0.24034705745289098</v>
      </c>
      <c r="N18" s="18">
        <f t="shared" si="1"/>
        <v>0</v>
      </c>
      <c r="O18" s="15">
        <f t="shared" si="2"/>
        <v>-0.18181818181818177</v>
      </c>
      <c r="P18" s="15">
        <f t="shared" si="3"/>
        <v>-0.16666666666666663</v>
      </c>
      <c r="Q18" s="15">
        <f t="shared" si="4"/>
        <v>6.4066852367687943E-2</v>
      </c>
      <c r="R18" s="15">
        <f t="shared" si="5"/>
        <v>-0.18421052631578949</v>
      </c>
      <c r="S18" s="15">
        <f t="shared" si="6"/>
        <v>-2.1505376344086002E-2</v>
      </c>
    </row>
    <row r="19" spans="2:19" x14ac:dyDescent="0.45">
      <c r="B19" s="11">
        <v>43482</v>
      </c>
      <c r="C19" s="8">
        <v>404417</v>
      </c>
      <c r="D19" s="13">
        <v>0.17</v>
      </c>
      <c r="E19" s="8">
        <v>36</v>
      </c>
      <c r="F19" s="8">
        <v>19</v>
      </c>
      <c r="G19" s="8">
        <v>26</v>
      </c>
      <c r="H19" s="8">
        <v>365</v>
      </c>
      <c r="I19" s="8">
        <v>31</v>
      </c>
      <c r="J19" s="13">
        <v>0.95</v>
      </c>
      <c r="K19" s="15">
        <f t="shared" si="0"/>
        <v>8.9942416893706856E-3</v>
      </c>
      <c r="L19" s="17">
        <f t="shared" si="7"/>
        <v>3605</v>
      </c>
      <c r="M19" s="15">
        <f t="shared" si="8"/>
        <v>0.13511852190054197</v>
      </c>
      <c r="N19" s="18">
        <f t="shared" si="1"/>
        <v>-0.10526315789473684</v>
      </c>
      <c r="O19" s="15">
        <f t="shared" si="2"/>
        <v>-0.13636363636363635</v>
      </c>
      <c r="P19" s="15">
        <f t="shared" si="3"/>
        <v>-3.703703703703709E-2</v>
      </c>
      <c r="Q19" s="15">
        <f t="shared" si="4"/>
        <v>-8.5213032581453629E-2</v>
      </c>
      <c r="R19" s="15">
        <f t="shared" si="5"/>
        <v>-8.8235294117647078E-2</v>
      </c>
      <c r="S19" s="15">
        <f t="shared" si="6"/>
        <v>3.2608695652173836E-2</v>
      </c>
    </row>
    <row r="20" spans="2:19" x14ac:dyDescent="0.45">
      <c r="B20" s="11">
        <v>43483</v>
      </c>
      <c r="C20" s="8">
        <v>404715</v>
      </c>
      <c r="D20" s="13">
        <v>0.18</v>
      </c>
      <c r="E20" s="8">
        <v>31</v>
      </c>
      <c r="F20" s="8">
        <v>20</v>
      </c>
      <c r="G20" s="8">
        <v>25</v>
      </c>
      <c r="H20" s="8">
        <v>374</v>
      </c>
      <c r="I20" s="8">
        <v>33</v>
      </c>
      <c r="J20" s="13">
        <v>0.91</v>
      </c>
      <c r="K20" s="15">
        <f t="shared" si="0"/>
        <v>5.7232645256343861E-2</v>
      </c>
      <c r="L20" s="17">
        <f t="shared" si="7"/>
        <v>21909</v>
      </c>
      <c r="M20" s="15">
        <f t="shared" si="8"/>
        <v>-8.9605222140370477E-2</v>
      </c>
      <c r="N20" s="18">
        <f t="shared" si="1"/>
        <v>-5.2631578947368474E-2</v>
      </c>
      <c r="O20" s="15">
        <f t="shared" si="2"/>
        <v>0.17647058823529416</v>
      </c>
      <c r="P20" s="15">
        <f t="shared" si="3"/>
        <v>-3.8461538461538436E-2</v>
      </c>
      <c r="Q20" s="15">
        <f t="shared" si="4"/>
        <v>-4.5918367346938771E-2</v>
      </c>
      <c r="R20" s="15">
        <f t="shared" si="5"/>
        <v>-0.13157894736842102</v>
      </c>
      <c r="S20" s="15">
        <f t="shared" si="6"/>
        <v>0</v>
      </c>
    </row>
    <row r="21" spans="2:19" x14ac:dyDescent="0.45">
      <c r="B21" s="11">
        <v>43484</v>
      </c>
      <c r="C21" s="8">
        <v>409719</v>
      </c>
      <c r="D21" s="13">
        <v>0.17</v>
      </c>
      <c r="E21" s="8">
        <v>37</v>
      </c>
      <c r="F21" s="8">
        <v>19</v>
      </c>
      <c r="G21" s="8">
        <v>27</v>
      </c>
      <c r="H21" s="8">
        <v>384</v>
      </c>
      <c r="I21" s="8">
        <v>39</v>
      </c>
      <c r="J21" s="13">
        <v>0.95</v>
      </c>
      <c r="K21" s="15">
        <f t="shared" si="0"/>
        <v>7.9485741276494881E-3</v>
      </c>
      <c r="L21" s="17">
        <f t="shared" si="7"/>
        <v>3231</v>
      </c>
      <c r="M21" s="15">
        <f t="shared" si="8"/>
        <v>7.9485741276494881E-3</v>
      </c>
      <c r="N21" s="18">
        <f t="shared" si="1"/>
        <v>-5.5555555555555469E-2</v>
      </c>
      <c r="O21" s="15">
        <f t="shared" si="2"/>
        <v>-9.5238095238095233E-2</v>
      </c>
      <c r="P21" s="15">
        <f t="shared" si="3"/>
        <v>-9.9999999999999978E-2</v>
      </c>
      <c r="Q21" s="15">
        <f t="shared" si="4"/>
        <v>5.7851239669421517E-2</v>
      </c>
      <c r="R21" s="15">
        <f t="shared" si="5"/>
        <v>0.18181818181818188</v>
      </c>
      <c r="S21" s="15">
        <f t="shared" si="6"/>
        <v>0</v>
      </c>
    </row>
    <row r="22" spans="2:19" x14ac:dyDescent="0.45">
      <c r="B22" s="11">
        <v>43485</v>
      </c>
      <c r="C22" s="8">
        <v>389363</v>
      </c>
      <c r="D22" s="13">
        <v>0.17</v>
      </c>
      <c r="E22" s="8">
        <v>40</v>
      </c>
      <c r="F22" s="8">
        <v>22</v>
      </c>
      <c r="G22" s="8">
        <v>29</v>
      </c>
      <c r="H22" s="8">
        <v>364</v>
      </c>
      <c r="I22" s="8">
        <v>32</v>
      </c>
      <c r="J22" s="13">
        <v>0.91</v>
      </c>
      <c r="K22" s="15">
        <f t="shared" si="0"/>
        <v>-3.2518325257795966E-2</v>
      </c>
      <c r="L22" s="17">
        <f t="shared" si="7"/>
        <v>-13087</v>
      </c>
      <c r="M22" s="15">
        <f t="shared" si="8"/>
        <v>0.13821373499082834</v>
      </c>
      <c r="N22" s="18">
        <f t="shared" si="1"/>
        <v>0</v>
      </c>
      <c r="O22" s="15">
        <f t="shared" si="2"/>
        <v>0.10000000000000009</v>
      </c>
      <c r="P22" s="15">
        <f t="shared" si="3"/>
        <v>3.5714285714285809E-2</v>
      </c>
      <c r="Q22" s="15">
        <f t="shared" si="4"/>
        <v>-6.6666666666666652E-2</v>
      </c>
      <c r="R22" s="15">
        <f t="shared" si="5"/>
        <v>-0.13513513513513509</v>
      </c>
      <c r="S22" s="15">
        <f t="shared" si="6"/>
        <v>-1.0869565217391353E-2</v>
      </c>
    </row>
    <row r="23" spans="2:19" x14ac:dyDescent="0.45">
      <c r="B23" s="11">
        <v>43486</v>
      </c>
      <c r="C23" s="8">
        <v>388430</v>
      </c>
      <c r="D23" s="13">
        <v>0.19</v>
      </c>
      <c r="E23" s="8">
        <v>39</v>
      </c>
      <c r="F23" s="8">
        <v>21</v>
      </c>
      <c r="G23" s="8">
        <v>30</v>
      </c>
      <c r="H23" s="8">
        <v>389</v>
      </c>
      <c r="I23" s="8">
        <v>37</v>
      </c>
      <c r="J23" s="13">
        <v>0.92</v>
      </c>
      <c r="K23" s="15">
        <f t="shared" si="0"/>
        <v>-1.0505561018356757E-2</v>
      </c>
      <c r="L23" s="17">
        <f t="shared" si="7"/>
        <v>-4124</v>
      </c>
      <c r="M23" s="15">
        <f t="shared" si="8"/>
        <v>7.195230889678017E-2</v>
      </c>
      <c r="N23" s="18">
        <f t="shared" si="1"/>
        <v>0</v>
      </c>
      <c r="O23" s="15">
        <f t="shared" si="2"/>
        <v>0</v>
      </c>
      <c r="P23" s="15">
        <f t="shared" si="3"/>
        <v>0.11111111111111116</v>
      </c>
      <c r="Q23" s="15">
        <f t="shared" si="4"/>
        <v>-1.5189873417721489E-2</v>
      </c>
      <c r="R23" s="15">
        <f t="shared" si="5"/>
        <v>0.19354838709677424</v>
      </c>
      <c r="S23" s="15">
        <f t="shared" si="6"/>
        <v>-2.1276595744680771E-2</v>
      </c>
    </row>
    <row r="24" spans="2:19" x14ac:dyDescent="0.45">
      <c r="B24" s="11">
        <v>43487</v>
      </c>
      <c r="C24" s="8">
        <v>383015</v>
      </c>
      <c r="D24" s="13">
        <v>0.18</v>
      </c>
      <c r="E24" s="8">
        <v>35</v>
      </c>
      <c r="F24" s="8">
        <v>17</v>
      </c>
      <c r="G24" s="8">
        <v>28</v>
      </c>
      <c r="H24" s="8">
        <v>379</v>
      </c>
      <c r="I24" s="8">
        <v>33</v>
      </c>
      <c r="J24" s="13">
        <v>0.94</v>
      </c>
      <c r="K24" s="15">
        <f t="shared" si="0"/>
        <v>-5.9418827094552928E-2</v>
      </c>
      <c r="L24" s="17">
        <f t="shared" si="7"/>
        <v>-24196</v>
      </c>
      <c r="M24" s="15">
        <f t="shared" si="8"/>
        <v>-8.5546081897482029E-2</v>
      </c>
      <c r="N24" s="18">
        <f t="shared" si="1"/>
        <v>5.8823529411764497E-2</v>
      </c>
      <c r="O24" s="15">
        <f t="shared" si="2"/>
        <v>-0.10526315789473684</v>
      </c>
      <c r="P24" s="15">
        <f t="shared" si="3"/>
        <v>-3.4482758620689613E-2</v>
      </c>
      <c r="Q24" s="15">
        <f t="shared" si="4"/>
        <v>4.6961325966850875E-2</v>
      </c>
      <c r="R24" s="15">
        <f t="shared" si="5"/>
        <v>3.125E-2</v>
      </c>
      <c r="S24" s="15">
        <f t="shared" si="6"/>
        <v>3.296703296703285E-2</v>
      </c>
    </row>
    <row r="25" spans="2:19" x14ac:dyDescent="0.45">
      <c r="B25" s="11">
        <v>43488</v>
      </c>
      <c r="C25" s="8">
        <v>394426</v>
      </c>
      <c r="D25" s="13">
        <v>0.18</v>
      </c>
      <c r="E25" s="8">
        <v>36</v>
      </c>
      <c r="F25" s="8">
        <v>20</v>
      </c>
      <c r="G25" s="8">
        <v>25</v>
      </c>
      <c r="H25" s="8">
        <v>395</v>
      </c>
      <c r="I25" s="8">
        <v>32</v>
      </c>
      <c r="J25" s="13">
        <v>0.95</v>
      </c>
      <c r="K25" s="15">
        <f t="shared" si="0"/>
        <v>-2.4335582688540192E-2</v>
      </c>
      <c r="L25" s="17">
        <f t="shared" si="7"/>
        <v>-9838</v>
      </c>
      <c r="M25" s="15">
        <f t="shared" si="8"/>
        <v>0.17079730077375177</v>
      </c>
      <c r="N25" s="18">
        <f t="shared" si="1"/>
        <v>0</v>
      </c>
      <c r="O25" s="15">
        <f t="shared" si="2"/>
        <v>0.11111111111111116</v>
      </c>
      <c r="P25" s="15">
        <f t="shared" si="3"/>
        <v>0</v>
      </c>
      <c r="Q25" s="15">
        <f t="shared" si="4"/>
        <v>3.4031413612565453E-2</v>
      </c>
      <c r="R25" s="15">
        <f t="shared" si="5"/>
        <v>3.2258064516129004E-2</v>
      </c>
      <c r="S25" s="15">
        <f t="shared" si="6"/>
        <v>4.39560439560438E-2</v>
      </c>
    </row>
    <row r="26" spans="2:19" x14ac:dyDescent="0.45">
      <c r="B26" s="11">
        <v>43489</v>
      </c>
      <c r="C26" s="8">
        <v>404477</v>
      </c>
      <c r="D26" s="13">
        <v>0.17</v>
      </c>
      <c r="E26" s="8">
        <v>33</v>
      </c>
      <c r="F26" s="8">
        <v>19</v>
      </c>
      <c r="G26" s="8">
        <v>30</v>
      </c>
      <c r="H26" s="8">
        <v>383</v>
      </c>
      <c r="I26" s="8">
        <v>37</v>
      </c>
      <c r="J26" s="13">
        <v>0.94</v>
      </c>
      <c r="K26" s="15">
        <f t="shared" si="0"/>
        <v>1.4836171575383084E-4</v>
      </c>
      <c r="L26" s="17">
        <f t="shared" si="7"/>
        <v>60</v>
      </c>
      <c r="M26" s="15">
        <f t="shared" si="8"/>
        <v>-8.3197335093892377E-2</v>
      </c>
      <c r="N26" s="18">
        <f t="shared" si="1"/>
        <v>0</v>
      </c>
      <c r="O26" s="15">
        <f t="shared" si="2"/>
        <v>0</v>
      </c>
      <c r="P26" s="15">
        <f t="shared" si="3"/>
        <v>0.15384615384615374</v>
      </c>
      <c r="Q26" s="15">
        <f t="shared" si="4"/>
        <v>4.9315068493150704E-2</v>
      </c>
      <c r="R26" s="15">
        <f t="shared" si="5"/>
        <v>0.19354838709677424</v>
      </c>
      <c r="S26" s="15">
        <f t="shared" si="6"/>
        <v>-1.0526315789473717E-2</v>
      </c>
    </row>
    <row r="27" spans="2:19" x14ac:dyDescent="0.45">
      <c r="B27" s="11">
        <v>43490</v>
      </c>
      <c r="C27" s="8">
        <v>395903</v>
      </c>
      <c r="D27" s="13">
        <v>0.17</v>
      </c>
      <c r="E27" s="8">
        <v>32</v>
      </c>
      <c r="F27" s="8">
        <v>19</v>
      </c>
      <c r="G27" s="8">
        <v>28</v>
      </c>
      <c r="H27" s="8">
        <v>365</v>
      </c>
      <c r="I27" s="8">
        <v>30</v>
      </c>
      <c r="J27" s="13">
        <v>0.94</v>
      </c>
      <c r="K27" s="15">
        <f t="shared" si="0"/>
        <v>-2.1773346676056016E-2</v>
      </c>
      <c r="L27" s="17">
        <f t="shared" si="7"/>
        <v>-8812</v>
      </c>
      <c r="M27" s="15">
        <f t="shared" si="8"/>
        <v>9.7823518182647007E-3</v>
      </c>
      <c r="N27" s="18">
        <f t="shared" si="1"/>
        <v>-5.5555555555555469E-2</v>
      </c>
      <c r="O27" s="15">
        <f t="shared" si="2"/>
        <v>-5.0000000000000044E-2</v>
      </c>
      <c r="P27" s="15">
        <f t="shared" si="3"/>
        <v>0.12000000000000011</v>
      </c>
      <c r="Q27" s="15">
        <f t="shared" si="4"/>
        <v>-2.4064171122994638E-2</v>
      </c>
      <c r="R27" s="15">
        <f t="shared" si="5"/>
        <v>-9.0909090909090939E-2</v>
      </c>
      <c r="S27" s="15">
        <f t="shared" si="6"/>
        <v>3.296703296703285E-2</v>
      </c>
    </row>
    <row r="28" spans="2:19" x14ac:dyDescent="0.45">
      <c r="B28" s="11">
        <v>43491</v>
      </c>
      <c r="C28" s="8">
        <v>392190</v>
      </c>
      <c r="D28" s="13">
        <v>0.17</v>
      </c>
      <c r="E28" s="8">
        <v>37</v>
      </c>
      <c r="F28" s="8">
        <v>19</v>
      </c>
      <c r="G28" s="8">
        <v>30</v>
      </c>
      <c r="H28" s="8">
        <v>352</v>
      </c>
      <c r="I28" s="8">
        <v>34</v>
      </c>
      <c r="J28" s="13">
        <v>0.92</v>
      </c>
      <c r="K28" s="15">
        <f t="shared" si="0"/>
        <v>-4.2782980530558734E-2</v>
      </c>
      <c r="L28" s="17">
        <f t="shared" si="7"/>
        <v>-17529</v>
      </c>
      <c r="M28" s="15">
        <f t="shared" si="8"/>
        <v>-4.2782980530558734E-2</v>
      </c>
      <c r="N28" s="18">
        <f t="shared" si="1"/>
        <v>0</v>
      </c>
      <c r="O28" s="15">
        <f t="shared" si="2"/>
        <v>0</v>
      </c>
      <c r="P28" s="15">
        <f t="shared" si="3"/>
        <v>0.11111111111111116</v>
      </c>
      <c r="Q28" s="15">
        <f t="shared" si="4"/>
        <v>-8.333333333333337E-2</v>
      </c>
      <c r="R28" s="15">
        <f t="shared" si="5"/>
        <v>-0.12820512820512819</v>
      </c>
      <c r="S28" s="15">
        <f t="shared" si="6"/>
        <v>-3.1578947368420929E-2</v>
      </c>
    </row>
    <row r="29" spans="2:19" x14ac:dyDescent="0.45">
      <c r="B29" s="11">
        <v>43492</v>
      </c>
      <c r="C29" s="8">
        <v>393831</v>
      </c>
      <c r="D29" s="13">
        <v>0.19</v>
      </c>
      <c r="E29" s="8">
        <v>30</v>
      </c>
      <c r="F29" s="8">
        <v>21</v>
      </c>
      <c r="G29" s="8">
        <v>30</v>
      </c>
      <c r="H29" s="8">
        <v>390</v>
      </c>
      <c r="I29" s="8">
        <v>35</v>
      </c>
      <c r="J29" s="13">
        <v>0.91</v>
      </c>
      <c r="K29" s="15">
        <f t="shared" si="0"/>
        <v>1.1475153006320626E-2</v>
      </c>
      <c r="L29" s="17">
        <f t="shared" si="7"/>
        <v>4468</v>
      </c>
      <c r="M29" s="15">
        <f t="shared" si="8"/>
        <v>-0.24139363524525959</v>
      </c>
      <c r="N29" s="18">
        <f t="shared" si="1"/>
        <v>0.11764705882352944</v>
      </c>
      <c r="O29" s="15">
        <f t="shared" si="2"/>
        <v>-4.5454545454545414E-2</v>
      </c>
      <c r="P29" s="15">
        <f t="shared" si="3"/>
        <v>3.4482758620689724E-2</v>
      </c>
      <c r="Q29" s="15">
        <f t="shared" si="4"/>
        <v>7.1428571428571397E-2</v>
      </c>
      <c r="R29" s="15">
        <f t="shared" si="5"/>
        <v>9.375E-2</v>
      </c>
      <c r="S29" s="15">
        <f t="shared" si="6"/>
        <v>0</v>
      </c>
    </row>
    <row r="30" spans="2:19" x14ac:dyDescent="0.45">
      <c r="B30" s="11">
        <v>43493</v>
      </c>
      <c r="C30" s="8">
        <v>399983</v>
      </c>
      <c r="D30" s="13">
        <v>0.19</v>
      </c>
      <c r="E30" s="8">
        <v>40</v>
      </c>
      <c r="F30" s="8">
        <v>19</v>
      </c>
      <c r="G30" s="8">
        <v>26</v>
      </c>
      <c r="H30" s="8">
        <v>370</v>
      </c>
      <c r="I30" s="8">
        <v>34</v>
      </c>
      <c r="J30" s="13">
        <v>0.91</v>
      </c>
      <c r="K30" s="15">
        <f t="shared" si="0"/>
        <v>2.9742810802461106E-2</v>
      </c>
      <c r="L30" s="17">
        <f t="shared" si="7"/>
        <v>11553</v>
      </c>
      <c r="M30" s="15">
        <f t="shared" si="8"/>
        <v>5.6146472617908838E-2</v>
      </c>
      <c r="N30" s="18">
        <f t="shared" si="1"/>
        <v>0</v>
      </c>
      <c r="O30" s="15">
        <f t="shared" si="2"/>
        <v>-9.5238095238095233E-2</v>
      </c>
      <c r="P30" s="15">
        <f t="shared" si="3"/>
        <v>-0.1333333333333333</v>
      </c>
      <c r="Q30" s="15">
        <f t="shared" si="4"/>
        <v>-4.8843187660668419E-2</v>
      </c>
      <c r="R30" s="15">
        <f t="shared" si="5"/>
        <v>-8.108108108108103E-2</v>
      </c>
      <c r="S30" s="15">
        <f t="shared" si="6"/>
        <v>-1.0869565217391353E-2</v>
      </c>
    </row>
    <row r="31" spans="2:19" x14ac:dyDescent="0.45">
      <c r="B31" s="11">
        <v>43494</v>
      </c>
      <c r="C31" s="8">
        <v>274777</v>
      </c>
      <c r="D31" s="13">
        <v>0.17</v>
      </c>
      <c r="E31" s="8">
        <v>31</v>
      </c>
      <c r="F31" s="8">
        <v>22</v>
      </c>
      <c r="G31" s="8">
        <v>25</v>
      </c>
      <c r="H31" s="8">
        <v>376</v>
      </c>
      <c r="I31" s="8">
        <v>37</v>
      </c>
      <c r="J31" s="13">
        <v>0.94</v>
      </c>
      <c r="K31" s="15">
        <f t="shared" si="0"/>
        <v>-0.28259467644870306</v>
      </c>
      <c r="L31" s="17">
        <f t="shared" si="7"/>
        <v>-108238</v>
      </c>
      <c r="M31" s="15">
        <f t="shared" si="8"/>
        <v>-0.36458385628313694</v>
      </c>
      <c r="N31" s="18">
        <f t="shared" si="1"/>
        <v>-5.5555555555555469E-2</v>
      </c>
      <c r="O31" s="15">
        <f t="shared" si="2"/>
        <v>0.29411764705882359</v>
      </c>
      <c r="P31" s="15">
        <f t="shared" si="3"/>
        <v>-0.1071428571428571</v>
      </c>
      <c r="Q31" s="15">
        <f t="shared" si="4"/>
        <v>-7.9155672823219003E-3</v>
      </c>
      <c r="R31" s="15">
        <f t="shared" si="5"/>
        <v>0.1212121212121211</v>
      </c>
      <c r="S31" s="15">
        <f t="shared" si="6"/>
        <v>0</v>
      </c>
    </row>
    <row r="32" spans="2:19" x14ac:dyDescent="0.45">
      <c r="B32" s="11">
        <v>43495</v>
      </c>
      <c r="C32" s="8">
        <v>390375</v>
      </c>
      <c r="D32" s="13">
        <v>0.18</v>
      </c>
      <c r="E32" s="8">
        <v>37</v>
      </c>
      <c r="F32" s="8">
        <v>18</v>
      </c>
      <c r="G32" s="8">
        <v>26</v>
      </c>
      <c r="H32" s="8">
        <v>366</v>
      </c>
      <c r="I32" s="8">
        <v>37</v>
      </c>
      <c r="J32" s="13">
        <v>0.93</v>
      </c>
      <c r="K32" s="15">
        <f t="shared" si="0"/>
        <v>-1.0270621105099575E-2</v>
      </c>
      <c r="L32" s="17">
        <f t="shared" si="7"/>
        <v>-4051</v>
      </c>
      <c r="M32" s="15">
        <f t="shared" si="8"/>
        <v>1.7221861641981029E-2</v>
      </c>
      <c r="N32" s="18">
        <f t="shared" si="1"/>
        <v>0</v>
      </c>
      <c r="O32" s="15">
        <f t="shared" si="2"/>
        <v>-9.9999999999999978E-2</v>
      </c>
      <c r="P32" s="15">
        <f t="shared" si="3"/>
        <v>4.0000000000000036E-2</v>
      </c>
      <c r="Q32" s="15">
        <f t="shared" si="4"/>
        <v>-7.3417721518987289E-2</v>
      </c>
      <c r="R32" s="15">
        <f t="shared" si="5"/>
        <v>0.15625</v>
      </c>
      <c r="S32" s="15">
        <f t="shared" si="6"/>
        <v>-2.1052631578947323E-2</v>
      </c>
    </row>
    <row r="33" spans="2:19" x14ac:dyDescent="0.45">
      <c r="B33" s="11">
        <v>43496</v>
      </c>
      <c r="C33" s="8">
        <v>393482</v>
      </c>
      <c r="D33" s="13">
        <v>0.18</v>
      </c>
      <c r="E33" s="8">
        <v>38</v>
      </c>
      <c r="F33" s="8">
        <v>18</v>
      </c>
      <c r="G33" s="8">
        <v>25</v>
      </c>
      <c r="H33" s="8">
        <v>354</v>
      </c>
      <c r="I33" s="8">
        <v>33</v>
      </c>
      <c r="J33" s="13">
        <v>0.94</v>
      </c>
      <c r="K33" s="15">
        <f t="shared" si="0"/>
        <v>-2.7183251458055668E-2</v>
      </c>
      <c r="L33" s="17">
        <f t="shared" si="7"/>
        <v>-10995</v>
      </c>
      <c r="M33" s="15">
        <f t="shared" si="8"/>
        <v>0.12021322559375403</v>
      </c>
      <c r="N33" s="18">
        <f t="shared" si="1"/>
        <v>5.8823529411764497E-2</v>
      </c>
      <c r="O33" s="15">
        <f t="shared" si="2"/>
        <v>-5.2631578947368474E-2</v>
      </c>
      <c r="P33" s="15">
        <f t="shared" si="3"/>
        <v>-0.16666666666666663</v>
      </c>
      <c r="Q33" s="15">
        <f t="shared" si="4"/>
        <v>-7.571801566579639E-2</v>
      </c>
      <c r="R33" s="15">
        <f t="shared" si="5"/>
        <v>-0.10810810810810811</v>
      </c>
      <c r="S33" s="15">
        <f t="shared" si="6"/>
        <v>0</v>
      </c>
    </row>
    <row r="34" spans="2:19" x14ac:dyDescent="0.45">
      <c r="B34" s="11">
        <v>43497</v>
      </c>
      <c r="C34" s="8">
        <v>393763</v>
      </c>
      <c r="D34" s="13">
        <v>0.18</v>
      </c>
      <c r="E34" s="8">
        <v>34</v>
      </c>
      <c r="F34" s="8">
        <v>17</v>
      </c>
      <c r="G34" s="8">
        <v>28</v>
      </c>
      <c r="H34" s="8">
        <v>394</v>
      </c>
      <c r="I34" s="8">
        <v>38</v>
      </c>
      <c r="J34" s="13">
        <v>0.94</v>
      </c>
      <c r="K34" s="15">
        <f t="shared" si="0"/>
        <v>-5.405364445331351E-3</v>
      </c>
      <c r="L34" s="17">
        <f t="shared" si="7"/>
        <v>-2140</v>
      </c>
      <c r="M34" s="15">
        <f t="shared" si="8"/>
        <v>5.6756800276835495E-2</v>
      </c>
      <c r="N34" s="18">
        <f t="shared" si="1"/>
        <v>5.8823529411764497E-2</v>
      </c>
      <c r="O34" s="15">
        <f t="shared" si="2"/>
        <v>-0.10526315789473684</v>
      </c>
      <c r="P34" s="15">
        <f t="shared" si="3"/>
        <v>0</v>
      </c>
      <c r="Q34" s="15">
        <f t="shared" si="4"/>
        <v>7.9452054794520555E-2</v>
      </c>
      <c r="R34" s="15">
        <f t="shared" si="5"/>
        <v>0.26666666666666661</v>
      </c>
      <c r="S34" s="15">
        <f t="shared" si="6"/>
        <v>0</v>
      </c>
    </row>
    <row r="35" spans="2:19" x14ac:dyDescent="0.45">
      <c r="B35" s="11">
        <v>43498</v>
      </c>
      <c r="C35" s="8">
        <v>391275</v>
      </c>
      <c r="D35" s="13">
        <v>0.18</v>
      </c>
      <c r="E35" s="8">
        <v>33</v>
      </c>
      <c r="F35" s="8">
        <v>20</v>
      </c>
      <c r="G35" s="8">
        <v>27</v>
      </c>
      <c r="H35" s="8">
        <v>350</v>
      </c>
      <c r="I35" s="8">
        <v>34</v>
      </c>
      <c r="J35" s="13">
        <v>0.95</v>
      </c>
      <c r="K35" s="15">
        <f t="shared" si="0"/>
        <v>-2.3330528570335574E-3</v>
      </c>
      <c r="L35" s="17">
        <f t="shared" si="7"/>
        <v>-915</v>
      </c>
      <c r="M35" s="15">
        <f t="shared" si="8"/>
        <v>-0.11018893903465155</v>
      </c>
      <c r="N35" s="18">
        <f t="shared" si="1"/>
        <v>5.8823529411764497E-2</v>
      </c>
      <c r="O35" s="15">
        <f t="shared" si="2"/>
        <v>5.2631578947368363E-2</v>
      </c>
      <c r="P35" s="15">
        <f t="shared" si="3"/>
        <v>-9.9999999999999978E-2</v>
      </c>
      <c r="Q35" s="15">
        <f t="shared" si="4"/>
        <v>-5.6818181818182323E-3</v>
      </c>
      <c r="R35" s="15">
        <f t="shared" si="5"/>
        <v>0</v>
      </c>
      <c r="S35" s="15">
        <f t="shared" si="6"/>
        <v>3.2608695652173836E-2</v>
      </c>
    </row>
    <row r="36" spans="2:19" x14ac:dyDescent="0.45">
      <c r="B36" s="11">
        <v>43499</v>
      </c>
      <c r="C36" s="8">
        <v>402690</v>
      </c>
      <c r="D36" s="13">
        <v>0.18</v>
      </c>
      <c r="E36" s="8">
        <v>30</v>
      </c>
      <c r="F36" s="8">
        <v>20</v>
      </c>
      <c r="G36" s="8">
        <v>30</v>
      </c>
      <c r="H36" s="8">
        <v>357</v>
      </c>
      <c r="I36" s="8">
        <v>38</v>
      </c>
      <c r="J36" s="13">
        <v>0.91</v>
      </c>
      <c r="K36" s="15">
        <f t="shared" si="0"/>
        <v>2.2494420195464659E-2</v>
      </c>
      <c r="L36" s="17">
        <f t="shared" si="7"/>
        <v>8859</v>
      </c>
      <c r="M36" s="15">
        <f t="shared" si="8"/>
        <v>2.2494420195464659E-2</v>
      </c>
      <c r="N36" s="18">
        <f t="shared" si="1"/>
        <v>-5.2631578947368474E-2</v>
      </c>
      <c r="O36" s="15">
        <f t="shared" si="2"/>
        <v>-4.7619047619047672E-2</v>
      </c>
      <c r="P36" s="15">
        <f t="shared" si="3"/>
        <v>0</v>
      </c>
      <c r="Q36" s="15">
        <f t="shared" si="4"/>
        <v>-8.4615384615384648E-2</v>
      </c>
      <c r="R36" s="15">
        <f t="shared" si="5"/>
        <v>8.5714285714285632E-2</v>
      </c>
      <c r="S36" s="15">
        <f t="shared" si="6"/>
        <v>0</v>
      </c>
    </row>
    <row r="37" spans="2:19" x14ac:dyDescent="0.45">
      <c r="B37" s="11">
        <v>43500</v>
      </c>
      <c r="C37" s="8">
        <v>407158</v>
      </c>
      <c r="D37" s="13">
        <v>0.17</v>
      </c>
      <c r="E37" s="8">
        <v>39</v>
      </c>
      <c r="F37" s="8">
        <v>17</v>
      </c>
      <c r="G37" s="8">
        <v>26</v>
      </c>
      <c r="H37" s="8">
        <v>370</v>
      </c>
      <c r="I37" s="8">
        <v>37</v>
      </c>
      <c r="J37" s="13">
        <v>0.93</v>
      </c>
      <c r="K37" s="15">
        <f t="shared" si="0"/>
        <v>1.7938262376151037E-2</v>
      </c>
      <c r="L37" s="17">
        <f t="shared" si="7"/>
        <v>7175</v>
      </c>
      <c r="M37" s="15">
        <f t="shared" si="8"/>
        <v>-7.5101941832528274E-3</v>
      </c>
      <c r="N37" s="18">
        <f t="shared" si="1"/>
        <v>-0.10526315789473684</v>
      </c>
      <c r="O37" s="15">
        <f t="shared" si="2"/>
        <v>-0.10526315789473684</v>
      </c>
      <c r="P37" s="15">
        <f t="shared" si="3"/>
        <v>0</v>
      </c>
      <c r="Q37" s="15">
        <f t="shared" si="4"/>
        <v>0</v>
      </c>
      <c r="R37" s="15">
        <f t="shared" si="5"/>
        <v>8.8235294117646967E-2</v>
      </c>
      <c r="S37" s="15">
        <f t="shared" si="6"/>
        <v>2.19780219780219E-2</v>
      </c>
    </row>
    <row r="38" spans="2:19" x14ac:dyDescent="0.45">
      <c r="B38" s="11">
        <v>43501</v>
      </c>
      <c r="C38" s="8">
        <v>408982</v>
      </c>
      <c r="D38" s="13">
        <v>0.18</v>
      </c>
      <c r="E38" s="8">
        <v>30</v>
      </c>
      <c r="F38" s="8">
        <v>21</v>
      </c>
      <c r="G38" s="8">
        <v>28</v>
      </c>
      <c r="H38" s="8">
        <v>371</v>
      </c>
      <c r="I38" s="8">
        <v>39</v>
      </c>
      <c r="J38" s="13">
        <v>0.91</v>
      </c>
      <c r="K38" s="15">
        <f t="shared" si="0"/>
        <v>0.48841424136663547</v>
      </c>
      <c r="L38" s="17">
        <f t="shared" si="7"/>
        <v>134205</v>
      </c>
      <c r="M38" s="15">
        <f t="shared" si="8"/>
        <v>0.44040087874190537</v>
      </c>
      <c r="N38" s="18">
        <f t="shared" si="1"/>
        <v>5.8823529411764497E-2</v>
      </c>
      <c r="O38" s="15">
        <f t="shared" si="2"/>
        <v>-4.5454545454545414E-2</v>
      </c>
      <c r="P38" s="15">
        <f t="shared" si="3"/>
        <v>0.12000000000000011</v>
      </c>
      <c r="Q38" s="15">
        <f t="shared" si="4"/>
        <v>-1.3297872340425565E-2</v>
      </c>
      <c r="R38" s="15">
        <f t="shared" si="5"/>
        <v>5.4054054054053946E-2</v>
      </c>
      <c r="S38" s="15">
        <f t="shared" si="6"/>
        <v>-3.1914893617021156E-2</v>
      </c>
    </row>
    <row r="39" spans="2:19" x14ac:dyDescent="0.45">
      <c r="B39" s="11">
        <v>43502</v>
      </c>
      <c r="C39" s="8">
        <v>404349</v>
      </c>
      <c r="D39" s="13">
        <v>0.18</v>
      </c>
      <c r="E39" s="8">
        <v>40</v>
      </c>
      <c r="F39" s="8">
        <v>21</v>
      </c>
      <c r="G39" s="8">
        <v>28</v>
      </c>
      <c r="H39" s="8">
        <v>350</v>
      </c>
      <c r="I39" s="8">
        <v>34</v>
      </c>
      <c r="J39" s="13">
        <v>0.93</v>
      </c>
      <c r="K39" s="15">
        <f t="shared" si="0"/>
        <v>3.5796349663784754E-2</v>
      </c>
      <c r="L39" s="17">
        <f t="shared" si="7"/>
        <v>13974</v>
      </c>
      <c r="M39" s="15">
        <f t="shared" si="8"/>
        <v>0.11977983747436194</v>
      </c>
      <c r="N39" s="18">
        <f t="shared" si="1"/>
        <v>0</v>
      </c>
      <c r="O39" s="15">
        <f t="shared" si="2"/>
        <v>0.16666666666666674</v>
      </c>
      <c r="P39" s="15">
        <f t="shared" si="3"/>
        <v>7.6923076923076872E-2</v>
      </c>
      <c r="Q39" s="15">
        <f t="shared" si="4"/>
        <v>-4.3715846994535568E-2</v>
      </c>
      <c r="R39" s="15">
        <f t="shared" si="5"/>
        <v>-8.108108108108103E-2</v>
      </c>
      <c r="S39" s="15">
        <f t="shared" si="6"/>
        <v>0</v>
      </c>
    </row>
    <row r="40" spans="2:19" x14ac:dyDescent="0.45">
      <c r="B40" s="11">
        <v>43503</v>
      </c>
      <c r="C40" s="8">
        <v>406748</v>
      </c>
      <c r="D40" s="13">
        <v>0.17</v>
      </c>
      <c r="E40" s="8">
        <v>30</v>
      </c>
      <c r="F40" s="8">
        <v>20</v>
      </c>
      <c r="G40" s="8">
        <v>29</v>
      </c>
      <c r="H40" s="8">
        <v>359</v>
      </c>
      <c r="I40" s="8">
        <v>34</v>
      </c>
      <c r="J40" s="13">
        <v>0.94</v>
      </c>
      <c r="K40" s="15">
        <f t="shared" si="0"/>
        <v>3.3714375752893488E-2</v>
      </c>
      <c r="L40" s="17">
        <f t="shared" si="7"/>
        <v>13266</v>
      </c>
      <c r="M40" s="15">
        <f t="shared" si="8"/>
        <v>-0.18390970335297885</v>
      </c>
      <c r="N40" s="18">
        <f t="shared" si="1"/>
        <v>-5.5555555555555469E-2</v>
      </c>
      <c r="O40" s="15">
        <f t="shared" si="2"/>
        <v>0.11111111111111116</v>
      </c>
      <c r="P40" s="15">
        <f t="shared" si="3"/>
        <v>0.15999999999999992</v>
      </c>
      <c r="Q40" s="15">
        <f t="shared" si="4"/>
        <v>1.4124293785310771E-2</v>
      </c>
      <c r="R40" s="15">
        <f t="shared" si="5"/>
        <v>3.0303030303030276E-2</v>
      </c>
      <c r="S40" s="15">
        <f t="shared" si="6"/>
        <v>0</v>
      </c>
    </row>
    <row r="41" spans="2:19" x14ac:dyDescent="0.45">
      <c r="B41" s="11">
        <v>43504</v>
      </c>
      <c r="C41" s="8">
        <v>398421</v>
      </c>
      <c r="D41" s="13">
        <v>0.19</v>
      </c>
      <c r="E41" s="8">
        <v>37</v>
      </c>
      <c r="F41" s="8">
        <v>22</v>
      </c>
      <c r="G41" s="8">
        <v>26</v>
      </c>
      <c r="H41" s="8">
        <v>378</v>
      </c>
      <c r="I41" s="8">
        <v>37</v>
      </c>
      <c r="J41" s="13">
        <v>0.92</v>
      </c>
      <c r="K41" s="15">
        <f t="shared" si="0"/>
        <v>1.1829450710198808E-2</v>
      </c>
      <c r="L41" s="17">
        <f t="shared" si="7"/>
        <v>4658</v>
      </c>
      <c r="M41" s="15">
        <f t="shared" si="8"/>
        <v>0.1011085198905104</v>
      </c>
      <c r="N41" s="18">
        <f t="shared" si="1"/>
        <v>5.555555555555558E-2</v>
      </c>
      <c r="O41" s="15">
        <f t="shared" si="2"/>
        <v>0.29411764705882359</v>
      </c>
      <c r="P41" s="15">
        <f t="shared" si="3"/>
        <v>-7.1428571428571397E-2</v>
      </c>
      <c r="Q41" s="15">
        <f t="shared" si="4"/>
        <v>-4.0609137055837574E-2</v>
      </c>
      <c r="R41" s="15">
        <f t="shared" si="5"/>
        <v>-2.6315789473684181E-2</v>
      </c>
      <c r="S41" s="15">
        <f t="shared" si="6"/>
        <v>-2.1276595744680771E-2</v>
      </c>
    </row>
    <row r="42" spans="2:19" x14ac:dyDescent="0.45">
      <c r="B42" s="11">
        <v>43505</v>
      </c>
      <c r="C42" s="8">
        <v>382738</v>
      </c>
      <c r="D42" s="13">
        <v>0.18</v>
      </c>
      <c r="E42" s="8">
        <v>34</v>
      </c>
      <c r="F42" s="8">
        <v>22</v>
      </c>
      <c r="G42" s="8">
        <v>26</v>
      </c>
      <c r="H42" s="8">
        <v>353</v>
      </c>
      <c r="I42" s="8">
        <v>31</v>
      </c>
      <c r="J42" s="13">
        <v>0.95</v>
      </c>
      <c r="K42" s="15">
        <f t="shared" si="0"/>
        <v>-2.1818414158839672E-2</v>
      </c>
      <c r="L42" s="17">
        <f t="shared" si="7"/>
        <v>-8537</v>
      </c>
      <c r="M42" s="15">
        <f t="shared" si="8"/>
        <v>7.8234520787712203E-3</v>
      </c>
      <c r="N42" s="18">
        <f t="shared" si="1"/>
        <v>0</v>
      </c>
      <c r="O42" s="15">
        <f t="shared" si="2"/>
        <v>0.10000000000000009</v>
      </c>
      <c r="P42" s="15">
        <f t="shared" si="3"/>
        <v>-3.703703703703709E-2</v>
      </c>
      <c r="Q42" s="15">
        <f t="shared" si="4"/>
        <v>8.5714285714286742E-3</v>
      </c>
      <c r="R42" s="15">
        <f t="shared" si="5"/>
        <v>-8.8235294117647078E-2</v>
      </c>
      <c r="S42" s="15">
        <f t="shared" si="6"/>
        <v>0</v>
      </c>
    </row>
    <row r="43" spans="2:19" x14ac:dyDescent="0.45">
      <c r="B43" s="11">
        <v>43506</v>
      </c>
      <c r="C43" s="8">
        <v>391506</v>
      </c>
      <c r="D43" s="13">
        <v>0.18</v>
      </c>
      <c r="E43" s="8">
        <v>38</v>
      </c>
      <c r="F43" s="8">
        <v>19</v>
      </c>
      <c r="G43" s="8">
        <v>26</v>
      </c>
      <c r="H43" s="8">
        <v>387</v>
      </c>
      <c r="I43" s="8">
        <v>15</v>
      </c>
      <c r="J43" s="13">
        <v>0.95</v>
      </c>
      <c r="K43" s="15">
        <f t="shared" si="0"/>
        <v>-2.7773225061461626E-2</v>
      </c>
      <c r="L43" s="17">
        <f t="shared" si="7"/>
        <v>-11184</v>
      </c>
      <c r="M43" s="15">
        <f t="shared" si="8"/>
        <v>0.23148724825548195</v>
      </c>
      <c r="N43" s="18">
        <f t="shared" si="1"/>
        <v>0</v>
      </c>
      <c r="O43" s="15">
        <f t="shared" si="2"/>
        <v>-5.0000000000000044E-2</v>
      </c>
      <c r="P43" s="15">
        <f t="shared" si="3"/>
        <v>-0.1333333333333333</v>
      </c>
      <c r="Q43" s="15">
        <f t="shared" si="4"/>
        <v>8.4033613445378075E-2</v>
      </c>
      <c r="R43" s="15">
        <f t="shared" si="5"/>
        <v>-0.60526315789473684</v>
      </c>
      <c r="S43" s="15">
        <f t="shared" si="6"/>
        <v>4.39560439560438E-2</v>
      </c>
    </row>
    <row r="44" spans="2:19" x14ac:dyDescent="0.45">
      <c r="B44" s="11">
        <v>43507</v>
      </c>
      <c r="C44" s="8">
        <v>393294</v>
      </c>
      <c r="D44" s="13">
        <v>0.17</v>
      </c>
      <c r="E44" s="8">
        <v>33</v>
      </c>
      <c r="F44" s="8">
        <v>20</v>
      </c>
      <c r="G44" s="8">
        <v>25</v>
      </c>
      <c r="H44" s="8">
        <v>375</v>
      </c>
      <c r="I44" s="8">
        <v>34</v>
      </c>
      <c r="J44" s="13">
        <v>0.94</v>
      </c>
      <c r="K44" s="15">
        <f t="shared" si="0"/>
        <v>-3.4050663378835777E-2</v>
      </c>
      <c r="L44" s="17">
        <f t="shared" si="7"/>
        <v>-13864</v>
      </c>
      <c r="M44" s="15">
        <f t="shared" si="8"/>
        <v>-0.18265825362824561</v>
      </c>
      <c r="N44" s="18">
        <f t="shared" si="1"/>
        <v>0</v>
      </c>
      <c r="O44" s="15">
        <f t="shared" si="2"/>
        <v>0.17647058823529416</v>
      </c>
      <c r="P44" s="15">
        <f t="shared" si="3"/>
        <v>-3.8461538461538436E-2</v>
      </c>
      <c r="Q44" s="15">
        <f t="shared" si="4"/>
        <v>1.3513513513513598E-2</v>
      </c>
      <c r="R44" s="15">
        <f t="shared" si="5"/>
        <v>-8.108108108108103E-2</v>
      </c>
      <c r="S44" s="15">
        <f t="shared" si="6"/>
        <v>1.0752688172043001E-2</v>
      </c>
    </row>
    <row r="45" spans="2:19" x14ac:dyDescent="0.45">
      <c r="B45" s="11">
        <v>43508</v>
      </c>
      <c r="C45" s="8">
        <v>389714</v>
      </c>
      <c r="D45" s="13">
        <v>0.17</v>
      </c>
      <c r="E45" s="8">
        <v>39</v>
      </c>
      <c r="F45" s="8">
        <v>17</v>
      </c>
      <c r="G45" s="8">
        <v>25</v>
      </c>
      <c r="H45" s="8">
        <v>354</v>
      </c>
      <c r="I45" s="8">
        <v>30</v>
      </c>
      <c r="J45" s="13">
        <v>0.92</v>
      </c>
      <c r="K45" s="15">
        <f t="shared" si="0"/>
        <v>-4.7112097842936906E-2</v>
      </c>
      <c r="L45" s="17">
        <f t="shared" si="7"/>
        <v>-19268</v>
      </c>
      <c r="M45" s="15">
        <f t="shared" si="8"/>
        <v>0.23875427280418204</v>
      </c>
      <c r="N45" s="18">
        <f t="shared" si="1"/>
        <v>-5.5555555555555469E-2</v>
      </c>
      <c r="O45" s="15">
        <f t="shared" si="2"/>
        <v>-0.19047619047619047</v>
      </c>
      <c r="P45" s="15">
        <f t="shared" si="3"/>
        <v>-0.1071428571428571</v>
      </c>
      <c r="Q45" s="15">
        <f t="shared" si="4"/>
        <v>-4.5822102425876032E-2</v>
      </c>
      <c r="R45" s="15">
        <f t="shared" si="5"/>
        <v>-0.23076923076923073</v>
      </c>
      <c r="S45" s="15">
        <f t="shared" si="6"/>
        <v>1.098901098901095E-2</v>
      </c>
    </row>
    <row r="46" spans="2:19" x14ac:dyDescent="0.45">
      <c r="B46" s="11">
        <v>43509</v>
      </c>
      <c r="C46" s="8">
        <v>401381</v>
      </c>
      <c r="D46" s="13">
        <v>0.17</v>
      </c>
      <c r="E46" s="8">
        <v>32</v>
      </c>
      <c r="F46" s="8">
        <v>17</v>
      </c>
      <c r="G46" s="8">
        <v>30</v>
      </c>
      <c r="H46" s="8">
        <v>357</v>
      </c>
      <c r="I46" s="8">
        <v>35</v>
      </c>
      <c r="J46" s="13">
        <v>0.94</v>
      </c>
      <c r="K46" s="15">
        <f t="shared" si="0"/>
        <v>-7.3401937435235709E-3</v>
      </c>
      <c r="L46" s="17">
        <f t="shared" si="7"/>
        <v>-2968</v>
      </c>
      <c r="M46" s="15">
        <f t="shared" si="8"/>
        <v>-0.20587215499481881</v>
      </c>
      <c r="N46" s="18">
        <f t="shared" si="1"/>
        <v>-5.5555555555555469E-2</v>
      </c>
      <c r="O46" s="15">
        <f t="shared" si="2"/>
        <v>-0.19047619047619047</v>
      </c>
      <c r="P46" s="15">
        <f t="shared" si="3"/>
        <v>7.1428571428571397E-2</v>
      </c>
      <c r="Q46" s="15">
        <f t="shared" si="4"/>
        <v>2.0000000000000018E-2</v>
      </c>
      <c r="R46" s="15">
        <f t="shared" si="5"/>
        <v>2.9411764705882248E-2</v>
      </c>
      <c r="S46" s="15">
        <f t="shared" si="6"/>
        <v>1.0752688172043001E-2</v>
      </c>
    </row>
    <row r="47" spans="2:19" x14ac:dyDescent="0.45">
      <c r="B47" s="11">
        <v>43510</v>
      </c>
      <c r="C47" s="8">
        <v>406712</v>
      </c>
      <c r="D47" s="13">
        <v>0.18</v>
      </c>
      <c r="E47" s="8">
        <v>40</v>
      </c>
      <c r="F47" s="8">
        <v>22</v>
      </c>
      <c r="G47" s="8">
        <v>29</v>
      </c>
      <c r="H47" s="8">
        <v>359</v>
      </c>
      <c r="I47" s="8">
        <v>30</v>
      </c>
      <c r="J47" s="13">
        <v>0.91</v>
      </c>
      <c r="K47" s="15">
        <f t="shared" si="0"/>
        <v>-8.8506888786143989E-5</v>
      </c>
      <c r="L47" s="17">
        <f t="shared" si="7"/>
        <v>-36</v>
      </c>
      <c r="M47" s="15">
        <f t="shared" si="8"/>
        <v>0.33321532414828514</v>
      </c>
      <c r="N47" s="18">
        <f t="shared" si="1"/>
        <v>5.8823529411764497E-2</v>
      </c>
      <c r="O47" s="15">
        <f t="shared" si="2"/>
        <v>0.10000000000000009</v>
      </c>
      <c r="P47" s="15">
        <f t="shared" si="3"/>
        <v>0</v>
      </c>
      <c r="Q47" s="15">
        <f t="shared" si="4"/>
        <v>0</v>
      </c>
      <c r="R47" s="15">
        <f t="shared" si="5"/>
        <v>-0.11764705882352944</v>
      </c>
      <c r="S47" s="15">
        <f t="shared" si="6"/>
        <v>-3.1914893617021156E-2</v>
      </c>
    </row>
    <row r="48" spans="2:19" x14ac:dyDescent="0.45">
      <c r="B48" s="11">
        <v>43511</v>
      </c>
      <c r="C48" s="8">
        <v>397282</v>
      </c>
      <c r="D48" s="13">
        <v>0.18</v>
      </c>
      <c r="E48" s="8">
        <v>34</v>
      </c>
      <c r="F48" s="8">
        <v>19</v>
      </c>
      <c r="G48" s="8">
        <v>25</v>
      </c>
      <c r="H48" s="8">
        <v>370</v>
      </c>
      <c r="I48" s="8">
        <v>39</v>
      </c>
      <c r="J48" s="13">
        <v>0.93</v>
      </c>
      <c r="K48" s="15">
        <f t="shared" si="0"/>
        <v>-2.8587850540007231E-3</v>
      </c>
      <c r="L48" s="17">
        <f t="shared" si="7"/>
        <v>-1139</v>
      </c>
      <c r="M48" s="15">
        <f t="shared" si="8"/>
        <v>-8.3708072752324947E-2</v>
      </c>
      <c r="N48" s="18">
        <f t="shared" si="1"/>
        <v>-5.2631578947368474E-2</v>
      </c>
      <c r="O48" s="15">
        <f t="shared" si="2"/>
        <v>-0.13636363636363635</v>
      </c>
      <c r="P48" s="15">
        <f t="shared" si="3"/>
        <v>-3.8461538461538436E-2</v>
      </c>
      <c r="Q48" s="15">
        <f t="shared" si="4"/>
        <v>-2.1164021164021163E-2</v>
      </c>
      <c r="R48" s="15">
        <f t="shared" si="5"/>
        <v>5.4054054054053946E-2</v>
      </c>
      <c r="S48" s="15">
        <f t="shared" si="6"/>
        <v>1.0869565217391353E-2</v>
      </c>
    </row>
    <row r="49" spans="2:19" x14ac:dyDescent="0.45">
      <c r="B49" s="11">
        <v>43512</v>
      </c>
      <c r="C49" s="8">
        <v>382778</v>
      </c>
      <c r="D49" s="13">
        <v>0.19</v>
      </c>
      <c r="E49" s="8">
        <v>33</v>
      </c>
      <c r="F49" s="8">
        <v>18</v>
      </c>
      <c r="G49" s="8">
        <v>26</v>
      </c>
      <c r="H49" s="8">
        <v>361</v>
      </c>
      <c r="I49" s="8">
        <v>30</v>
      </c>
      <c r="J49" s="13">
        <v>0.91</v>
      </c>
      <c r="K49" s="15">
        <f t="shared" si="0"/>
        <v>1.045101348702282E-4</v>
      </c>
      <c r="L49" s="17">
        <f t="shared" si="7"/>
        <v>40</v>
      </c>
      <c r="M49" s="15">
        <f t="shared" si="8"/>
        <v>-2.9310328398508223E-2</v>
      </c>
      <c r="N49" s="18">
        <f t="shared" si="1"/>
        <v>5.555555555555558E-2</v>
      </c>
      <c r="O49" s="15">
        <f t="shared" si="2"/>
        <v>-0.18181818181818177</v>
      </c>
      <c r="P49" s="15">
        <f t="shared" si="3"/>
        <v>0</v>
      </c>
      <c r="Q49" s="15">
        <f t="shared" si="4"/>
        <v>2.2662889518413554E-2</v>
      </c>
      <c r="R49" s="15">
        <f t="shared" si="5"/>
        <v>-3.2258064516129004E-2</v>
      </c>
      <c r="S49" s="15">
        <f t="shared" si="6"/>
        <v>-4.2105263157894646E-2</v>
      </c>
    </row>
    <row r="50" spans="2:19" x14ac:dyDescent="0.45">
      <c r="B50" s="11">
        <v>43513</v>
      </c>
      <c r="C50" s="8">
        <v>393504</v>
      </c>
      <c r="D50" s="13">
        <v>0.19</v>
      </c>
      <c r="E50" s="8">
        <v>31</v>
      </c>
      <c r="F50" s="8">
        <v>18</v>
      </c>
      <c r="G50" s="8">
        <v>30</v>
      </c>
      <c r="H50" s="8">
        <v>374</v>
      </c>
      <c r="I50" s="8">
        <v>39</v>
      </c>
      <c r="J50" s="13">
        <v>0.94</v>
      </c>
      <c r="K50" s="15">
        <f t="shared" si="0"/>
        <v>5.1033700632940882E-3</v>
      </c>
      <c r="L50" s="17">
        <f t="shared" si="7"/>
        <v>1998</v>
      </c>
      <c r="M50" s="15">
        <f t="shared" si="8"/>
        <v>-0.18004725073783912</v>
      </c>
      <c r="N50" s="18">
        <f t="shared" si="1"/>
        <v>5.555555555555558E-2</v>
      </c>
      <c r="O50" s="15">
        <f t="shared" si="2"/>
        <v>-5.2631578947368474E-2</v>
      </c>
      <c r="P50" s="15">
        <f t="shared" si="3"/>
        <v>0.15384615384615374</v>
      </c>
      <c r="Q50" s="15">
        <f t="shared" si="4"/>
        <v>-3.3591731266149893E-2</v>
      </c>
      <c r="R50" s="15">
        <f t="shared" si="5"/>
        <v>1.6</v>
      </c>
      <c r="S50" s="15">
        <f t="shared" si="6"/>
        <v>-1.0526315789473717E-2</v>
      </c>
    </row>
    <row r="51" spans="2:19" x14ac:dyDescent="0.45">
      <c r="B51" s="11">
        <v>43514</v>
      </c>
      <c r="C51" s="8">
        <v>401252</v>
      </c>
      <c r="D51" s="13">
        <v>0.17</v>
      </c>
      <c r="E51" s="8">
        <v>36</v>
      </c>
      <c r="F51" s="8">
        <v>18</v>
      </c>
      <c r="G51" s="8">
        <v>27</v>
      </c>
      <c r="H51" s="8">
        <v>395</v>
      </c>
      <c r="I51" s="8">
        <v>37</v>
      </c>
      <c r="J51" s="13">
        <v>0.95</v>
      </c>
      <c r="K51" s="15">
        <f t="shared" si="0"/>
        <v>2.0234226812511746E-2</v>
      </c>
      <c r="L51" s="17">
        <f t="shared" si="7"/>
        <v>7958</v>
      </c>
      <c r="M51" s="15">
        <f t="shared" si="8"/>
        <v>0.11298279288637647</v>
      </c>
      <c r="N51" s="18">
        <f t="shared" si="1"/>
        <v>0</v>
      </c>
      <c r="O51" s="15">
        <f t="shared" si="2"/>
        <v>-9.9999999999999978E-2</v>
      </c>
      <c r="P51" s="15">
        <f t="shared" si="3"/>
        <v>8.0000000000000071E-2</v>
      </c>
      <c r="Q51" s="15">
        <f t="shared" si="4"/>
        <v>5.3333333333333233E-2</v>
      </c>
      <c r="R51" s="15">
        <f t="shared" si="5"/>
        <v>8.8235294117646967E-2</v>
      </c>
      <c r="S51" s="15">
        <f t="shared" si="6"/>
        <v>1.0638297872340496E-2</v>
      </c>
    </row>
    <row r="52" spans="2:19" x14ac:dyDescent="0.45">
      <c r="B52" s="11">
        <v>43515</v>
      </c>
      <c r="C52" s="8">
        <v>400903</v>
      </c>
      <c r="D52" s="13">
        <v>0.18</v>
      </c>
      <c r="E52" s="8">
        <v>35</v>
      </c>
      <c r="F52" s="8">
        <v>19</v>
      </c>
      <c r="G52" s="8">
        <v>29</v>
      </c>
      <c r="H52" s="8">
        <v>350</v>
      </c>
      <c r="I52" s="8">
        <v>35</v>
      </c>
      <c r="J52" s="13">
        <v>0.92</v>
      </c>
      <c r="K52" s="15">
        <f t="shared" si="0"/>
        <v>2.871079817507205E-2</v>
      </c>
      <c r="L52" s="17">
        <f t="shared" si="7"/>
        <v>11189</v>
      </c>
      <c r="M52" s="15">
        <f t="shared" si="8"/>
        <v>-7.6798001637755964E-2</v>
      </c>
      <c r="N52" s="18">
        <f t="shared" si="1"/>
        <v>5.8823529411764497E-2</v>
      </c>
      <c r="O52" s="15">
        <f t="shared" si="2"/>
        <v>0.11764705882352944</v>
      </c>
      <c r="P52" s="15">
        <f t="shared" si="3"/>
        <v>0.15999999999999992</v>
      </c>
      <c r="Q52" s="15">
        <f t="shared" si="4"/>
        <v>-1.1299435028248594E-2</v>
      </c>
      <c r="R52" s="15">
        <f t="shared" si="5"/>
        <v>0.16666666666666674</v>
      </c>
      <c r="S52" s="15">
        <f t="shared" si="6"/>
        <v>0</v>
      </c>
    </row>
    <row r="53" spans="2:19" x14ac:dyDescent="0.45">
      <c r="B53" s="11">
        <v>43516</v>
      </c>
      <c r="C53" s="8">
        <v>392628</v>
      </c>
      <c r="D53" s="13">
        <v>0.18</v>
      </c>
      <c r="E53" s="8">
        <v>32</v>
      </c>
      <c r="F53" s="8">
        <v>18</v>
      </c>
      <c r="G53" s="8">
        <v>25</v>
      </c>
      <c r="H53" s="8">
        <v>378</v>
      </c>
      <c r="I53" s="8">
        <v>40</v>
      </c>
      <c r="J53" s="13">
        <v>0.91</v>
      </c>
      <c r="K53" s="15">
        <f t="shared" si="0"/>
        <v>-2.180721060538493E-2</v>
      </c>
      <c r="L53" s="17">
        <f t="shared" si="7"/>
        <v>-8753</v>
      </c>
      <c r="M53" s="15">
        <f t="shared" si="8"/>
        <v>-2.180721060538493E-2</v>
      </c>
      <c r="N53" s="18">
        <f t="shared" si="1"/>
        <v>5.8823529411764497E-2</v>
      </c>
      <c r="O53" s="15">
        <f t="shared" si="2"/>
        <v>5.8823529411764719E-2</v>
      </c>
      <c r="P53" s="15">
        <f t="shared" si="3"/>
        <v>-0.16666666666666663</v>
      </c>
      <c r="Q53" s="15">
        <f t="shared" si="4"/>
        <v>5.8823529411764719E-2</v>
      </c>
      <c r="R53" s="15">
        <f t="shared" si="5"/>
        <v>0.14285714285714279</v>
      </c>
      <c r="S53" s="15">
        <f t="shared" si="6"/>
        <v>-3.1914893617021156E-2</v>
      </c>
    </row>
    <row r="54" spans="2:19" x14ac:dyDescent="0.45">
      <c r="B54" s="11">
        <v>43517</v>
      </c>
      <c r="C54" s="8">
        <v>390285</v>
      </c>
      <c r="D54" s="13">
        <v>0.18</v>
      </c>
      <c r="E54" s="8">
        <v>36</v>
      </c>
      <c r="F54" s="8">
        <v>22</v>
      </c>
      <c r="G54" s="8">
        <v>26</v>
      </c>
      <c r="H54" s="8">
        <v>373</v>
      </c>
      <c r="I54" s="8">
        <v>36</v>
      </c>
      <c r="J54" s="13">
        <v>0.94</v>
      </c>
      <c r="K54" s="15">
        <f t="shared" si="0"/>
        <v>-4.0389759830051775E-2</v>
      </c>
      <c r="L54" s="17">
        <f t="shared" si="7"/>
        <v>-16427</v>
      </c>
      <c r="M54" s="15">
        <f t="shared" si="8"/>
        <v>-0.13635078384704657</v>
      </c>
      <c r="N54" s="18">
        <f t="shared" si="1"/>
        <v>0</v>
      </c>
      <c r="O54" s="15">
        <f t="shared" si="2"/>
        <v>0</v>
      </c>
      <c r="P54" s="15">
        <f t="shared" si="3"/>
        <v>-0.10344827586206895</v>
      </c>
      <c r="Q54" s="15">
        <f t="shared" si="4"/>
        <v>3.8997214484679743E-2</v>
      </c>
      <c r="R54" s="15">
        <f t="shared" si="5"/>
        <v>0.19999999999999996</v>
      </c>
      <c r="S54" s="15">
        <f t="shared" si="6"/>
        <v>3.296703296703285E-2</v>
      </c>
    </row>
    <row r="55" spans="2:19" x14ac:dyDescent="0.45">
      <c r="B55" s="11">
        <v>43518</v>
      </c>
      <c r="C55" s="8">
        <v>407017</v>
      </c>
      <c r="D55" s="13">
        <v>0.17</v>
      </c>
      <c r="E55" s="8">
        <v>30</v>
      </c>
      <c r="F55" s="8">
        <v>19</v>
      </c>
      <c r="G55" s="8">
        <v>28</v>
      </c>
      <c r="H55" s="8">
        <v>395</v>
      </c>
      <c r="I55" s="8">
        <v>40</v>
      </c>
      <c r="J55" s="13">
        <v>0.94</v>
      </c>
      <c r="K55" s="15">
        <f t="shared" si="0"/>
        <v>2.450400471201819E-2</v>
      </c>
      <c r="L55" s="17">
        <f t="shared" si="7"/>
        <v>9735</v>
      </c>
      <c r="M55" s="15">
        <f t="shared" si="8"/>
        <v>-9.602587819527808E-2</v>
      </c>
      <c r="N55" s="18">
        <f t="shared" si="1"/>
        <v>-5.5555555555555469E-2</v>
      </c>
      <c r="O55" s="15">
        <f t="shared" si="2"/>
        <v>0</v>
      </c>
      <c r="P55" s="15">
        <f t="shared" si="3"/>
        <v>0.12000000000000011</v>
      </c>
      <c r="Q55" s="15">
        <f t="shared" si="4"/>
        <v>6.7567567567567544E-2</v>
      </c>
      <c r="R55" s="15">
        <f t="shared" si="5"/>
        <v>2.564102564102555E-2</v>
      </c>
      <c r="S55" s="15">
        <f t="shared" si="6"/>
        <v>1.0752688172043001E-2</v>
      </c>
    </row>
    <row r="56" spans="2:19" x14ac:dyDescent="0.45">
      <c r="B56" s="11">
        <v>43519</v>
      </c>
      <c r="C56" s="8">
        <v>391896</v>
      </c>
      <c r="D56" s="13">
        <v>0.18</v>
      </c>
      <c r="E56" s="8">
        <v>35</v>
      </c>
      <c r="F56" s="8">
        <v>20</v>
      </c>
      <c r="G56" s="8">
        <v>28</v>
      </c>
      <c r="H56" s="8">
        <v>360</v>
      </c>
      <c r="I56" s="8">
        <v>39</v>
      </c>
      <c r="J56" s="13">
        <v>0.91</v>
      </c>
      <c r="K56" s="15">
        <f t="shared" si="0"/>
        <v>2.3820595750017048E-2</v>
      </c>
      <c r="L56" s="17">
        <f t="shared" si="7"/>
        <v>9118</v>
      </c>
      <c r="M56" s="15">
        <f t="shared" si="8"/>
        <v>8.587032882577561E-2</v>
      </c>
      <c r="N56" s="18">
        <f t="shared" si="1"/>
        <v>-5.2631578947368474E-2</v>
      </c>
      <c r="O56" s="15">
        <f t="shared" si="2"/>
        <v>0.11111111111111116</v>
      </c>
      <c r="P56" s="15">
        <f t="shared" si="3"/>
        <v>7.6923076923076872E-2</v>
      </c>
      <c r="Q56" s="15">
        <f t="shared" si="4"/>
        <v>-2.7700831024930483E-3</v>
      </c>
      <c r="R56" s="15">
        <f t="shared" si="5"/>
        <v>0.30000000000000004</v>
      </c>
      <c r="S56" s="15">
        <f t="shared" si="6"/>
        <v>0</v>
      </c>
    </row>
    <row r="57" spans="2:19" x14ac:dyDescent="0.45">
      <c r="B57" s="11">
        <v>43520</v>
      </c>
      <c r="C57" s="8">
        <v>401786</v>
      </c>
      <c r="D57" s="13">
        <v>0.17</v>
      </c>
      <c r="E57" s="8">
        <v>38</v>
      </c>
      <c r="F57" s="8">
        <v>19</v>
      </c>
      <c r="G57" s="8">
        <v>29</v>
      </c>
      <c r="H57" s="8">
        <v>389</v>
      </c>
      <c r="I57" s="8">
        <v>40</v>
      </c>
      <c r="J57" s="13">
        <v>0.91</v>
      </c>
      <c r="K57" s="15">
        <f t="shared" si="0"/>
        <v>2.1046800032528346E-2</v>
      </c>
      <c r="L57" s="17">
        <f t="shared" si="7"/>
        <v>8282</v>
      </c>
      <c r="M57" s="15">
        <f t="shared" si="8"/>
        <v>0.25160575487858305</v>
      </c>
      <c r="N57" s="18">
        <f t="shared" si="1"/>
        <v>-0.10526315789473684</v>
      </c>
      <c r="O57" s="15">
        <f t="shared" si="2"/>
        <v>5.555555555555558E-2</v>
      </c>
      <c r="P57" s="15">
        <f t="shared" si="3"/>
        <v>-3.3333333333333326E-2</v>
      </c>
      <c r="Q57" s="15">
        <f t="shared" si="4"/>
        <v>4.0106951871657692E-2</v>
      </c>
      <c r="R57" s="15">
        <f t="shared" si="5"/>
        <v>2.564102564102555E-2</v>
      </c>
      <c r="S57" s="15">
        <f t="shared" si="6"/>
        <v>-3.1914893617021156E-2</v>
      </c>
    </row>
    <row r="58" spans="2:19" x14ac:dyDescent="0.45">
      <c r="B58" s="11">
        <v>43521</v>
      </c>
      <c r="C58" s="8">
        <v>404294</v>
      </c>
      <c r="D58" s="13">
        <v>0.19</v>
      </c>
      <c r="E58" s="8">
        <v>34</v>
      </c>
      <c r="F58" s="8">
        <v>22</v>
      </c>
      <c r="G58" s="8">
        <v>26</v>
      </c>
      <c r="H58" s="8">
        <v>397</v>
      </c>
      <c r="I58" s="8">
        <v>30</v>
      </c>
      <c r="J58" s="13">
        <v>0.93</v>
      </c>
      <c r="K58" s="15">
        <f t="shared" si="0"/>
        <v>7.5812706229501092E-3</v>
      </c>
      <c r="L58" s="17">
        <f t="shared" si="7"/>
        <v>3042</v>
      </c>
      <c r="M58" s="15">
        <f t="shared" si="8"/>
        <v>-4.8395466633880391E-2</v>
      </c>
      <c r="N58" s="18">
        <f t="shared" si="1"/>
        <v>0.11764705882352944</v>
      </c>
      <c r="O58" s="15">
        <f t="shared" si="2"/>
        <v>0.22222222222222232</v>
      </c>
      <c r="P58" s="15">
        <f t="shared" si="3"/>
        <v>-3.703703703703709E-2</v>
      </c>
      <c r="Q58" s="15">
        <f t="shared" si="4"/>
        <v>5.0632911392405333E-3</v>
      </c>
      <c r="R58" s="15">
        <f t="shared" si="5"/>
        <v>-0.18918918918918914</v>
      </c>
      <c r="S58" s="15">
        <f t="shared" si="6"/>
        <v>-2.1052631578947323E-2</v>
      </c>
    </row>
    <row r="59" spans="2:19" x14ac:dyDescent="0.45">
      <c r="B59" s="11">
        <v>43522</v>
      </c>
      <c r="C59" s="8">
        <v>400671</v>
      </c>
      <c r="D59" s="13">
        <v>0.18</v>
      </c>
      <c r="E59" s="8">
        <v>33</v>
      </c>
      <c r="F59" s="8">
        <v>17</v>
      </c>
      <c r="G59" s="8">
        <v>28</v>
      </c>
      <c r="H59" s="8">
        <v>369</v>
      </c>
      <c r="I59" s="8">
        <v>40</v>
      </c>
      <c r="J59" s="13">
        <v>0.95</v>
      </c>
      <c r="K59" s="15">
        <f t="shared" si="0"/>
        <v>-5.7869359919981989E-4</v>
      </c>
      <c r="L59" s="17">
        <f t="shared" si="7"/>
        <v>-232</v>
      </c>
      <c r="M59" s="15">
        <f t="shared" si="8"/>
        <v>-5.7688482536388364E-2</v>
      </c>
      <c r="N59" s="18">
        <f t="shared" si="1"/>
        <v>0</v>
      </c>
      <c r="O59" s="15">
        <f t="shared" si="2"/>
        <v>-0.10526315789473684</v>
      </c>
      <c r="P59" s="15">
        <f t="shared" si="3"/>
        <v>-3.4482758620689613E-2</v>
      </c>
      <c r="Q59" s="15">
        <f t="shared" si="4"/>
        <v>5.428571428571427E-2</v>
      </c>
      <c r="R59" s="15">
        <f t="shared" si="5"/>
        <v>0.14285714285714279</v>
      </c>
      <c r="S59" s="15">
        <f t="shared" si="6"/>
        <v>3.2608695652173836E-2</v>
      </c>
    </row>
    <row r="60" spans="2:19" x14ac:dyDescent="0.45">
      <c r="B60" s="11">
        <v>43523</v>
      </c>
      <c r="C60" s="8">
        <v>402996</v>
      </c>
      <c r="D60" s="13">
        <v>0.17</v>
      </c>
      <c r="E60" s="8">
        <v>38</v>
      </c>
      <c r="F60" s="8">
        <v>18</v>
      </c>
      <c r="G60" s="8">
        <v>30</v>
      </c>
      <c r="H60" s="8">
        <v>375</v>
      </c>
      <c r="I60" s="8">
        <v>32</v>
      </c>
      <c r="J60" s="13">
        <v>0.95</v>
      </c>
      <c r="K60" s="15">
        <f t="shared" si="0"/>
        <v>2.640667502063021E-2</v>
      </c>
      <c r="L60" s="17">
        <f t="shared" si="7"/>
        <v>10368</v>
      </c>
      <c r="M60" s="15">
        <f t="shared" si="8"/>
        <v>0.21885792658699832</v>
      </c>
      <c r="N60" s="18">
        <f t="shared" si="1"/>
        <v>-5.5555555555555469E-2</v>
      </c>
      <c r="O60" s="15">
        <f t="shared" si="2"/>
        <v>0</v>
      </c>
      <c r="P60" s="15">
        <f t="shared" si="3"/>
        <v>0.19999999999999996</v>
      </c>
      <c r="Q60" s="15">
        <f t="shared" si="4"/>
        <v>-7.9365079365079083E-3</v>
      </c>
      <c r="R60" s="15">
        <f t="shared" si="5"/>
        <v>-0.19999999999999996</v>
      </c>
      <c r="S60" s="15">
        <f t="shared" si="6"/>
        <v>4.39560439560438E-2</v>
      </c>
    </row>
    <row r="61" spans="2:19" x14ac:dyDescent="0.45">
      <c r="B61" s="11">
        <v>43524</v>
      </c>
      <c r="C61" s="8">
        <v>399552</v>
      </c>
      <c r="D61" s="13">
        <v>0.19</v>
      </c>
      <c r="E61" s="8">
        <v>30</v>
      </c>
      <c r="F61" s="8">
        <v>22</v>
      </c>
      <c r="G61" s="8">
        <v>25</v>
      </c>
      <c r="H61" s="8">
        <v>377</v>
      </c>
      <c r="I61" s="8">
        <v>38</v>
      </c>
      <c r="J61" s="13">
        <v>0.93</v>
      </c>
      <c r="K61" s="15">
        <f t="shared" si="0"/>
        <v>2.3744186940312773E-2</v>
      </c>
      <c r="L61" s="17">
        <f t="shared" si="7"/>
        <v>9267</v>
      </c>
      <c r="M61" s="15">
        <f t="shared" si="8"/>
        <v>-0.14687984421640599</v>
      </c>
      <c r="N61" s="18">
        <f t="shared" si="1"/>
        <v>5.555555555555558E-2</v>
      </c>
      <c r="O61" s="15">
        <f t="shared" si="2"/>
        <v>0</v>
      </c>
      <c r="P61" s="15">
        <f t="shared" si="3"/>
        <v>-3.8461538461538436E-2</v>
      </c>
      <c r="Q61" s="15">
        <f t="shared" si="4"/>
        <v>1.072386058981234E-2</v>
      </c>
      <c r="R61" s="15">
        <f t="shared" si="5"/>
        <v>5.555555555555558E-2</v>
      </c>
      <c r="S61" s="15">
        <f t="shared" si="6"/>
        <v>-1.0638297872340274E-2</v>
      </c>
    </row>
    <row r="62" spans="2:19" x14ac:dyDescent="0.45">
      <c r="B62" s="11">
        <v>43525</v>
      </c>
      <c r="C62" s="8">
        <v>406631</v>
      </c>
      <c r="D62" s="13">
        <v>0.19</v>
      </c>
      <c r="E62" s="8">
        <v>34</v>
      </c>
      <c r="F62" s="8">
        <v>22</v>
      </c>
      <c r="G62" s="8">
        <v>28</v>
      </c>
      <c r="H62" s="8">
        <v>382</v>
      </c>
      <c r="I62" s="8">
        <v>31</v>
      </c>
      <c r="J62" s="13">
        <v>0.94</v>
      </c>
      <c r="K62" s="15">
        <f t="shared" si="0"/>
        <v>-9.4836333617509538E-4</v>
      </c>
      <c r="L62" s="17">
        <f t="shared" si="7"/>
        <v>-386</v>
      </c>
      <c r="M62" s="15">
        <f t="shared" si="8"/>
        <v>0.13225852155233486</v>
      </c>
      <c r="N62" s="18">
        <f t="shared" si="1"/>
        <v>0.11764705882352944</v>
      </c>
      <c r="O62" s="15">
        <f t="shared" si="2"/>
        <v>0.15789473684210531</v>
      </c>
      <c r="P62" s="15">
        <f t="shared" si="3"/>
        <v>0</v>
      </c>
      <c r="Q62" s="15">
        <f t="shared" si="4"/>
        <v>-3.2911392405063244E-2</v>
      </c>
      <c r="R62" s="15">
        <f t="shared" si="5"/>
        <v>-0.22499999999999998</v>
      </c>
      <c r="S62" s="15">
        <f t="shared" si="6"/>
        <v>0</v>
      </c>
    </row>
    <row r="63" spans="2:19" x14ac:dyDescent="0.45">
      <c r="B63" s="11">
        <v>43526</v>
      </c>
      <c r="C63" s="8">
        <v>386616</v>
      </c>
      <c r="D63" s="13">
        <v>0.18</v>
      </c>
      <c r="E63" s="8">
        <v>40</v>
      </c>
      <c r="F63" s="8">
        <v>18</v>
      </c>
      <c r="G63" s="8">
        <v>56</v>
      </c>
      <c r="H63" s="8">
        <v>399</v>
      </c>
      <c r="I63" s="8">
        <v>40</v>
      </c>
      <c r="J63" s="13">
        <v>0.95</v>
      </c>
      <c r="K63" s="15">
        <f t="shared" si="0"/>
        <v>-1.3472962214465034E-2</v>
      </c>
      <c r="L63" s="17">
        <f t="shared" si="7"/>
        <v>-5280</v>
      </c>
      <c r="M63" s="15">
        <f t="shared" si="8"/>
        <v>0.12745947175489714</v>
      </c>
      <c r="N63" s="18">
        <f t="shared" si="1"/>
        <v>0</v>
      </c>
      <c r="O63" s="15">
        <f t="shared" si="2"/>
        <v>-9.9999999999999978E-2</v>
      </c>
      <c r="P63" s="15">
        <f t="shared" si="3"/>
        <v>1</v>
      </c>
      <c r="Q63" s="15">
        <f t="shared" si="4"/>
        <v>0.10833333333333339</v>
      </c>
      <c r="R63" s="15">
        <f t="shared" si="5"/>
        <v>2.564102564102555E-2</v>
      </c>
      <c r="S63" s="15">
        <f t="shared" si="6"/>
        <v>4.39560439560438E-2</v>
      </c>
    </row>
    <row r="64" spans="2:19" x14ac:dyDescent="0.45">
      <c r="B64" s="11">
        <v>43527</v>
      </c>
      <c r="C64" s="8">
        <v>395246</v>
      </c>
      <c r="D64" s="13">
        <v>0.18</v>
      </c>
      <c r="E64" s="8">
        <v>32</v>
      </c>
      <c r="F64" s="8">
        <v>21</v>
      </c>
      <c r="G64" s="8">
        <v>29</v>
      </c>
      <c r="H64" s="8">
        <v>355</v>
      </c>
      <c r="I64" s="8">
        <v>35</v>
      </c>
      <c r="J64" s="13">
        <v>0.93</v>
      </c>
      <c r="K64" s="15">
        <f t="shared" si="0"/>
        <v>-1.627732175834895E-2</v>
      </c>
      <c r="L64" s="17">
        <f t="shared" si="7"/>
        <v>-6540</v>
      </c>
      <c r="M64" s="15">
        <f t="shared" si="8"/>
        <v>-0.17160195516492549</v>
      </c>
      <c r="N64" s="18">
        <f t="shared" si="1"/>
        <v>5.8823529411764497E-2</v>
      </c>
      <c r="O64" s="15">
        <f t="shared" si="2"/>
        <v>0.10526315789473695</v>
      </c>
      <c r="P64" s="15">
        <f t="shared" si="3"/>
        <v>0</v>
      </c>
      <c r="Q64" s="15">
        <f t="shared" si="4"/>
        <v>-8.740359897172234E-2</v>
      </c>
      <c r="R64" s="15">
        <f t="shared" si="5"/>
        <v>-0.125</v>
      </c>
      <c r="S64" s="15">
        <f t="shared" si="6"/>
        <v>2.19780219780219E-2</v>
      </c>
    </row>
    <row r="65" spans="2:19" x14ac:dyDescent="0.45">
      <c r="B65" s="11">
        <v>43528</v>
      </c>
      <c r="C65" s="8">
        <v>409961</v>
      </c>
      <c r="D65" s="13">
        <v>0.17</v>
      </c>
      <c r="E65" s="8">
        <v>31</v>
      </c>
      <c r="F65" s="8">
        <v>19</v>
      </c>
      <c r="G65" s="8">
        <v>29</v>
      </c>
      <c r="H65" s="8">
        <v>372</v>
      </c>
      <c r="I65" s="8">
        <v>33</v>
      </c>
      <c r="J65" s="13">
        <v>0.95</v>
      </c>
      <c r="K65" s="15">
        <f t="shared" si="0"/>
        <v>1.4017027212869904E-2</v>
      </c>
      <c r="L65" s="17">
        <f t="shared" si="7"/>
        <v>5667</v>
      </c>
      <c r="M65" s="15">
        <f t="shared" si="8"/>
        <v>-7.5455063423559898E-2</v>
      </c>
      <c r="N65" s="18">
        <f t="shared" si="1"/>
        <v>-0.10526315789473684</v>
      </c>
      <c r="O65" s="15">
        <f t="shared" si="2"/>
        <v>-0.13636363636363635</v>
      </c>
      <c r="P65" s="15">
        <f t="shared" si="3"/>
        <v>0.11538461538461542</v>
      </c>
      <c r="Q65" s="15">
        <f t="shared" si="4"/>
        <v>-6.2972292191435741E-2</v>
      </c>
      <c r="R65" s="15">
        <f t="shared" si="5"/>
        <v>0.10000000000000009</v>
      </c>
      <c r="S65" s="15">
        <f t="shared" si="6"/>
        <v>2.1505376344086002E-2</v>
      </c>
    </row>
    <row r="66" spans="2:19" x14ac:dyDescent="0.45">
      <c r="B66" s="11">
        <v>43529</v>
      </c>
      <c r="C66" s="8">
        <v>396249</v>
      </c>
      <c r="D66" s="13">
        <v>0.18</v>
      </c>
      <c r="E66" s="8">
        <v>35</v>
      </c>
      <c r="F66" s="8">
        <v>20</v>
      </c>
      <c r="G66" s="8">
        <v>27</v>
      </c>
      <c r="H66" s="8">
        <v>367</v>
      </c>
      <c r="I66" s="8">
        <v>38</v>
      </c>
      <c r="J66" s="13">
        <v>0.95</v>
      </c>
      <c r="K66" s="15">
        <f t="shared" si="0"/>
        <v>-1.1036486294241366E-2</v>
      </c>
      <c r="L66" s="17">
        <f t="shared" si="7"/>
        <v>-4422</v>
      </c>
      <c r="M66" s="15">
        <f t="shared" si="8"/>
        <v>4.8900696354592377E-2</v>
      </c>
      <c r="N66" s="18">
        <f t="shared" si="1"/>
        <v>0</v>
      </c>
      <c r="O66" s="15">
        <f t="shared" si="2"/>
        <v>0.17647058823529416</v>
      </c>
      <c r="P66" s="15">
        <f t="shared" si="3"/>
        <v>-3.5714285714285698E-2</v>
      </c>
      <c r="Q66" s="15">
        <f t="shared" si="4"/>
        <v>-5.4200542005420349E-3</v>
      </c>
      <c r="R66" s="15">
        <f t="shared" si="5"/>
        <v>-5.0000000000000044E-2</v>
      </c>
      <c r="S66" s="15">
        <f t="shared" si="6"/>
        <v>0</v>
      </c>
    </row>
    <row r="67" spans="2:19" x14ac:dyDescent="0.45">
      <c r="B67" s="11">
        <v>43530</v>
      </c>
      <c r="C67" s="8">
        <v>398589</v>
      </c>
      <c r="D67" s="13">
        <v>0.19</v>
      </c>
      <c r="E67" s="8">
        <v>39</v>
      </c>
      <c r="F67" s="8">
        <v>22</v>
      </c>
      <c r="G67" s="8">
        <v>27</v>
      </c>
      <c r="H67" s="8">
        <v>354</v>
      </c>
      <c r="I67" s="8">
        <v>39</v>
      </c>
      <c r="J67" s="13">
        <v>0.95</v>
      </c>
      <c r="K67" s="15">
        <f t="shared" si="0"/>
        <v>-1.0935592412827932E-2</v>
      </c>
      <c r="L67" s="17">
        <f t="shared" si="7"/>
        <v>-4407</v>
      </c>
      <c r="M67" s="15">
        <f t="shared" si="8"/>
        <v>1.5092418313150224E-2</v>
      </c>
      <c r="N67" s="18">
        <f t="shared" si="1"/>
        <v>0.11764705882352944</v>
      </c>
      <c r="O67" s="15">
        <f t="shared" si="2"/>
        <v>0.22222222222222232</v>
      </c>
      <c r="P67" s="15">
        <f t="shared" si="3"/>
        <v>-9.9999999999999978E-2</v>
      </c>
      <c r="Q67" s="15">
        <f t="shared" si="4"/>
        <v>-5.600000000000005E-2</v>
      </c>
      <c r="R67" s="15">
        <f t="shared" si="5"/>
        <v>0.21875</v>
      </c>
      <c r="S67" s="15">
        <f t="shared" si="6"/>
        <v>0</v>
      </c>
    </row>
    <row r="68" spans="2:19" x14ac:dyDescent="0.45">
      <c r="B68" s="11">
        <v>43531</v>
      </c>
      <c r="C68" s="8">
        <v>398003</v>
      </c>
      <c r="D68" s="13">
        <v>0.19</v>
      </c>
      <c r="E68" s="8">
        <v>31</v>
      </c>
      <c r="F68" s="8">
        <v>18</v>
      </c>
      <c r="G68" s="8">
        <v>29</v>
      </c>
      <c r="H68" s="8">
        <v>350</v>
      </c>
      <c r="I68" s="8">
        <v>37</v>
      </c>
      <c r="J68" s="13">
        <v>0.94</v>
      </c>
      <c r="K68" s="15">
        <f t="shared" ref="K68:K131" si="9">IFERROR((VLOOKUP(B68,$B$2:$J$368,2,FALSE)/VLOOKUP(B68-7,$B$2:$J$368,2,FALSE))-1,"NA")</f>
        <v>-3.8768420631106748E-3</v>
      </c>
      <c r="L68" s="17">
        <f t="shared" si="7"/>
        <v>-1549</v>
      </c>
      <c r="M68" s="15">
        <f t="shared" si="8"/>
        <v>2.9327263201452292E-2</v>
      </c>
      <c r="N68" s="18">
        <f t="shared" ref="N68:N131" si="10">IFERROR((VLOOKUP(B68,$B$2:$J$368,3,FALSE)/VLOOKUP(B68-7,$B$2:$J$368,3,FALSE))-1,"NA")</f>
        <v>0</v>
      </c>
      <c r="O68" s="15">
        <f t="shared" ref="O68:O131" si="11">IFERROR((VLOOKUP(B68,$B$2:$J$368,5,FALSE)/VLOOKUP(B68-7,$B$2:$J$368,5,FALSE))-1,"NA")</f>
        <v>-0.18181818181818177</v>
      </c>
      <c r="P68" s="15">
        <f t="shared" ref="P68:P131" si="12">IFERROR((VLOOKUP(B68,$B$2:$J$368,6,FALSE)/VLOOKUP(B68-7,$B$2:$J$368,6,FALSE))-1,"NA")</f>
        <v>0.15999999999999992</v>
      </c>
      <c r="Q68" s="15">
        <f t="shared" ref="Q68:Q131" si="13">IFERROR((VLOOKUP(B68,$B$2:$J$368,7,FALSE)/VLOOKUP(B68-7,$B$2:$J$368,7,FALSE))-1,"NA")</f>
        <v>-7.1618037135278478E-2</v>
      </c>
      <c r="R68" s="15">
        <f t="shared" ref="R68:R131" si="14">IFERROR((VLOOKUP(B68,$B$2:$J$368,8,FALSE)/VLOOKUP(B68-7,$B$2:$J$368,8,FALSE))-1,"NA")</f>
        <v>-2.6315789473684181E-2</v>
      </c>
      <c r="S68" s="15">
        <f t="shared" ref="S68:S131" si="15">IFERROR((VLOOKUP(B68,$B$2:$J$368,9,FALSE)/VLOOKUP(B68-7,$B$2:$J$368,9,FALSE))-1,"NA")</f>
        <v>1.0752688172043001E-2</v>
      </c>
    </row>
    <row r="69" spans="2:19" x14ac:dyDescent="0.45">
      <c r="B69" s="11">
        <v>43532</v>
      </c>
      <c r="C69" s="8">
        <v>396560</v>
      </c>
      <c r="D69" s="13">
        <v>0.18</v>
      </c>
      <c r="E69" s="8">
        <v>30</v>
      </c>
      <c r="F69" s="8">
        <v>19</v>
      </c>
      <c r="G69" s="8">
        <v>26</v>
      </c>
      <c r="H69" s="8">
        <v>381</v>
      </c>
      <c r="I69" s="8">
        <v>30</v>
      </c>
      <c r="J69" s="13">
        <v>0.95</v>
      </c>
      <c r="K69" s="15">
        <f t="shared" si="9"/>
        <v>-2.4766926279599977E-2</v>
      </c>
      <c r="L69" s="17">
        <f t="shared" si="7"/>
        <v>-10071</v>
      </c>
      <c r="M69" s="15">
        <f t="shared" si="8"/>
        <v>-0.13950022907023518</v>
      </c>
      <c r="N69" s="18">
        <f t="shared" si="10"/>
        <v>-5.2631578947368474E-2</v>
      </c>
      <c r="O69" s="15">
        <f t="shared" si="11"/>
        <v>-0.13636363636363635</v>
      </c>
      <c r="P69" s="15">
        <f t="shared" si="12"/>
        <v>-7.1428571428571397E-2</v>
      </c>
      <c r="Q69" s="15">
        <f t="shared" si="13"/>
        <v>-2.6178010471203939E-3</v>
      </c>
      <c r="R69" s="15">
        <f t="shared" si="14"/>
        <v>-3.2258064516129004E-2</v>
      </c>
      <c r="S69" s="15">
        <f t="shared" si="15"/>
        <v>1.0638297872340496E-2</v>
      </c>
    </row>
    <row r="70" spans="2:19" x14ac:dyDescent="0.45">
      <c r="B70" s="11">
        <v>43533</v>
      </c>
      <c r="C70" s="8">
        <v>404097</v>
      </c>
      <c r="D70" s="13">
        <v>0.17</v>
      </c>
      <c r="E70" s="8">
        <v>33</v>
      </c>
      <c r="F70" s="8">
        <v>21</v>
      </c>
      <c r="G70" s="8">
        <v>28</v>
      </c>
      <c r="H70" s="8">
        <v>386</v>
      </c>
      <c r="I70" s="8">
        <v>31</v>
      </c>
      <c r="J70" s="13">
        <v>0.95</v>
      </c>
      <c r="K70" s="15">
        <f t="shared" si="9"/>
        <v>4.5215407536159935E-2</v>
      </c>
      <c r="L70" s="17">
        <f t="shared" si="7"/>
        <v>17481</v>
      </c>
      <c r="M70" s="15">
        <f t="shared" si="8"/>
        <v>-0.13769728878266807</v>
      </c>
      <c r="N70" s="18">
        <f t="shared" si="10"/>
        <v>-5.5555555555555469E-2</v>
      </c>
      <c r="O70" s="15">
        <f t="shared" si="11"/>
        <v>0.16666666666666674</v>
      </c>
      <c r="P70" s="15">
        <f t="shared" si="12"/>
        <v>-0.5</v>
      </c>
      <c r="Q70" s="15">
        <f t="shared" si="13"/>
        <v>-3.2581453634085267E-2</v>
      </c>
      <c r="R70" s="15">
        <f t="shared" si="14"/>
        <v>-0.22499999999999998</v>
      </c>
      <c r="S70" s="15">
        <f t="shared" si="15"/>
        <v>0</v>
      </c>
    </row>
    <row r="71" spans="2:19" x14ac:dyDescent="0.45">
      <c r="B71" s="11">
        <v>43534</v>
      </c>
      <c r="C71" s="8">
        <v>406619</v>
      </c>
      <c r="D71" s="13">
        <v>0.17</v>
      </c>
      <c r="E71" s="8">
        <v>33</v>
      </c>
      <c r="F71" s="8">
        <v>19</v>
      </c>
      <c r="G71" s="8">
        <v>25</v>
      </c>
      <c r="H71" s="8">
        <v>354</v>
      </c>
      <c r="I71" s="8">
        <v>37</v>
      </c>
      <c r="J71" s="13">
        <v>0.92</v>
      </c>
      <c r="K71" s="15">
        <f t="shared" si="9"/>
        <v>2.8774484751268758E-2</v>
      </c>
      <c r="L71" s="17">
        <f t="shared" si="7"/>
        <v>11373</v>
      </c>
      <c r="M71" s="15">
        <f t="shared" si="8"/>
        <v>6.0923687399746074E-2</v>
      </c>
      <c r="N71" s="18">
        <f t="shared" si="10"/>
        <v>-5.5555555555555469E-2</v>
      </c>
      <c r="O71" s="15">
        <f t="shared" si="11"/>
        <v>-9.5238095238095233E-2</v>
      </c>
      <c r="P71" s="15">
        <f t="shared" si="12"/>
        <v>-0.13793103448275867</v>
      </c>
      <c r="Q71" s="15">
        <f t="shared" si="13"/>
        <v>-2.8169014084507005E-3</v>
      </c>
      <c r="R71" s="15">
        <f t="shared" si="14"/>
        <v>5.7142857142857162E-2</v>
      </c>
      <c r="S71" s="15">
        <f t="shared" si="15"/>
        <v>-1.0752688172043001E-2</v>
      </c>
    </row>
    <row r="72" spans="2:19" x14ac:dyDescent="0.45">
      <c r="B72" s="11">
        <v>43535</v>
      </c>
      <c r="C72" s="8">
        <v>390758</v>
      </c>
      <c r="D72" s="13">
        <v>0.19</v>
      </c>
      <c r="E72" s="8">
        <v>35</v>
      </c>
      <c r="F72" s="8">
        <v>21</v>
      </c>
      <c r="G72" s="8">
        <v>25</v>
      </c>
      <c r="H72" s="8">
        <v>378</v>
      </c>
      <c r="I72" s="8">
        <v>36</v>
      </c>
      <c r="J72" s="13">
        <v>0.93</v>
      </c>
      <c r="K72" s="15">
        <f t="shared" si="9"/>
        <v>-4.6841040977068538E-2</v>
      </c>
      <c r="L72" s="17">
        <f t="shared" si="7"/>
        <v>-19203</v>
      </c>
      <c r="M72" s="15">
        <f t="shared" si="8"/>
        <v>7.614721180008388E-2</v>
      </c>
      <c r="N72" s="18">
        <f t="shared" si="10"/>
        <v>0.11764705882352944</v>
      </c>
      <c r="O72" s="15">
        <f t="shared" si="11"/>
        <v>0.10526315789473695</v>
      </c>
      <c r="P72" s="15">
        <f t="shared" si="12"/>
        <v>-0.13793103448275867</v>
      </c>
      <c r="Q72" s="15">
        <f t="shared" si="13"/>
        <v>1.6129032258064502E-2</v>
      </c>
      <c r="R72" s="15">
        <f t="shared" si="14"/>
        <v>9.0909090909090828E-2</v>
      </c>
      <c r="S72" s="15">
        <f t="shared" si="15"/>
        <v>-2.1052631578947323E-2</v>
      </c>
    </row>
    <row r="73" spans="2:19" x14ac:dyDescent="0.45">
      <c r="B73" s="11">
        <v>43536</v>
      </c>
      <c r="C73" s="8">
        <v>385418</v>
      </c>
      <c r="D73" s="13">
        <v>0.19</v>
      </c>
      <c r="E73" s="8">
        <v>30</v>
      </c>
      <c r="F73" s="8">
        <v>19</v>
      </c>
      <c r="G73" s="8">
        <v>25</v>
      </c>
      <c r="H73" s="8">
        <v>357</v>
      </c>
      <c r="I73" s="8">
        <v>39</v>
      </c>
      <c r="J73" s="13">
        <v>0.91</v>
      </c>
      <c r="K73" s="15">
        <f t="shared" si="9"/>
        <v>-2.7333822924474283E-2</v>
      </c>
      <c r="L73" s="17">
        <f t="shared" si="7"/>
        <v>-10831</v>
      </c>
      <c r="M73" s="15">
        <f t="shared" si="8"/>
        <v>-0.1662861339352637</v>
      </c>
      <c r="N73" s="18">
        <f t="shared" si="10"/>
        <v>5.555555555555558E-2</v>
      </c>
      <c r="O73" s="15">
        <f t="shared" si="11"/>
        <v>-5.0000000000000044E-2</v>
      </c>
      <c r="P73" s="15">
        <f t="shared" si="12"/>
        <v>-7.407407407407407E-2</v>
      </c>
      <c r="Q73" s="15">
        <f t="shared" si="13"/>
        <v>-2.7247956403269713E-2</v>
      </c>
      <c r="R73" s="15">
        <f t="shared" si="14"/>
        <v>2.6315789473684292E-2</v>
      </c>
      <c r="S73" s="15">
        <f t="shared" si="15"/>
        <v>-4.2105263157894646E-2</v>
      </c>
    </row>
    <row r="74" spans="2:19" x14ac:dyDescent="0.45">
      <c r="B74" s="11">
        <v>43537</v>
      </c>
      <c r="C74" s="8">
        <v>395501</v>
      </c>
      <c r="D74" s="13">
        <v>0.18</v>
      </c>
      <c r="E74" s="8">
        <v>31</v>
      </c>
      <c r="F74" s="8">
        <v>21</v>
      </c>
      <c r="G74" s="8">
        <v>29</v>
      </c>
      <c r="H74" s="8">
        <v>378</v>
      </c>
      <c r="I74" s="8">
        <v>35</v>
      </c>
      <c r="J74" s="13">
        <v>0.91</v>
      </c>
      <c r="K74" s="15">
        <f t="shared" si="9"/>
        <v>-7.7473287019962367E-3</v>
      </c>
      <c r="L74" s="17">
        <f t="shared" si="7"/>
        <v>-3088</v>
      </c>
      <c r="M74" s="15">
        <f t="shared" si="8"/>
        <v>-0.21128633819902265</v>
      </c>
      <c r="N74" s="18">
        <f t="shared" si="10"/>
        <v>-5.2631578947368474E-2</v>
      </c>
      <c r="O74" s="15">
        <f t="shared" si="11"/>
        <v>-4.5454545454545414E-2</v>
      </c>
      <c r="P74" s="15">
        <f t="shared" si="12"/>
        <v>7.4074074074074181E-2</v>
      </c>
      <c r="Q74" s="15">
        <f t="shared" si="13"/>
        <v>6.7796610169491567E-2</v>
      </c>
      <c r="R74" s="15">
        <f t="shared" si="14"/>
        <v>-0.10256410256410253</v>
      </c>
      <c r="S74" s="15">
        <f t="shared" si="15"/>
        <v>-4.2105263157894646E-2</v>
      </c>
    </row>
    <row r="75" spans="2:19" x14ac:dyDescent="0.45">
      <c r="B75" s="11">
        <v>43538</v>
      </c>
      <c r="C75" s="8">
        <v>396795</v>
      </c>
      <c r="D75" s="13">
        <v>0.17</v>
      </c>
      <c r="E75" s="8">
        <v>34</v>
      </c>
      <c r="F75" s="8">
        <v>18</v>
      </c>
      <c r="G75" s="8">
        <v>28</v>
      </c>
      <c r="H75" s="8">
        <v>372</v>
      </c>
      <c r="I75" s="8">
        <v>31</v>
      </c>
      <c r="J75" s="13">
        <v>0.94</v>
      </c>
      <c r="K75" s="15">
        <f t="shared" si="9"/>
        <v>-3.0351530013592587E-3</v>
      </c>
      <c r="L75" s="17">
        <f t="shared" ref="L75:L138" si="16">C75-C68</f>
        <v>-1208</v>
      </c>
      <c r="M75" s="15">
        <f t="shared" ref="M75:M138" si="17">((C75*E75)/(C68*E68))-1</f>
        <v>9.3445316063025308E-2</v>
      </c>
      <c r="N75" s="18">
        <f t="shared" si="10"/>
        <v>-0.10526315789473684</v>
      </c>
      <c r="O75" s="15">
        <f t="shared" si="11"/>
        <v>0</v>
      </c>
      <c r="P75" s="15">
        <f t="shared" si="12"/>
        <v>-3.4482758620689613E-2</v>
      </c>
      <c r="Q75" s="15">
        <f t="shared" si="13"/>
        <v>6.2857142857142945E-2</v>
      </c>
      <c r="R75" s="15">
        <f t="shared" si="14"/>
        <v>-0.16216216216216217</v>
      </c>
      <c r="S75" s="15">
        <f t="shared" si="15"/>
        <v>0</v>
      </c>
    </row>
    <row r="76" spans="2:19" x14ac:dyDescent="0.45">
      <c r="B76" s="11">
        <v>43539</v>
      </c>
      <c r="C76" s="8">
        <v>381360</v>
      </c>
      <c r="D76" s="13">
        <v>0.17</v>
      </c>
      <c r="E76" s="8">
        <v>34</v>
      </c>
      <c r="F76" s="8">
        <v>19</v>
      </c>
      <c r="G76" s="8">
        <v>27</v>
      </c>
      <c r="H76" s="8">
        <v>395</v>
      </c>
      <c r="I76" s="8">
        <v>39</v>
      </c>
      <c r="J76" s="13">
        <v>0.95</v>
      </c>
      <c r="K76" s="15">
        <f t="shared" si="9"/>
        <v>-3.8329634859794237E-2</v>
      </c>
      <c r="L76" s="17">
        <f t="shared" si="16"/>
        <v>-15200</v>
      </c>
      <c r="M76" s="15">
        <f t="shared" si="17"/>
        <v>8.9893080492233102E-2</v>
      </c>
      <c r="N76" s="18">
        <f t="shared" si="10"/>
        <v>-5.5555555555555469E-2</v>
      </c>
      <c r="O76" s="15">
        <f t="shared" si="11"/>
        <v>0</v>
      </c>
      <c r="P76" s="15">
        <f t="shared" si="12"/>
        <v>3.8461538461538547E-2</v>
      </c>
      <c r="Q76" s="15">
        <f t="shared" si="13"/>
        <v>3.6745406824147064E-2</v>
      </c>
      <c r="R76" s="15">
        <f t="shared" si="14"/>
        <v>0.30000000000000004</v>
      </c>
      <c r="S76" s="15">
        <f t="shared" si="15"/>
        <v>0</v>
      </c>
    </row>
    <row r="77" spans="2:19" x14ac:dyDescent="0.45">
      <c r="B77" s="11">
        <v>43540</v>
      </c>
      <c r="C77" s="8">
        <v>409886</v>
      </c>
      <c r="D77" s="13">
        <v>0.17</v>
      </c>
      <c r="E77" s="8">
        <v>40</v>
      </c>
      <c r="F77" s="8">
        <v>19</v>
      </c>
      <c r="G77" s="8">
        <v>30</v>
      </c>
      <c r="H77" s="8">
        <v>356</v>
      </c>
      <c r="I77" s="8">
        <v>31</v>
      </c>
      <c r="J77" s="13">
        <v>0.93</v>
      </c>
      <c r="K77" s="15">
        <f t="shared" si="9"/>
        <v>1.4325768318002918E-2</v>
      </c>
      <c r="L77" s="17">
        <f t="shared" si="16"/>
        <v>5789</v>
      </c>
      <c r="M77" s="15">
        <f t="shared" si="17"/>
        <v>0.22948577977939744</v>
      </c>
      <c r="N77" s="18">
        <f t="shared" si="10"/>
        <v>0</v>
      </c>
      <c r="O77" s="15">
        <f t="shared" si="11"/>
        <v>-9.5238095238095233E-2</v>
      </c>
      <c r="P77" s="15">
        <f t="shared" si="12"/>
        <v>7.1428571428571397E-2</v>
      </c>
      <c r="Q77" s="15">
        <f t="shared" si="13"/>
        <v>-7.7720207253886064E-2</v>
      </c>
      <c r="R77" s="15">
        <f t="shared" si="14"/>
        <v>0</v>
      </c>
      <c r="S77" s="15">
        <f t="shared" si="15"/>
        <v>-2.1052631578947323E-2</v>
      </c>
    </row>
    <row r="78" spans="2:19" x14ac:dyDescent="0.45">
      <c r="B78" s="11">
        <v>43541</v>
      </c>
      <c r="C78" s="8">
        <v>395416</v>
      </c>
      <c r="D78" s="13">
        <v>0.18</v>
      </c>
      <c r="E78" s="8">
        <v>36</v>
      </c>
      <c r="F78" s="8">
        <v>22</v>
      </c>
      <c r="G78" s="8">
        <v>29</v>
      </c>
      <c r="H78" s="8">
        <v>382</v>
      </c>
      <c r="I78" s="8">
        <v>34</v>
      </c>
      <c r="J78" s="13">
        <v>0.93</v>
      </c>
      <c r="K78" s="15">
        <f t="shared" si="9"/>
        <v>-2.7551590063425446E-2</v>
      </c>
      <c r="L78" s="17">
        <f t="shared" si="16"/>
        <v>-11203</v>
      </c>
      <c r="M78" s="15">
        <f t="shared" si="17"/>
        <v>6.0852810839899574E-2</v>
      </c>
      <c r="N78" s="18">
        <f t="shared" si="10"/>
        <v>5.8823529411764497E-2</v>
      </c>
      <c r="O78" s="15">
        <f t="shared" si="11"/>
        <v>0.15789473684210531</v>
      </c>
      <c r="P78" s="15">
        <f t="shared" si="12"/>
        <v>0.15999999999999992</v>
      </c>
      <c r="Q78" s="15">
        <f t="shared" si="13"/>
        <v>7.909604519774005E-2</v>
      </c>
      <c r="R78" s="15">
        <f t="shared" si="14"/>
        <v>-8.108108108108103E-2</v>
      </c>
      <c r="S78" s="15">
        <f t="shared" si="15"/>
        <v>1.0869565217391353E-2</v>
      </c>
    </row>
    <row r="79" spans="2:19" x14ac:dyDescent="0.45">
      <c r="B79" s="11">
        <v>43542</v>
      </c>
      <c r="C79" s="8">
        <v>395027</v>
      </c>
      <c r="D79" s="13">
        <v>0.19</v>
      </c>
      <c r="E79" s="8">
        <v>30</v>
      </c>
      <c r="F79" s="8">
        <v>21</v>
      </c>
      <c r="G79" s="8">
        <v>29</v>
      </c>
      <c r="H79" s="8">
        <v>375</v>
      </c>
      <c r="I79" s="8">
        <v>37</v>
      </c>
      <c r="J79" s="13">
        <v>0.95</v>
      </c>
      <c r="K79" s="15">
        <f t="shared" si="9"/>
        <v>1.092492028314207E-2</v>
      </c>
      <c r="L79" s="17">
        <f t="shared" si="16"/>
        <v>4269</v>
      </c>
      <c r="M79" s="15">
        <f t="shared" si="17"/>
        <v>-0.13349292547159253</v>
      </c>
      <c r="N79" s="18">
        <f t="shared" si="10"/>
        <v>0</v>
      </c>
      <c r="O79" s="15">
        <f t="shared" si="11"/>
        <v>0</v>
      </c>
      <c r="P79" s="15">
        <f t="shared" si="12"/>
        <v>0.15999999999999992</v>
      </c>
      <c r="Q79" s="15">
        <f t="shared" si="13"/>
        <v>-7.9365079365079083E-3</v>
      </c>
      <c r="R79" s="15">
        <f t="shared" si="14"/>
        <v>2.7777777777777679E-2</v>
      </c>
      <c r="S79" s="15">
        <f t="shared" si="15"/>
        <v>2.1505376344086002E-2</v>
      </c>
    </row>
    <row r="80" spans="2:19" x14ac:dyDescent="0.45">
      <c r="B80" s="11">
        <v>43543</v>
      </c>
      <c r="C80" s="8">
        <v>380462</v>
      </c>
      <c r="D80" s="13">
        <v>0.19</v>
      </c>
      <c r="E80" s="8">
        <v>37</v>
      </c>
      <c r="F80" s="8">
        <v>20</v>
      </c>
      <c r="G80" s="8">
        <v>25</v>
      </c>
      <c r="H80" s="8">
        <v>400</v>
      </c>
      <c r="I80" s="8">
        <v>33</v>
      </c>
      <c r="J80" s="13">
        <v>0.65</v>
      </c>
      <c r="K80" s="15">
        <f t="shared" si="9"/>
        <v>-1.2858766326430016E-2</v>
      </c>
      <c r="L80" s="17">
        <f t="shared" si="16"/>
        <v>-4956</v>
      </c>
      <c r="M80" s="15">
        <f t="shared" si="17"/>
        <v>0.21747418819740294</v>
      </c>
      <c r="N80" s="18">
        <f t="shared" si="10"/>
        <v>0</v>
      </c>
      <c r="O80" s="15">
        <f t="shared" si="11"/>
        <v>5.2631578947368363E-2</v>
      </c>
      <c r="P80" s="15">
        <f t="shared" si="12"/>
        <v>0</v>
      </c>
      <c r="Q80" s="15">
        <f t="shared" si="13"/>
        <v>0.1204481792717087</v>
      </c>
      <c r="R80" s="15">
        <f t="shared" si="14"/>
        <v>-0.15384615384615385</v>
      </c>
      <c r="S80" s="15">
        <f t="shared" si="15"/>
        <v>-0.2857142857142857</v>
      </c>
    </row>
    <row r="81" spans="2:19" x14ac:dyDescent="0.45">
      <c r="B81" s="11">
        <v>43544</v>
      </c>
      <c r="C81" s="8">
        <v>391681</v>
      </c>
      <c r="D81" s="13">
        <v>0.18</v>
      </c>
      <c r="E81" s="8">
        <v>38</v>
      </c>
      <c r="F81" s="8">
        <v>21</v>
      </c>
      <c r="G81" s="8">
        <v>29</v>
      </c>
      <c r="H81" s="8">
        <v>383</v>
      </c>
      <c r="I81" s="8">
        <v>36</v>
      </c>
      <c r="J81" s="13">
        <v>0.93</v>
      </c>
      <c r="K81" s="15">
        <f t="shared" si="9"/>
        <v>-9.6586355028179804E-3</v>
      </c>
      <c r="L81" s="17">
        <f t="shared" si="16"/>
        <v>-3820</v>
      </c>
      <c r="M81" s="15">
        <f t="shared" si="17"/>
        <v>0.21396683389977156</v>
      </c>
      <c r="N81" s="18">
        <f t="shared" si="10"/>
        <v>0</v>
      </c>
      <c r="O81" s="15">
        <f t="shared" si="11"/>
        <v>0</v>
      </c>
      <c r="P81" s="15">
        <f t="shared" si="12"/>
        <v>0</v>
      </c>
      <c r="Q81" s="15">
        <f t="shared" si="13"/>
        <v>1.3227513227513255E-2</v>
      </c>
      <c r="R81" s="15">
        <f t="shared" si="14"/>
        <v>2.857142857142847E-2</v>
      </c>
      <c r="S81" s="15">
        <f t="shared" si="15"/>
        <v>2.19780219780219E-2</v>
      </c>
    </row>
    <row r="82" spans="2:19" x14ac:dyDescent="0.45">
      <c r="B82" s="11">
        <v>43545</v>
      </c>
      <c r="C82" s="8">
        <v>382856</v>
      </c>
      <c r="D82" s="13">
        <v>0.19</v>
      </c>
      <c r="E82" s="8">
        <v>36</v>
      </c>
      <c r="F82" s="8">
        <v>18</v>
      </c>
      <c r="G82" s="8">
        <v>28</v>
      </c>
      <c r="H82" s="8">
        <v>379</v>
      </c>
      <c r="I82" s="8">
        <v>39</v>
      </c>
      <c r="J82" s="13">
        <v>0.95</v>
      </c>
      <c r="K82" s="15">
        <f t="shared" si="9"/>
        <v>-3.512897087916933E-2</v>
      </c>
      <c r="L82" s="17">
        <f t="shared" si="16"/>
        <v>-13939</v>
      </c>
      <c r="M82" s="15">
        <f t="shared" si="17"/>
        <v>2.1628148480879572E-2</v>
      </c>
      <c r="N82" s="18">
        <f t="shared" si="10"/>
        <v>0.11764705882352944</v>
      </c>
      <c r="O82" s="15">
        <f t="shared" si="11"/>
        <v>0</v>
      </c>
      <c r="P82" s="15">
        <f t="shared" si="12"/>
        <v>0</v>
      </c>
      <c r="Q82" s="15">
        <f t="shared" si="13"/>
        <v>1.8817204301075252E-2</v>
      </c>
      <c r="R82" s="15">
        <f t="shared" si="14"/>
        <v>0.25806451612903225</v>
      </c>
      <c r="S82" s="15">
        <f t="shared" si="15"/>
        <v>1.0638297872340496E-2</v>
      </c>
    </row>
    <row r="83" spans="2:19" x14ac:dyDescent="0.45">
      <c r="B83" s="11">
        <v>43546</v>
      </c>
      <c r="C83" s="8">
        <v>395181</v>
      </c>
      <c r="D83" s="13">
        <v>0.17</v>
      </c>
      <c r="E83" s="8">
        <v>40</v>
      </c>
      <c r="F83" s="8">
        <v>17</v>
      </c>
      <c r="G83" s="8">
        <v>27</v>
      </c>
      <c r="H83" s="8">
        <v>379</v>
      </c>
      <c r="I83" s="8">
        <v>32</v>
      </c>
      <c r="J83" s="13">
        <v>0.95</v>
      </c>
      <c r="K83" s="15">
        <f t="shared" si="9"/>
        <v>3.6241346758967952E-2</v>
      </c>
      <c r="L83" s="17">
        <f t="shared" si="16"/>
        <v>13821</v>
      </c>
      <c r="M83" s="15">
        <f t="shared" si="17"/>
        <v>0.21910746677525639</v>
      </c>
      <c r="N83" s="18">
        <f t="shared" si="10"/>
        <v>0</v>
      </c>
      <c r="O83" s="15">
        <f t="shared" si="11"/>
        <v>-0.10526315789473684</v>
      </c>
      <c r="P83" s="15">
        <f t="shared" si="12"/>
        <v>0</v>
      </c>
      <c r="Q83" s="15">
        <f t="shared" si="13"/>
        <v>-4.0506329113924044E-2</v>
      </c>
      <c r="R83" s="15">
        <f t="shared" si="14"/>
        <v>-0.17948717948717952</v>
      </c>
      <c r="S83" s="15">
        <f t="shared" si="15"/>
        <v>0</v>
      </c>
    </row>
    <row r="84" spans="2:19" x14ac:dyDescent="0.45">
      <c r="B84" s="11">
        <v>43547</v>
      </c>
      <c r="C84" s="8">
        <v>397192</v>
      </c>
      <c r="D84" s="13">
        <v>0.17</v>
      </c>
      <c r="E84" s="8">
        <v>38</v>
      </c>
      <c r="F84" s="8">
        <v>20</v>
      </c>
      <c r="G84" s="8">
        <v>30</v>
      </c>
      <c r="H84" s="8">
        <v>386</v>
      </c>
      <c r="I84" s="8">
        <v>34</v>
      </c>
      <c r="J84" s="13">
        <v>0.92</v>
      </c>
      <c r="K84" s="15">
        <f t="shared" si="9"/>
        <v>-3.0969586665560711E-2</v>
      </c>
      <c r="L84" s="17">
        <f t="shared" si="16"/>
        <v>-12694</v>
      </c>
      <c r="M84" s="15">
        <f t="shared" si="17"/>
        <v>-7.9421107332282581E-2</v>
      </c>
      <c r="N84" s="18">
        <f t="shared" si="10"/>
        <v>0</v>
      </c>
      <c r="O84" s="15">
        <f t="shared" si="11"/>
        <v>5.2631578947368363E-2</v>
      </c>
      <c r="P84" s="15">
        <f t="shared" si="12"/>
        <v>0</v>
      </c>
      <c r="Q84" s="15">
        <f t="shared" si="13"/>
        <v>8.4269662921348409E-2</v>
      </c>
      <c r="R84" s="15">
        <f t="shared" si="14"/>
        <v>9.6774193548387011E-2</v>
      </c>
      <c r="S84" s="15">
        <f t="shared" si="15"/>
        <v>-1.0752688172043001E-2</v>
      </c>
    </row>
    <row r="85" spans="2:19" x14ac:dyDescent="0.45">
      <c r="B85" s="11">
        <v>43548</v>
      </c>
      <c r="C85" s="8">
        <v>401966</v>
      </c>
      <c r="D85" s="13">
        <v>0.17</v>
      </c>
      <c r="E85" s="8">
        <v>38</v>
      </c>
      <c r="F85" s="8">
        <v>20</v>
      </c>
      <c r="G85" s="8">
        <v>26</v>
      </c>
      <c r="H85" s="8">
        <v>350</v>
      </c>
      <c r="I85" s="8">
        <v>40</v>
      </c>
      <c r="J85" s="13">
        <v>0.91</v>
      </c>
      <c r="K85" s="15">
        <f t="shared" si="9"/>
        <v>1.656483298601974E-2</v>
      </c>
      <c r="L85" s="17">
        <f t="shared" si="16"/>
        <v>6550</v>
      </c>
      <c r="M85" s="15">
        <f t="shared" si="17"/>
        <v>7.3040657040798651E-2</v>
      </c>
      <c r="N85" s="18">
        <f t="shared" si="10"/>
        <v>-5.5555555555555469E-2</v>
      </c>
      <c r="O85" s="15">
        <f t="shared" si="11"/>
        <v>-9.0909090909090939E-2</v>
      </c>
      <c r="P85" s="15">
        <f t="shared" si="12"/>
        <v>-0.10344827586206895</v>
      </c>
      <c r="Q85" s="15">
        <f t="shared" si="13"/>
        <v>-8.376963350785338E-2</v>
      </c>
      <c r="R85" s="15">
        <f t="shared" si="14"/>
        <v>0.17647058823529416</v>
      </c>
      <c r="S85" s="15">
        <f t="shared" si="15"/>
        <v>-2.1505376344086002E-2</v>
      </c>
    </row>
    <row r="86" spans="2:19" x14ac:dyDescent="0.45">
      <c r="B86" s="11">
        <v>43549</v>
      </c>
      <c r="C86" s="8">
        <v>382312</v>
      </c>
      <c r="D86" s="13">
        <v>0.19</v>
      </c>
      <c r="E86" s="8">
        <v>31</v>
      </c>
      <c r="F86" s="8">
        <v>22</v>
      </c>
      <c r="G86" s="8">
        <v>27</v>
      </c>
      <c r="H86" s="8">
        <v>390</v>
      </c>
      <c r="I86" s="8">
        <v>32</v>
      </c>
      <c r="J86" s="13">
        <v>0.92</v>
      </c>
      <c r="K86" s="15">
        <f t="shared" si="9"/>
        <v>-3.2187673247651372E-2</v>
      </c>
      <c r="L86" s="17">
        <f t="shared" si="16"/>
        <v>-12715</v>
      </c>
      <c r="M86" s="15">
        <f t="shared" si="17"/>
        <v>7.2737644093434639E-5</v>
      </c>
      <c r="N86" s="18">
        <f t="shared" si="10"/>
        <v>0</v>
      </c>
      <c r="O86" s="15">
        <f t="shared" si="11"/>
        <v>4.7619047619047672E-2</v>
      </c>
      <c r="P86" s="15">
        <f t="shared" si="12"/>
        <v>-6.8965517241379337E-2</v>
      </c>
      <c r="Q86" s="15">
        <f t="shared" si="13"/>
        <v>4.0000000000000036E-2</v>
      </c>
      <c r="R86" s="15">
        <f t="shared" si="14"/>
        <v>-0.13513513513513509</v>
      </c>
      <c r="S86" s="15">
        <f t="shared" si="15"/>
        <v>-3.1578947368420929E-2</v>
      </c>
    </row>
    <row r="87" spans="2:19" x14ac:dyDescent="0.45">
      <c r="B87" s="11">
        <v>43550</v>
      </c>
      <c r="C87" s="8">
        <v>395869</v>
      </c>
      <c r="D87" s="13">
        <v>0.17</v>
      </c>
      <c r="E87" s="8">
        <v>39</v>
      </c>
      <c r="F87" s="8">
        <v>18</v>
      </c>
      <c r="G87" s="8">
        <v>25</v>
      </c>
      <c r="H87" s="8">
        <v>366</v>
      </c>
      <c r="I87" s="8">
        <v>36</v>
      </c>
      <c r="J87" s="13">
        <v>0.94</v>
      </c>
      <c r="K87" s="15">
        <f t="shared" si="9"/>
        <v>4.0495502836025654E-2</v>
      </c>
      <c r="L87" s="17">
        <f t="shared" si="16"/>
        <v>15407</v>
      </c>
      <c r="M87" s="15">
        <f t="shared" si="17"/>
        <v>9.6738502989324404E-2</v>
      </c>
      <c r="N87" s="18">
        <f t="shared" si="10"/>
        <v>-0.10526315789473684</v>
      </c>
      <c r="O87" s="15">
        <f t="shared" si="11"/>
        <v>-9.9999999999999978E-2</v>
      </c>
      <c r="P87" s="15">
        <f t="shared" si="12"/>
        <v>0</v>
      </c>
      <c r="Q87" s="15">
        <f t="shared" si="13"/>
        <v>-8.4999999999999964E-2</v>
      </c>
      <c r="R87" s="15">
        <f t="shared" si="14"/>
        <v>9.0909090909090828E-2</v>
      </c>
      <c r="S87" s="15">
        <f t="shared" si="15"/>
        <v>0.44615384615384612</v>
      </c>
    </row>
    <row r="88" spans="2:19" x14ac:dyDescent="0.45">
      <c r="B88" s="11">
        <v>43551</v>
      </c>
      <c r="C88" s="8">
        <v>408200</v>
      </c>
      <c r="D88" s="13">
        <v>0.19</v>
      </c>
      <c r="E88" s="8">
        <v>35</v>
      </c>
      <c r="F88" s="8">
        <v>17</v>
      </c>
      <c r="G88" s="8">
        <v>28</v>
      </c>
      <c r="H88" s="8">
        <v>384</v>
      </c>
      <c r="I88" s="8">
        <v>35</v>
      </c>
      <c r="J88" s="13">
        <v>0.93</v>
      </c>
      <c r="K88" s="15">
        <f t="shared" si="9"/>
        <v>4.2174626800891568E-2</v>
      </c>
      <c r="L88" s="17">
        <f t="shared" si="16"/>
        <v>16519</v>
      </c>
      <c r="M88" s="15">
        <f t="shared" si="17"/>
        <v>-4.0102317420231515E-2</v>
      </c>
      <c r="N88" s="18">
        <f t="shared" si="10"/>
        <v>5.555555555555558E-2</v>
      </c>
      <c r="O88" s="15">
        <f t="shared" si="11"/>
        <v>-0.19047619047619047</v>
      </c>
      <c r="P88" s="15">
        <f t="shared" si="12"/>
        <v>-3.4482758620689613E-2</v>
      </c>
      <c r="Q88" s="15">
        <f t="shared" si="13"/>
        <v>2.6109660574411553E-3</v>
      </c>
      <c r="R88" s="15">
        <f t="shared" si="14"/>
        <v>-2.777777777777779E-2</v>
      </c>
      <c r="S88" s="15">
        <f t="shared" si="15"/>
        <v>0</v>
      </c>
    </row>
    <row r="89" spans="2:19" x14ac:dyDescent="0.45">
      <c r="B89" s="11">
        <v>43552</v>
      </c>
      <c r="C89" s="8">
        <v>404886</v>
      </c>
      <c r="D89" s="13">
        <v>0.17</v>
      </c>
      <c r="E89" s="8">
        <v>35</v>
      </c>
      <c r="F89" s="8">
        <v>18</v>
      </c>
      <c r="G89" s="8">
        <v>30</v>
      </c>
      <c r="H89" s="8">
        <v>395</v>
      </c>
      <c r="I89" s="8">
        <v>34</v>
      </c>
      <c r="J89" s="13">
        <v>0.93</v>
      </c>
      <c r="K89" s="15">
        <f t="shared" si="9"/>
        <v>5.7541216540944795E-2</v>
      </c>
      <c r="L89" s="17">
        <f t="shared" si="16"/>
        <v>22030</v>
      </c>
      <c r="M89" s="15">
        <f t="shared" si="17"/>
        <v>2.8165071637029859E-2</v>
      </c>
      <c r="N89" s="18">
        <f t="shared" si="10"/>
        <v>-0.10526315789473684</v>
      </c>
      <c r="O89" s="15">
        <f t="shared" si="11"/>
        <v>0</v>
      </c>
      <c r="P89" s="15">
        <f t="shared" si="12"/>
        <v>7.1428571428571397E-2</v>
      </c>
      <c r="Q89" s="15">
        <f t="shared" si="13"/>
        <v>4.2216358839050061E-2</v>
      </c>
      <c r="R89" s="15">
        <f t="shared" si="14"/>
        <v>-0.12820512820512819</v>
      </c>
      <c r="S89" s="15">
        <f t="shared" si="15"/>
        <v>-2.1052631578947323E-2</v>
      </c>
    </row>
    <row r="90" spans="2:19" x14ac:dyDescent="0.45">
      <c r="B90" s="11">
        <v>43553</v>
      </c>
      <c r="C90" s="8">
        <v>389891</v>
      </c>
      <c r="D90" s="13">
        <v>0.19</v>
      </c>
      <c r="E90" s="8">
        <v>38</v>
      </c>
      <c r="F90" s="8">
        <v>17</v>
      </c>
      <c r="G90" s="8">
        <v>25</v>
      </c>
      <c r="H90" s="8">
        <v>388</v>
      </c>
      <c r="I90" s="8">
        <v>36</v>
      </c>
      <c r="J90" s="13">
        <v>0.95</v>
      </c>
      <c r="K90" s="15">
        <f t="shared" si="9"/>
        <v>-1.3386271101090363E-2</v>
      </c>
      <c r="L90" s="17">
        <f t="shared" si="16"/>
        <v>-5290</v>
      </c>
      <c r="M90" s="15">
        <f t="shared" si="17"/>
        <v>-6.2716957546035901E-2</v>
      </c>
      <c r="N90" s="18">
        <f t="shared" si="10"/>
        <v>0.11764705882352944</v>
      </c>
      <c r="O90" s="15">
        <f t="shared" si="11"/>
        <v>0</v>
      </c>
      <c r="P90" s="15">
        <f t="shared" si="12"/>
        <v>-7.407407407407407E-2</v>
      </c>
      <c r="Q90" s="15">
        <f t="shared" si="13"/>
        <v>2.3746701846965701E-2</v>
      </c>
      <c r="R90" s="15">
        <f t="shared" si="14"/>
        <v>0.125</v>
      </c>
      <c r="S90" s="15">
        <f t="shared" si="15"/>
        <v>0</v>
      </c>
    </row>
    <row r="91" spans="2:19" x14ac:dyDescent="0.45">
      <c r="B91" s="11">
        <v>43554</v>
      </c>
      <c r="C91" s="8">
        <v>380769</v>
      </c>
      <c r="D91" s="13">
        <v>0.18</v>
      </c>
      <c r="E91" s="8">
        <v>39</v>
      </c>
      <c r="F91" s="8">
        <v>18</v>
      </c>
      <c r="G91" s="8">
        <v>28</v>
      </c>
      <c r="H91" s="8">
        <v>354</v>
      </c>
      <c r="I91" s="8">
        <v>30</v>
      </c>
      <c r="J91" s="13">
        <v>0.92</v>
      </c>
      <c r="K91" s="15">
        <f t="shared" si="9"/>
        <v>-4.1347761284215245E-2</v>
      </c>
      <c r="L91" s="17">
        <f t="shared" si="16"/>
        <v>-16423</v>
      </c>
      <c r="M91" s="15">
        <f t="shared" si="17"/>
        <v>-1.612007079169453E-2</v>
      </c>
      <c r="N91" s="18">
        <f t="shared" si="10"/>
        <v>5.8823529411764497E-2</v>
      </c>
      <c r="O91" s="15">
        <f t="shared" si="11"/>
        <v>-9.9999999999999978E-2</v>
      </c>
      <c r="P91" s="15">
        <f t="shared" si="12"/>
        <v>-6.6666666666666652E-2</v>
      </c>
      <c r="Q91" s="15">
        <f t="shared" si="13"/>
        <v>-8.2901554404145039E-2</v>
      </c>
      <c r="R91" s="15">
        <f t="shared" si="14"/>
        <v>-0.11764705882352944</v>
      </c>
      <c r="S91" s="15">
        <f t="shared" si="15"/>
        <v>0</v>
      </c>
    </row>
    <row r="92" spans="2:19" x14ac:dyDescent="0.45">
      <c r="B92" s="11">
        <v>43555</v>
      </c>
      <c r="C92" s="8">
        <v>398067</v>
      </c>
      <c r="D92" s="13">
        <v>0.19</v>
      </c>
      <c r="E92" s="8">
        <v>36</v>
      </c>
      <c r="F92" s="8">
        <v>17</v>
      </c>
      <c r="G92" s="8">
        <v>29</v>
      </c>
      <c r="H92" s="8">
        <v>363</v>
      </c>
      <c r="I92" s="8">
        <v>37</v>
      </c>
      <c r="J92" s="13">
        <v>0.95</v>
      </c>
      <c r="K92" s="15">
        <f t="shared" si="9"/>
        <v>-9.6998253583636673E-3</v>
      </c>
      <c r="L92" s="17">
        <f t="shared" si="16"/>
        <v>-3899</v>
      </c>
      <c r="M92" s="15">
        <f t="shared" si="17"/>
        <v>-6.1820887181607609E-2</v>
      </c>
      <c r="N92" s="18">
        <f t="shared" si="10"/>
        <v>0.11764705882352944</v>
      </c>
      <c r="O92" s="15">
        <f t="shared" si="11"/>
        <v>-0.15000000000000002</v>
      </c>
      <c r="P92" s="15">
        <f t="shared" si="12"/>
        <v>0.11538461538461542</v>
      </c>
      <c r="Q92" s="15">
        <f t="shared" si="13"/>
        <v>3.7142857142857144E-2</v>
      </c>
      <c r="R92" s="15">
        <f t="shared" si="14"/>
        <v>-7.4999999999999956E-2</v>
      </c>
      <c r="S92" s="15">
        <f t="shared" si="15"/>
        <v>4.39560439560438E-2</v>
      </c>
    </row>
    <row r="93" spans="2:19" x14ac:dyDescent="0.45">
      <c r="B93" s="11">
        <v>43556</v>
      </c>
      <c r="C93" s="8">
        <v>409072</v>
      </c>
      <c r="D93" s="13">
        <v>0.17</v>
      </c>
      <c r="E93" s="8">
        <v>36</v>
      </c>
      <c r="F93" s="8">
        <v>21</v>
      </c>
      <c r="G93" s="8">
        <v>29</v>
      </c>
      <c r="H93" s="8">
        <v>354</v>
      </c>
      <c r="I93" s="8">
        <v>35</v>
      </c>
      <c r="J93" s="13">
        <v>0.91</v>
      </c>
      <c r="K93" s="15">
        <f t="shared" si="9"/>
        <v>6.9995187176965512E-2</v>
      </c>
      <c r="L93" s="17">
        <f t="shared" si="16"/>
        <v>26760</v>
      </c>
      <c r="M93" s="15">
        <f t="shared" si="17"/>
        <v>0.24257505607647589</v>
      </c>
      <c r="N93" s="18">
        <f t="shared" si="10"/>
        <v>-0.10526315789473684</v>
      </c>
      <c r="O93" s="15">
        <f t="shared" si="11"/>
        <v>-4.5454545454545414E-2</v>
      </c>
      <c r="P93" s="15">
        <f t="shared" si="12"/>
        <v>7.4074074074074181E-2</v>
      </c>
      <c r="Q93" s="15">
        <f t="shared" si="13"/>
        <v>-9.2307692307692313E-2</v>
      </c>
      <c r="R93" s="15">
        <f t="shared" si="14"/>
        <v>9.375E-2</v>
      </c>
      <c r="S93" s="15">
        <f t="shared" si="15"/>
        <v>-1.0869565217391353E-2</v>
      </c>
    </row>
    <row r="94" spans="2:19" x14ac:dyDescent="0.45">
      <c r="B94" s="11">
        <v>43557</v>
      </c>
      <c r="C94" s="8">
        <v>385907</v>
      </c>
      <c r="D94" s="13">
        <v>0.19</v>
      </c>
      <c r="E94" s="8">
        <v>35</v>
      </c>
      <c r="F94" s="8">
        <v>22</v>
      </c>
      <c r="G94" s="8">
        <v>25</v>
      </c>
      <c r="H94" s="8">
        <v>383</v>
      </c>
      <c r="I94" s="8">
        <v>33</v>
      </c>
      <c r="J94" s="13">
        <v>0.95</v>
      </c>
      <c r="K94" s="15">
        <f t="shared" si="9"/>
        <v>-2.5164890405664497E-2</v>
      </c>
      <c r="L94" s="17">
        <f t="shared" si="16"/>
        <v>-9962</v>
      </c>
      <c r="M94" s="15">
        <f t="shared" si="17"/>
        <v>-0.12514797856918614</v>
      </c>
      <c r="N94" s="18">
        <f t="shared" si="10"/>
        <v>0.11764705882352944</v>
      </c>
      <c r="O94" s="15">
        <f t="shared" si="11"/>
        <v>0.22222222222222232</v>
      </c>
      <c r="P94" s="15">
        <f t="shared" si="12"/>
        <v>0</v>
      </c>
      <c r="Q94" s="15">
        <f t="shared" si="13"/>
        <v>4.644808743169393E-2</v>
      </c>
      <c r="R94" s="15">
        <f t="shared" si="14"/>
        <v>-8.333333333333337E-2</v>
      </c>
      <c r="S94" s="15">
        <f t="shared" si="15"/>
        <v>1.0638297872340496E-2</v>
      </c>
    </row>
    <row r="95" spans="2:19" x14ac:dyDescent="0.45">
      <c r="B95" s="11">
        <v>43558</v>
      </c>
      <c r="C95" s="8">
        <v>410264</v>
      </c>
      <c r="D95" s="13">
        <v>0.17</v>
      </c>
      <c r="E95" s="8">
        <v>37</v>
      </c>
      <c r="F95" s="8">
        <v>21</v>
      </c>
      <c r="G95" s="8">
        <v>28</v>
      </c>
      <c r="H95" s="8">
        <v>361</v>
      </c>
      <c r="I95" s="8">
        <v>33</v>
      </c>
      <c r="J95" s="13">
        <v>0.91</v>
      </c>
      <c r="K95" s="15">
        <f t="shared" si="9"/>
        <v>5.0563449289564577E-3</v>
      </c>
      <c r="L95" s="17">
        <f t="shared" si="16"/>
        <v>2064</v>
      </c>
      <c r="M95" s="15">
        <f t="shared" si="17"/>
        <v>6.248813606775383E-2</v>
      </c>
      <c r="N95" s="18">
        <f t="shared" si="10"/>
        <v>-0.10526315789473684</v>
      </c>
      <c r="O95" s="15">
        <f t="shared" si="11"/>
        <v>0.23529411764705888</v>
      </c>
      <c r="P95" s="15">
        <f t="shared" si="12"/>
        <v>0</v>
      </c>
      <c r="Q95" s="15">
        <f t="shared" si="13"/>
        <v>-5.989583333333337E-2</v>
      </c>
      <c r="R95" s="15">
        <f t="shared" si="14"/>
        <v>-5.7142857142857162E-2</v>
      </c>
      <c r="S95" s="15">
        <f t="shared" si="15"/>
        <v>-2.1505376344086002E-2</v>
      </c>
    </row>
    <row r="96" spans="2:19" x14ac:dyDescent="0.45">
      <c r="B96" s="11">
        <v>43559</v>
      </c>
      <c r="C96" s="8">
        <v>406272</v>
      </c>
      <c r="D96" s="13">
        <v>0.1</v>
      </c>
      <c r="E96" s="8">
        <v>35</v>
      </c>
      <c r="F96" s="8">
        <v>21</v>
      </c>
      <c r="G96" s="8">
        <v>29</v>
      </c>
      <c r="H96" s="8">
        <v>388</v>
      </c>
      <c r="I96" s="8">
        <v>40</v>
      </c>
      <c r="J96" s="13">
        <v>0.92</v>
      </c>
      <c r="K96" s="15">
        <f t="shared" si="9"/>
        <v>3.423185785628613E-3</v>
      </c>
      <c r="L96" s="17">
        <f t="shared" si="16"/>
        <v>1386</v>
      </c>
      <c r="M96" s="15">
        <f t="shared" si="17"/>
        <v>3.423185785628613E-3</v>
      </c>
      <c r="N96" s="18">
        <f t="shared" si="10"/>
        <v>-0.41176470588235292</v>
      </c>
      <c r="O96" s="15">
        <f t="shared" si="11"/>
        <v>0.16666666666666674</v>
      </c>
      <c r="P96" s="15">
        <f t="shared" si="12"/>
        <v>-3.3333333333333326E-2</v>
      </c>
      <c r="Q96" s="15">
        <f t="shared" si="13"/>
        <v>-1.7721518987341756E-2</v>
      </c>
      <c r="R96" s="15">
        <f t="shared" si="14"/>
        <v>0.17647058823529416</v>
      </c>
      <c r="S96" s="15">
        <f t="shared" si="15"/>
        <v>-1.0752688172043001E-2</v>
      </c>
    </row>
    <row r="97" spans="2:19" x14ac:dyDescent="0.45">
      <c r="B97" s="11">
        <v>43560</v>
      </c>
      <c r="C97" s="8">
        <v>388271</v>
      </c>
      <c r="D97" s="13">
        <v>0.18</v>
      </c>
      <c r="E97" s="8">
        <v>34</v>
      </c>
      <c r="F97" s="8">
        <v>17</v>
      </c>
      <c r="G97" s="8">
        <v>28</v>
      </c>
      <c r="H97" s="8">
        <v>361</v>
      </c>
      <c r="I97" s="8">
        <v>36</v>
      </c>
      <c r="J97" s="13">
        <v>0.95</v>
      </c>
      <c r="K97" s="15">
        <f t="shared" si="9"/>
        <v>-4.1550074251521796E-3</v>
      </c>
      <c r="L97" s="17">
        <f t="shared" si="16"/>
        <v>-1620</v>
      </c>
      <c r="M97" s="15">
        <f t="shared" si="17"/>
        <v>-0.10898079611724143</v>
      </c>
      <c r="N97" s="18">
        <f t="shared" si="10"/>
        <v>-5.2631578947368474E-2</v>
      </c>
      <c r="O97" s="15">
        <f t="shared" si="11"/>
        <v>0</v>
      </c>
      <c r="P97" s="15">
        <f t="shared" si="12"/>
        <v>0.12000000000000011</v>
      </c>
      <c r="Q97" s="15">
        <f t="shared" si="13"/>
        <v>-6.9587628865979356E-2</v>
      </c>
      <c r="R97" s="15">
        <f t="shared" si="14"/>
        <v>0</v>
      </c>
      <c r="S97" s="15">
        <f t="shared" si="15"/>
        <v>0</v>
      </c>
    </row>
    <row r="98" spans="2:19" x14ac:dyDescent="0.45">
      <c r="B98" s="11">
        <v>43561</v>
      </c>
      <c r="C98" s="8">
        <v>403590</v>
      </c>
      <c r="D98" s="13">
        <v>0.17</v>
      </c>
      <c r="E98" s="8">
        <v>30</v>
      </c>
      <c r="F98" s="8">
        <v>18</v>
      </c>
      <c r="G98" s="8">
        <v>25</v>
      </c>
      <c r="H98" s="8">
        <v>363</v>
      </c>
      <c r="I98" s="8">
        <v>30</v>
      </c>
      <c r="J98" s="13">
        <v>0.91</v>
      </c>
      <c r="K98" s="15">
        <f t="shared" si="9"/>
        <v>5.9933975717560983E-2</v>
      </c>
      <c r="L98" s="17">
        <f t="shared" si="16"/>
        <v>22821</v>
      </c>
      <c r="M98" s="15">
        <f t="shared" si="17"/>
        <v>-0.1846661725249531</v>
      </c>
      <c r="N98" s="18">
        <f t="shared" si="10"/>
        <v>-5.5555555555555469E-2</v>
      </c>
      <c r="O98" s="15">
        <f t="shared" si="11"/>
        <v>0</v>
      </c>
      <c r="P98" s="15">
        <f t="shared" si="12"/>
        <v>-0.1071428571428571</v>
      </c>
      <c r="Q98" s="15">
        <f t="shared" si="13"/>
        <v>2.5423728813559254E-2</v>
      </c>
      <c r="R98" s="15">
        <f t="shared" si="14"/>
        <v>0</v>
      </c>
      <c r="S98" s="15">
        <f t="shared" si="15"/>
        <v>-1.0869565217391353E-2</v>
      </c>
    </row>
    <row r="99" spans="2:19" x14ac:dyDescent="0.45">
      <c r="B99" s="11">
        <v>43562</v>
      </c>
      <c r="C99" s="8">
        <v>403770</v>
      </c>
      <c r="D99" s="13">
        <v>0.18</v>
      </c>
      <c r="E99" s="8">
        <v>37</v>
      </c>
      <c r="F99" s="8">
        <v>22</v>
      </c>
      <c r="G99" s="8">
        <v>27</v>
      </c>
      <c r="H99" s="8">
        <v>391</v>
      </c>
      <c r="I99" s="8">
        <v>31</v>
      </c>
      <c r="J99" s="13">
        <v>0.95</v>
      </c>
      <c r="K99" s="15">
        <f t="shared" si="9"/>
        <v>1.4326733941773639E-2</v>
      </c>
      <c r="L99" s="17">
        <f t="shared" si="16"/>
        <v>5703</v>
      </c>
      <c r="M99" s="15">
        <f t="shared" si="17"/>
        <v>4.2502476551267376E-2</v>
      </c>
      <c r="N99" s="18">
        <f t="shared" si="10"/>
        <v>-5.2631578947368474E-2</v>
      </c>
      <c r="O99" s="15">
        <f t="shared" si="11"/>
        <v>0.29411764705882359</v>
      </c>
      <c r="P99" s="15">
        <f t="shared" si="12"/>
        <v>-6.8965517241379337E-2</v>
      </c>
      <c r="Q99" s="15">
        <f t="shared" si="13"/>
        <v>7.7134986225895208E-2</v>
      </c>
      <c r="R99" s="15">
        <f t="shared" si="14"/>
        <v>-0.16216216216216217</v>
      </c>
      <c r="S99" s="15">
        <f t="shared" si="15"/>
        <v>0</v>
      </c>
    </row>
    <row r="100" spans="2:19" x14ac:dyDescent="0.45">
      <c r="B100" s="11">
        <v>43563</v>
      </c>
      <c r="C100" s="8">
        <v>390761</v>
      </c>
      <c r="D100" s="13">
        <v>0.19</v>
      </c>
      <c r="E100" s="8">
        <v>32</v>
      </c>
      <c r="F100" s="8">
        <v>21</v>
      </c>
      <c r="G100" s="8">
        <v>27</v>
      </c>
      <c r="H100" s="8">
        <v>387</v>
      </c>
      <c r="I100" s="8">
        <v>34</v>
      </c>
      <c r="J100" s="13">
        <v>0.92</v>
      </c>
      <c r="K100" s="15">
        <f t="shared" si="9"/>
        <v>-4.4762291234794804E-2</v>
      </c>
      <c r="L100" s="17">
        <f t="shared" si="16"/>
        <v>-18311</v>
      </c>
      <c r="M100" s="15">
        <f t="shared" si="17"/>
        <v>-0.1508998144309287</v>
      </c>
      <c r="N100" s="18">
        <f t="shared" si="10"/>
        <v>0.11764705882352944</v>
      </c>
      <c r="O100" s="15">
        <f t="shared" si="11"/>
        <v>0</v>
      </c>
      <c r="P100" s="15">
        <f t="shared" si="12"/>
        <v>-6.8965517241379337E-2</v>
      </c>
      <c r="Q100" s="15">
        <f t="shared" si="13"/>
        <v>9.3220338983050821E-2</v>
      </c>
      <c r="R100" s="15">
        <f t="shared" si="14"/>
        <v>-2.8571428571428581E-2</v>
      </c>
      <c r="S100" s="15">
        <f t="shared" si="15"/>
        <v>1.098901098901095E-2</v>
      </c>
    </row>
    <row r="101" spans="2:19" x14ac:dyDescent="0.45">
      <c r="B101" s="11">
        <v>43564</v>
      </c>
      <c r="C101" s="8">
        <v>395003</v>
      </c>
      <c r="D101" s="13">
        <v>0.19</v>
      </c>
      <c r="E101" s="8">
        <v>34</v>
      </c>
      <c r="F101" s="8">
        <v>22</v>
      </c>
      <c r="G101" s="8">
        <v>25</v>
      </c>
      <c r="H101" s="8">
        <v>400</v>
      </c>
      <c r="I101" s="8">
        <v>34</v>
      </c>
      <c r="J101" s="13">
        <v>0.95</v>
      </c>
      <c r="K101" s="15">
        <f t="shared" si="9"/>
        <v>2.3570445729152345E-2</v>
      </c>
      <c r="L101" s="17">
        <f t="shared" si="16"/>
        <v>9096</v>
      </c>
      <c r="M101" s="15">
        <f t="shared" si="17"/>
        <v>-5.6744241488234648E-3</v>
      </c>
      <c r="N101" s="18">
        <f t="shared" si="10"/>
        <v>0</v>
      </c>
      <c r="O101" s="15">
        <f t="shared" si="11"/>
        <v>0</v>
      </c>
      <c r="P101" s="15">
        <f t="shared" si="12"/>
        <v>0</v>
      </c>
      <c r="Q101" s="15">
        <f t="shared" si="13"/>
        <v>4.4386422976501416E-2</v>
      </c>
      <c r="R101" s="15">
        <f t="shared" si="14"/>
        <v>3.0303030303030276E-2</v>
      </c>
      <c r="S101" s="15">
        <f t="shared" si="15"/>
        <v>0</v>
      </c>
    </row>
    <row r="102" spans="2:19" x14ac:dyDescent="0.45">
      <c r="B102" s="11">
        <v>43565</v>
      </c>
      <c r="C102" s="8">
        <v>395190</v>
      </c>
      <c r="D102" s="13">
        <v>0.19</v>
      </c>
      <c r="E102" s="8">
        <v>32</v>
      </c>
      <c r="F102" s="8">
        <v>20</v>
      </c>
      <c r="G102" s="8">
        <v>25</v>
      </c>
      <c r="H102" s="8">
        <v>384</v>
      </c>
      <c r="I102" s="8">
        <v>30</v>
      </c>
      <c r="J102" s="13">
        <v>0.95</v>
      </c>
      <c r="K102" s="15">
        <f t="shared" si="9"/>
        <v>-3.674219526938749E-2</v>
      </c>
      <c r="L102" s="17">
        <f t="shared" si="16"/>
        <v>-15074</v>
      </c>
      <c r="M102" s="15">
        <f t="shared" si="17"/>
        <v>-0.16691216888163241</v>
      </c>
      <c r="N102" s="18">
        <f t="shared" si="10"/>
        <v>0.11764705882352944</v>
      </c>
      <c r="O102" s="15">
        <f t="shared" si="11"/>
        <v>-4.7619047619047672E-2</v>
      </c>
      <c r="P102" s="15">
        <f t="shared" si="12"/>
        <v>-0.1071428571428571</v>
      </c>
      <c r="Q102" s="15">
        <f t="shared" si="13"/>
        <v>6.3711911357340778E-2</v>
      </c>
      <c r="R102" s="15">
        <f t="shared" si="14"/>
        <v>-9.0909090909090939E-2</v>
      </c>
      <c r="S102" s="15">
        <f t="shared" si="15"/>
        <v>4.39560439560438E-2</v>
      </c>
    </row>
    <row r="103" spans="2:19" x14ac:dyDescent="0.45">
      <c r="B103" s="11">
        <v>43566</v>
      </c>
      <c r="C103" s="8">
        <v>394581</v>
      </c>
      <c r="D103" s="13">
        <v>0.18</v>
      </c>
      <c r="E103" s="8">
        <v>35</v>
      </c>
      <c r="F103" s="8">
        <v>19</v>
      </c>
      <c r="G103" s="8">
        <v>25</v>
      </c>
      <c r="H103" s="8">
        <v>387</v>
      </c>
      <c r="I103" s="8">
        <v>36</v>
      </c>
      <c r="J103" s="13">
        <v>0.91</v>
      </c>
      <c r="K103" s="15">
        <f t="shared" si="9"/>
        <v>-2.8776287807183332E-2</v>
      </c>
      <c r="L103" s="17">
        <f t="shared" si="16"/>
        <v>-11691</v>
      </c>
      <c r="M103" s="15">
        <f t="shared" si="17"/>
        <v>-2.8776287807183332E-2</v>
      </c>
      <c r="N103" s="18">
        <f t="shared" si="10"/>
        <v>0.79999999999999982</v>
      </c>
      <c r="O103" s="15">
        <f t="shared" si="11"/>
        <v>-9.5238095238095233E-2</v>
      </c>
      <c r="P103" s="15">
        <f t="shared" si="12"/>
        <v>-0.13793103448275867</v>
      </c>
      <c r="Q103" s="15">
        <f t="shared" si="13"/>
        <v>-2.5773195876288568E-3</v>
      </c>
      <c r="R103" s="15">
        <f t="shared" si="14"/>
        <v>-9.9999999999999978E-2</v>
      </c>
      <c r="S103" s="15">
        <f t="shared" si="15"/>
        <v>-1.0869565217391353E-2</v>
      </c>
    </row>
    <row r="104" spans="2:19" x14ac:dyDescent="0.45">
      <c r="B104" s="11">
        <v>43567</v>
      </c>
      <c r="C104" s="8">
        <v>406144</v>
      </c>
      <c r="D104" s="13">
        <v>0.17</v>
      </c>
      <c r="E104" s="8">
        <v>32</v>
      </c>
      <c r="F104" s="8">
        <v>17</v>
      </c>
      <c r="G104" s="8">
        <v>28</v>
      </c>
      <c r="H104" s="8">
        <v>360</v>
      </c>
      <c r="I104" s="8">
        <v>32</v>
      </c>
      <c r="J104" s="13">
        <v>0.95</v>
      </c>
      <c r="K104" s="15">
        <f t="shared" si="9"/>
        <v>4.6032281576527723E-2</v>
      </c>
      <c r="L104" s="17">
        <f t="shared" si="16"/>
        <v>17873</v>
      </c>
      <c r="M104" s="15">
        <f t="shared" si="17"/>
        <v>-1.5499029104444451E-2</v>
      </c>
      <c r="N104" s="18">
        <f t="shared" si="10"/>
        <v>-5.5555555555555469E-2</v>
      </c>
      <c r="O104" s="15">
        <f t="shared" si="11"/>
        <v>0</v>
      </c>
      <c r="P104" s="15">
        <f t="shared" si="12"/>
        <v>0</v>
      </c>
      <c r="Q104" s="15">
        <f t="shared" si="13"/>
        <v>-2.7700831024930483E-3</v>
      </c>
      <c r="R104" s="15">
        <f t="shared" si="14"/>
        <v>-0.11111111111111116</v>
      </c>
      <c r="S104" s="15">
        <f t="shared" si="15"/>
        <v>0</v>
      </c>
    </row>
    <row r="105" spans="2:19" x14ac:dyDescent="0.45">
      <c r="B105" s="11">
        <v>43568</v>
      </c>
      <c r="C105" s="8">
        <v>381621</v>
      </c>
      <c r="D105" s="13">
        <v>0.17</v>
      </c>
      <c r="E105" s="8">
        <v>31</v>
      </c>
      <c r="F105" s="8">
        <v>21</v>
      </c>
      <c r="G105" s="8">
        <v>25</v>
      </c>
      <c r="H105" s="8">
        <v>366</v>
      </c>
      <c r="I105" s="8">
        <v>32</v>
      </c>
      <c r="J105" s="13">
        <v>0.91</v>
      </c>
      <c r="K105" s="15">
        <f t="shared" si="9"/>
        <v>-5.4433955251616761E-2</v>
      </c>
      <c r="L105" s="17">
        <f t="shared" si="16"/>
        <v>-21969</v>
      </c>
      <c r="M105" s="15">
        <f t="shared" si="17"/>
        <v>-2.2915087093337339E-2</v>
      </c>
      <c r="N105" s="18">
        <f t="shared" si="10"/>
        <v>0</v>
      </c>
      <c r="O105" s="15">
        <f t="shared" si="11"/>
        <v>0.16666666666666674</v>
      </c>
      <c r="P105" s="15">
        <f t="shared" si="12"/>
        <v>0</v>
      </c>
      <c r="Q105" s="15">
        <f t="shared" si="13"/>
        <v>8.2644628099173278E-3</v>
      </c>
      <c r="R105" s="15">
        <f t="shared" si="14"/>
        <v>6.6666666666666652E-2</v>
      </c>
      <c r="S105" s="15">
        <f t="shared" si="15"/>
        <v>0</v>
      </c>
    </row>
    <row r="106" spans="2:19" x14ac:dyDescent="0.45">
      <c r="B106" s="11">
        <v>43569</v>
      </c>
      <c r="C106" s="8">
        <v>396665</v>
      </c>
      <c r="D106" s="13">
        <v>0.17</v>
      </c>
      <c r="E106" s="8">
        <v>38</v>
      </c>
      <c r="F106" s="8">
        <v>22</v>
      </c>
      <c r="G106" s="8">
        <v>29</v>
      </c>
      <c r="H106" s="8">
        <v>395</v>
      </c>
      <c r="I106" s="8">
        <v>35</v>
      </c>
      <c r="J106" s="13">
        <v>0.95</v>
      </c>
      <c r="K106" s="15">
        <f t="shared" si="9"/>
        <v>-1.7596651559055876E-2</v>
      </c>
      <c r="L106" s="17">
        <f t="shared" si="16"/>
        <v>-7105</v>
      </c>
      <c r="M106" s="15">
        <f t="shared" si="17"/>
        <v>8.9547902906994548E-3</v>
      </c>
      <c r="N106" s="18">
        <f t="shared" si="10"/>
        <v>-5.5555555555555469E-2</v>
      </c>
      <c r="O106" s="15">
        <f t="shared" si="11"/>
        <v>0</v>
      </c>
      <c r="P106" s="15">
        <f t="shared" si="12"/>
        <v>7.4074074074074181E-2</v>
      </c>
      <c r="Q106" s="15">
        <f t="shared" si="13"/>
        <v>1.0230179028132946E-2</v>
      </c>
      <c r="R106" s="15">
        <f t="shared" si="14"/>
        <v>0.12903225806451624</v>
      </c>
      <c r="S106" s="15">
        <f t="shared" si="15"/>
        <v>0</v>
      </c>
    </row>
    <row r="107" spans="2:19" x14ac:dyDescent="0.45">
      <c r="B107" s="11">
        <v>43570</v>
      </c>
      <c r="C107" s="8">
        <v>406139</v>
      </c>
      <c r="D107" s="13">
        <v>0.17</v>
      </c>
      <c r="E107" s="8">
        <v>31</v>
      </c>
      <c r="F107" s="8">
        <v>17</v>
      </c>
      <c r="G107" s="8">
        <v>26</v>
      </c>
      <c r="H107" s="8">
        <v>360</v>
      </c>
      <c r="I107" s="8">
        <v>35</v>
      </c>
      <c r="J107" s="13">
        <v>0.94</v>
      </c>
      <c r="K107" s="15">
        <f t="shared" si="9"/>
        <v>3.9353978518838817E-2</v>
      </c>
      <c r="L107" s="17">
        <f t="shared" si="16"/>
        <v>15378</v>
      </c>
      <c r="M107" s="15">
        <f t="shared" si="17"/>
        <v>6.8741666901250831E-3</v>
      </c>
      <c r="N107" s="18">
        <f t="shared" si="10"/>
        <v>-0.10526315789473684</v>
      </c>
      <c r="O107" s="15">
        <f t="shared" si="11"/>
        <v>-0.19047619047619047</v>
      </c>
      <c r="P107" s="15">
        <f t="shared" si="12"/>
        <v>-3.703703703703709E-2</v>
      </c>
      <c r="Q107" s="15">
        <f t="shared" si="13"/>
        <v>-6.9767441860465129E-2</v>
      </c>
      <c r="R107" s="15">
        <f t="shared" si="14"/>
        <v>2.9411764705882248E-2</v>
      </c>
      <c r="S107" s="15">
        <f t="shared" si="15"/>
        <v>2.1739130434782483E-2</v>
      </c>
    </row>
    <row r="108" spans="2:19" x14ac:dyDescent="0.45">
      <c r="B108" s="11">
        <v>43571</v>
      </c>
      <c r="C108" s="8">
        <v>400491</v>
      </c>
      <c r="D108" s="13">
        <v>0.18</v>
      </c>
      <c r="E108" s="8">
        <v>33</v>
      </c>
      <c r="F108" s="8">
        <v>22</v>
      </c>
      <c r="G108" s="8">
        <v>25</v>
      </c>
      <c r="H108" s="8">
        <v>394</v>
      </c>
      <c r="I108" s="8">
        <v>30</v>
      </c>
      <c r="J108" s="13">
        <v>0.92</v>
      </c>
      <c r="K108" s="15">
        <f t="shared" si="9"/>
        <v>1.3893565365326266E-2</v>
      </c>
      <c r="L108" s="17">
        <f t="shared" si="16"/>
        <v>5488</v>
      </c>
      <c r="M108" s="15">
        <f t="shared" si="17"/>
        <v>-1.5926833616006775E-2</v>
      </c>
      <c r="N108" s="18">
        <f t="shared" si="10"/>
        <v>-5.2631578947368474E-2</v>
      </c>
      <c r="O108" s="15">
        <f t="shared" si="11"/>
        <v>0</v>
      </c>
      <c r="P108" s="15">
        <f t="shared" si="12"/>
        <v>0</v>
      </c>
      <c r="Q108" s="15">
        <f t="shared" si="13"/>
        <v>-1.5000000000000013E-2</v>
      </c>
      <c r="R108" s="15">
        <f t="shared" si="14"/>
        <v>-0.11764705882352944</v>
      </c>
      <c r="S108" s="15">
        <f t="shared" si="15"/>
        <v>-3.1578947368420929E-2</v>
      </c>
    </row>
    <row r="109" spans="2:19" x14ac:dyDescent="0.45">
      <c r="B109" s="11">
        <v>43572</v>
      </c>
      <c r="C109" s="8">
        <v>400313</v>
      </c>
      <c r="D109" s="13">
        <v>0.18</v>
      </c>
      <c r="E109" s="8">
        <v>31</v>
      </c>
      <c r="F109" s="8">
        <v>17</v>
      </c>
      <c r="G109" s="8">
        <v>30</v>
      </c>
      <c r="H109" s="8">
        <v>387</v>
      </c>
      <c r="I109" s="8">
        <v>35</v>
      </c>
      <c r="J109" s="13">
        <v>0.92</v>
      </c>
      <c r="K109" s="15">
        <f t="shared" si="9"/>
        <v>1.2963384701029979E-2</v>
      </c>
      <c r="L109" s="17">
        <f t="shared" si="16"/>
        <v>5123</v>
      </c>
      <c r="M109" s="15">
        <f t="shared" si="17"/>
        <v>-1.8691721070877354E-2</v>
      </c>
      <c r="N109" s="18">
        <f t="shared" si="10"/>
        <v>-5.2631578947368474E-2</v>
      </c>
      <c r="O109" s="15">
        <f t="shared" si="11"/>
        <v>-0.15000000000000002</v>
      </c>
      <c r="P109" s="15">
        <f t="shared" si="12"/>
        <v>0.19999999999999996</v>
      </c>
      <c r="Q109" s="15">
        <f t="shared" si="13"/>
        <v>7.8125E-3</v>
      </c>
      <c r="R109" s="15">
        <f t="shared" si="14"/>
        <v>0.16666666666666674</v>
      </c>
      <c r="S109" s="15">
        <f t="shared" si="15"/>
        <v>-3.1578947368420929E-2</v>
      </c>
    </row>
    <row r="110" spans="2:19" x14ac:dyDescent="0.45">
      <c r="B110" s="11">
        <v>43573</v>
      </c>
      <c r="C110" s="8">
        <v>389107</v>
      </c>
      <c r="D110" s="13">
        <v>0.28999999999999998</v>
      </c>
      <c r="E110" s="8">
        <v>32</v>
      </c>
      <c r="F110" s="8">
        <v>18</v>
      </c>
      <c r="G110" s="8">
        <v>28</v>
      </c>
      <c r="H110" s="8">
        <v>364</v>
      </c>
      <c r="I110" s="8">
        <v>40</v>
      </c>
      <c r="J110" s="13">
        <v>0.91</v>
      </c>
      <c r="K110" s="15">
        <f t="shared" si="9"/>
        <v>-1.3872943704841378E-2</v>
      </c>
      <c r="L110" s="17">
        <f t="shared" si="16"/>
        <v>-5474</v>
      </c>
      <c r="M110" s="15">
        <f t="shared" si="17"/>
        <v>-9.839811995871206E-2</v>
      </c>
      <c r="N110" s="18">
        <f t="shared" si="10"/>
        <v>0.61111111111111116</v>
      </c>
      <c r="O110" s="15">
        <f t="shared" si="11"/>
        <v>-5.2631578947368474E-2</v>
      </c>
      <c r="P110" s="15">
        <f t="shared" si="12"/>
        <v>0.12000000000000011</v>
      </c>
      <c r="Q110" s="15">
        <f t="shared" si="13"/>
        <v>-5.9431524547803649E-2</v>
      </c>
      <c r="R110" s="15">
        <f t="shared" si="14"/>
        <v>0.11111111111111116</v>
      </c>
      <c r="S110" s="15">
        <f t="shared" si="15"/>
        <v>0</v>
      </c>
    </row>
    <row r="111" spans="2:19" x14ac:dyDescent="0.45">
      <c r="B111" s="11">
        <v>43574</v>
      </c>
      <c r="C111" s="8">
        <v>384879</v>
      </c>
      <c r="D111" s="13">
        <v>0.18</v>
      </c>
      <c r="E111" s="8">
        <v>39</v>
      </c>
      <c r="F111" s="8">
        <v>17</v>
      </c>
      <c r="G111" s="8">
        <v>27</v>
      </c>
      <c r="H111" s="8">
        <v>351</v>
      </c>
      <c r="I111" s="8">
        <v>36</v>
      </c>
      <c r="J111" s="13">
        <v>0.95</v>
      </c>
      <c r="K111" s="15">
        <f t="shared" si="9"/>
        <v>-5.2358276867317977E-2</v>
      </c>
      <c r="L111" s="17">
        <f t="shared" si="16"/>
        <v>-21265</v>
      </c>
      <c r="M111" s="15">
        <f t="shared" si="17"/>
        <v>0.1549383500679562</v>
      </c>
      <c r="N111" s="18">
        <f t="shared" si="10"/>
        <v>5.8823529411764497E-2</v>
      </c>
      <c r="O111" s="15">
        <f t="shared" si="11"/>
        <v>0</v>
      </c>
      <c r="P111" s="15">
        <f t="shared" si="12"/>
        <v>-3.5714285714285698E-2</v>
      </c>
      <c r="Q111" s="15">
        <f t="shared" si="13"/>
        <v>-2.5000000000000022E-2</v>
      </c>
      <c r="R111" s="15">
        <f t="shared" si="14"/>
        <v>0.125</v>
      </c>
      <c r="S111" s="15">
        <f t="shared" si="15"/>
        <v>0</v>
      </c>
    </row>
    <row r="112" spans="2:19" x14ac:dyDescent="0.45">
      <c r="B112" s="11">
        <v>43575</v>
      </c>
      <c r="C112" s="8">
        <v>384256</v>
      </c>
      <c r="D112" s="13">
        <v>0.18</v>
      </c>
      <c r="E112" s="8">
        <v>35</v>
      </c>
      <c r="F112" s="8">
        <v>17</v>
      </c>
      <c r="G112" s="8">
        <v>29</v>
      </c>
      <c r="H112" s="8">
        <v>395</v>
      </c>
      <c r="I112" s="8">
        <v>34</v>
      </c>
      <c r="J112" s="13">
        <v>0.94</v>
      </c>
      <c r="K112" s="15">
        <f t="shared" si="9"/>
        <v>6.9047562896171755E-3</v>
      </c>
      <c r="L112" s="17">
        <f t="shared" si="16"/>
        <v>2635</v>
      </c>
      <c r="M112" s="15">
        <f t="shared" si="17"/>
        <v>0.13682795064956776</v>
      </c>
      <c r="N112" s="18">
        <f t="shared" si="10"/>
        <v>5.8823529411764497E-2</v>
      </c>
      <c r="O112" s="15">
        <f t="shared" si="11"/>
        <v>-0.19047619047619047</v>
      </c>
      <c r="P112" s="15">
        <f t="shared" si="12"/>
        <v>0.15999999999999992</v>
      </c>
      <c r="Q112" s="15">
        <f t="shared" si="13"/>
        <v>7.9234972677595605E-2</v>
      </c>
      <c r="R112" s="15">
        <f t="shared" si="14"/>
        <v>6.25E-2</v>
      </c>
      <c r="S112" s="15">
        <f t="shared" si="15"/>
        <v>3.296703296703285E-2</v>
      </c>
    </row>
    <row r="113" spans="2:19" x14ac:dyDescent="0.45">
      <c r="B113" s="11">
        <v>43576</v>
      </c>
      <c r="C113" s="8">
        <v>405625</v>
      </c>
      <c r="D113" s="13">
        <v>0.17</v>
      </c>
      <c r="E113" s="8">
        <v>34</v>
      </c>
      <c r="F113" s="8">
        <v>18</v>
      </c>
      <c r="G113" s="8">
        <v>25</v>
      </c>
      <c r="H113" s="8">
        <v>380</v>
      </c>
      <c r="I113" s="8">
        <v>34</v>
      </c>
      <c r="J113" s="13">
        <v>0.94</v>
      </c>
      <c r="K113" s="15">
        <f t="shared" si="9"/>
        <v>2.2588330203068052E-2</v>
      </c>
      <c r="L113" s="17">
        <f t="shared" si="16"/>
        <v>8960</v>
      </c>
      <c r="M113" s="15">
        <f t="shared" si="17"/>
        <v>-8.5052546660412731E-2</v>
      </c>
      <c r="N113" s="18">
        <f t="shared" si="10"/>
        <v>0</v>
      </c>
      <c r="O113" s="15">
        <f t="shared" si="11"/>
        <v>-0.18181818181818177</v>
      </c>
      <c r="P113" s="15">
        <f t="shared" si="12"/>
        <v>-0.13793103448275867</v>
      </c>
      <c r="Q113" s="15">
        <f t="shared" si="13"/>
        <v>-3.7974683544303778E-2</v>
      </c>
      <c r="R113" s="15">
        <f t="shared" si="14"/>
        <v>-2.8571428571428581E-2</v>
      </c>
      <c r="S113" s="15">
        <f t="shared" si="15"/>
        <v>-1.0526315789473717E-2</v>
      </c>
    </row>
    <row r="114" spans="2:19" x14ac:dyDescent="0.45">
      <c r="B114" s="11">
        <v>43577</v>
      </c>
      <c r="C114" s="8">
        <v>385119</v>
      </c>
      <c r="D114" s="13">
        <v>0.19</v>
      </c>
      <c r="E114" s="8">
        <v>31</v>
      </c>
      <c r="F114" s="8">
        <v>17</v>
      </c>
      <c r="G114" s="8">
        <v>26</v>
      </c>
      <c r="H114" s="8">
        <v>383</v>
      </c>
      <c r="I114" s="8">
        <v>33</v>
      </c>
      <c r="J114" s="13">
        <v>0.95</v>
      </c>
      <c r="K114" s="15">
        <f t="shared" si="9"/>
        <v>-5.1755679705716484E-2</v>
      </c>
      <c r="L114" s="17">
        <f t="shared" si="16"/>
        <v>-21020</v>
      </c>
      <c r="M114" s="15">
        <f t="shared" si="17"/>
        <v>-5.1755679705716484E-2</v>
      </c>
      <c r="N114" s="18">
        <f t="shared" si="10"/>
        <v>0.11764705882352944</v>
      </c>
      <c r="O114" s="15">
        <f t="shared" si="11"/>
        <v>0</v>
      </c>
      <c r="P114" s="15">
        <f t="shared" si="12"/>
        <v>0</v>
      </c>
      <c r="Q114" s="15">
        <f t="shared" si="13"/>
        <v>6.3888888888888884E-2</v>
      </c>
      <c r="R114" s="15">
        <f t="shared" si="14"/>
        <v>-5.7142857142857162E-2</v>
      </c>
      <c r="S114" s="15">
        <f t="shared" si="15"/>
        <v>1.0638297872340496E-2</v>
      </c>
    </row>
    <row r="115" spans="2:19" x14ac:dyDescent="0.45">
      <c r="B115" s="11">
        <v>43578</v>
      </c>
      <c r="C115" s="8">
        <v>392946</v>
      </c>
      <c r="D115" s="13">
        <v>0.18</v>
      </c>
      <c r="E115" s="8">
        <v>38</v>
      </c>
      <c r="F115" s="8">
        <v>21</v>
      </c>
      <c r="G115" s="8">
        <v>27</v>
      </c>
      <c r="H115" s="8">
        <v>390</v>
      </c>
      <c r="I115" s="8">
        <v>37</v>
      </c>
      <c r="J115" s="13">
        <v>0.93</v>
      </c>
      <c r="K115" s="15">
        <f t="shared" si="9"/>
        <v>-1.8839374667595554E-2</v>
      </c>
      <c r="L115" s="17">
        <f t="shared" si="16"/>
        <v>-7545</v>
      </c>
      <c r="M115" s="15">
        <f t="shared" si="17"/>
        <v>0.12982132614034447</v>
      </c>
      <c r="N115" s="18">
        <f t="shared" si="10"/>
        <v>0</v>
      </c>
      <c r="O115" s="15">
        <f t="shared" si="11"/>
        <v>-4.5454545454545414E-2</v>
      </c>
      <c r="P115" s="15">
        <f t="shared" si="12"/>
        <v>8.0000000000000071E-2</v>
      </c>
      <c r="Q115" s="15">
        <f t="shared" si="13"/>
        <v>-1.0152284263959421E-2</v>
      </c>
      <c r="R115" s="15">
        <f t="shared" si="14"/>
        <v>0.23333333333333339</v>
      </c>
      <c r="S115" s="15">
        <f t="shared" si="15"/>
        <v>1.0869565217391353E-2</v>
      </c>
    </row>
    <row r="116" spans="2:19" x14ac:dyDescent="0.45">
      <c r="B116" s="11">
        <v>43579</v>
      </c>
      <c r="C116" s="8">
        <v>394455</v>
      </c>
      <c r="D116" s="13">
        <v>0.17</v>
      </c>
      <c r="E116" s="8">
        <v>37</v>
      </c>
      <c r="F116" s="8">
        <v>18</v>
      </c>
      <c r="G116" s="8">
        <v>25</v>
      </c>
      <c r="H116" s="8">
        <v>383</v>
      </c>
      <c r="I116" s="8">
        <v>39</v>
      </c>
      <c r="J116" s="13">
        <v>0.94</v>
      </c>
      <c r="K116" s="15">
        <f t="shared" si="9"/>
        <v>-1.4633549247713651E-2</v>
      </c>
      <c r="L116" s="17">
        <f t="shared" si="16"/>
        <v>-5858</v>
      </c>
      <c r="M116" s="15">
        <f t="shared" si="17"/>
        <v>0.17608253799466445</v>
      </c>
      <c r="N116" s="18">
        <f t="shared" si="10"/>
        <v>-5.5555555555555469E-2</v>
      </c>
      <c r="O116" s="15">
        <f t="shared" si="11"/>
        <v>5.8823529411764719E-2</v>
      </c>
      <c r="P116" s="15">
        <f t="shared" si="12"/>
        <v>-0.16666666666666663</v>
      </c>
      <c r="Q116" s="15">
        <f t="shared" si="13"/>
        <v>-1.033591731266148E-2</v>
      </c>
      <c r="R116" s="15">
        <f t="shared" si="14"/>
        <v>0.11428571428571432</v>
      </c>
      <c r="S116" s="15">
        <f t="shared" si="15"/>
        <v>2.1739130434782483E-2</v>
      </c>
    </row>
    <row r="117" spans="2:19" x14ac:dyDescent="0.45">
      <c r="B117" s="11">
        <v>43580</v>
      </c>
      <c r="C117" s="8">
        <v>393483</v>
      </c>
      <c r="D117" s="13">
        <v>0.17</v>
      </c>
      <c r="E117" s="8">
        <v>30</v>
      </c>
      <c r="F117" s="8">
        <v>17</v>
      </c>
      <c r="G117" s="8">
        <v>28</v>
      </c>
      <c r="H117" s="8">
        <v>383</v>
      </c>
      <c r="I117" s="8">
        <v>38</v>
      </c>
      <c r="J117" s="13">
        <v>0.91</v>
      </c>
      <c r="K117" s="15">
        <f t="shared" si="9"/>
        <v>1.1246263881143248E-2</v>
      </c>
      <c r="L117" s="17">
        <f t="shared" si="16"/>
        <v>4376</v>
      </c>
      <c r="M117" s="15">
        <f t="shared" si="17"/>
        <v>-5.1956627611428274E-2</v>
      </c>
      <c r="N117" s="18">
        <f t="shared" si="10"/>
        <v>-0.4137931034482758</v>
      </c>
      <c r="O117" s="15">
        <f t="shared" si="11"/>
        <v>-5.555555555555558E-2</v>
      </c>
      <c r="P117" s="15">
        <f t="shared" si="12"/>
        <v>0</v>
      </c>
      <c r="Q117" s="15">
        <f t="shared" si="13"/>
        <v>5.2197802197802234E-2</v>
      </c>
      <c r="R117" s="15">
        <f t="shared" si="14"/>
        <v>-5.0000000000000044E-2</v>
      </c>
      <c r="S117" s="15">
        <f t="shared" si="15"/>
        <v>0</v>
      </c>
    </row>
    <row r="118" spans="2:19" x14ac:dyDescent="0.45">
      <c r="B118" s="11">
        <v>43581</v>
      </c>
      <c r="C118" s="8">
        <v>387973</v>
      </c>
      <c r="D118" s="13">
        <v>0.17</v>
      </c>
      <c r="E118" s="8">
        <v>38</v>
      </c>
      <c r="F118" s="8">
        <v>19</v>
      </c>
      <c r="G118" s="8">
        <v>30</v>
      </c>
      <c r="H118" s="8">
        <v>367</v>
      </c>
      <c r="I118" s="8">
        <v>30</v>
      </c>
      <c r="J118" s="13">
        <v>0.94</v>
      </c>
      <c r="K118" s="15">
        <f t="shared" si="9"/>
        <v>8.0388901446948324E-3</v>
      </c>
      <c r="L118" s="17">
        <f t="shared" si="16"/>
        <v>3094</v>
      </c>
      <c r="M118" s="15">
        <f t="shared" si="17"/>
        <v>-1.7808260884656368E-2</v>
      </c>
      <c r="N118" s="18">
        <f t="shared" si="10"/>
        <v>-5.5555555555555469E-2</v>
      </c>
      <c r="O118" s="15">
        <f t="shared" si="11"/>
        <v>0.11764705882352944</v>
      </c>
      <c r="P118" s="15">
        <f t="shared" si="12"/>
        <v>0.11111111111111116</v>
      </c>
      <c r="Q118" s="15">
        <f t="shared" si="13"/>
        <v>4.5584045584045496E-2</v>
      </c>
      <c r="R118" s="15">
        <f t="shared" si="14"/>
        <v>-0.16666666666666663</v>
      </c>
      <c r="S118" s="15">
        <f t="shared" si="15"/>
        <v>-1.0526315789473717E-2</v>
      </c>
    </row>
    <row r="119" spans="2:19" x14ac:dyDescent="0.45">
      <c r="B119" s="11">
        <v>43582</v>
      </c>
      <c r="C119" s="8">
        <v>388059</v>
      </c>
      <c r="D119" s="13">
        <v>0.19</v>
      </c>
      <c r="E119" s="8">
        <v>31</v>
      </c>
      <c r="F119" s="8">
        <v>20</v>
      </c>
      <c r="G119" s="8">
        <v>29</v>
      </c>
      <c r="H119" s="8">
        <v>366</v>
      </c>
      <c r="I119" s="8">
        <v>36</v>
      </c>
      <c r="J119" s="13">
        <v>0.94</v>
      </c>
      <c r="K119" s="15">
        <f t="shared" si="9"/>
        <v>9.8970478014657193E-3</v>
      </c>
      <c r="L119" s="17">
        <f t="shared" si="16"/>
        <v>3803</v>
      </c>
      <c r="M119" s="15">
        <f t="shared" si="17"/>
        <v>-0.10551975766155897</v>
      </c>
      <c r="N119" s="18">
        <f t="shared" si="10"/>
        <v>5.555555555555558E-2</v>
      </c>
      <c r="O119" s="15">
        <f t="shared" si="11"/>
        <v>0.17647058823529416</v>
      </c>
      <c r="P119" s="15">
        <f t="shared" si="12"/>
        <v>0</v>
      </c>
      <c r="Q119" s="15">
        <f t="shared" si="13"/>
        <v>-7.3417721518987289E-2</v>
      </c>
      <c r="R119" s="15">
        <f t="shared" si="14"/>
        <v>5.8823529411764719E-2</v>
      </c>
      <c r="S119" s="15">
        <f t="shared" si="15"/>
        <v>0</v>
      </c>
    </row>
    <row r="120" spans="2:19" x14ac:dyDescent="0.45">
      <c r="B120" s="11">
        <v>43583</v>
      </c>
      <c r="C120" s="8">
        <v>394554</v>
      </c>
      <c r="D120" s="13">
        <v>0.18</v>
      </c>
      <c r="E120" s="8">
        <v>30</v>
      </c>
      <c r="F120" s="8">
        <v>20</v>
      </c>
      <c r="G120" s="8">
        <v>29</v>
      </c>
      <c r="H120" s="8">
        <v>389</v>
      </c>
      <c r="I120" s="8">
        <v>31</v>
      </c>
      <c r="J120" s="13">
        <v>0.93</v>
      </c>
      <c r="K120" s="15">
        <f t="shared" si="9"/>
        <v>-2.7293682588597878E-2</v>
      </c>
      <c r="L120" s="17">
        <f t="shared" si="16"/>
        <v>-11071</v>
      </c>
      <c r="M120" s="15">
        <f t="shared" si="17"/>
        <v>-0.14172971993111572</v>
      </c>
      <c r="N120" s="18">
        <f t="shared" si="10"/>
        <v>5.8823529411764497E-2</v>
      </c>
      <c r="O120" s="15">
        <f t="shared" si="11"/>
        <v>0.11111111111111116</v>
      </c>
      <c r="P120" s="15">
        <f t="shared" si="12"/>
        <v>0.15999999999999992</v>
      </c>
      <c r="Q120" s="15">
        <f t="shared" si="13"/>
        <v>2.3684210526315752E-2</v>
      </c>
      <c r="R120" s="15">
        <f t="shared" si="14"/>
        <v>-8.8235294117647078E-2</v>
      </c>
      <c r="S120" s="15">
        <f t="shared" si="15"/>
        <v>-1.0638297872340274E-2</v>
      </c>
    </row>
    <row r="121" spans="2:19" x14ac:dyDescent="0.45">
      <c r="B121" s="11">
        <v>43584</v>
      </c>
      <c r="C121" s="8">
        <v>395744</v>
      </c>
      <c r="D121" s="13">
        <v>0.18</v>
      </c>
      <c r="E121" s="8">
        <v>38</v>
      </c>
      <c r="F121" s="8">
        <v>20</v>
      </c>
      <c r="G121" s="8">
        <v>27</v>
      </c>
      <c r="H121" s="8">
        <v>366</v>
      </c>
      <c r="I121" s="8">
        <v>31</v>
      </c>
      <c r="J121" s="13">
        <v>0.91</v>
      </c>
      <c r="K121" s="15">
        <f t="shared" si="9"/>
        <v>2.7588875126908885E-2</v>
      </c>
      <c r="L121" s="17">
        <f t="shared" si="16"/>
        <v>10625</v>
      </c>
      <c r="M121" s="15">
        <f t="shared" si="17"/>
        <v>0.25962507273621083</v>
      </c>
      <c r="N121" s="18">
        <f t="shared" si="10"/>
        <v>-5.2631578947368474E-2</v>
      </c>
      <c r="O121" s="15">
        <f t="shared" si="11"/>
        <v>0.17647058823529416</v>
      </c>
      <c r="P121" s="15">
        <f t="shared" si="12"/>
        <v>3.8461538461538547E-2</v>
      </c>
      <c r="Q121" s="15">
        <f t="shared" si="13"/>
        <v>-4.4386422976501305E-2</v>
      </c>
      <c r="R121" s="15">
        <f t="shared" si="14"/>
        <v>-6.0606060606060552E-2</v>
      </c>
      <c r="S121" s="15">
        <f t="shared" si="15"/>
        <v>-4.2105263157894646E-2</v>
      </c>
    </row>
    <row r="122" spans="2:19" x14ac:dyDescent="0.45">
      <c r="B122" s="11">
        <v>43585</v>
      </c>
      <c r="C122" s="8">
        <v>405172</v>
      </c>
      <c r="D122" s="13">
        <v>0.17</v>
      </c>
      <c r="E122" s="8">
        <v>33</v>
      </c>
      <c r="F122" s="8">
        <v>19</v>
      </c>
      <c r="G122" s="8">
        <v>27</v>
      </c>
      <c r="H122" s="8">
        <v>380</v>
      </c>
      <c r="I122" s="8">
        <v>34</v>
      </c>
      <c r="J122" s="13">
        <v>0.94</v>
      </c>
      <c r="K122" s="15">
        <f t="shared" si="9"/>
        <v>3.1113689921770327E-2</v>
      </c>
      <c r="L122" s="17">
        <f t="shared" si="16"/>
        <v>12226</v>
      </c>
      <c r="M122" s="15">
        <f t="shared" si="17"/>
        <v>-0.10455916401530463</v>
      </c>
      <c r="N122" s="18">
        <f t="shared" si="10"/>
        <v>-5.5555555555555469E-2</v>
      </c>
      <c r="O122" s="15">
        <f t="shared" si="11"/>
        <v>-9.5238095238095233E-2</v>
      </c>
      <c r="P122" s="15">
        <f t="shared" si="12"/>
        <v>0</v>
      </c>
      <c r="Q122" s="15">
        <f t="shared" si="13"/>
        <v>-2.5641025641025661E-2</v>
      </c>
      <c r="R122" s="15">
        <f t="shared" si="14"/>
        <v>-8.108108108108103E-2</v>
      </c>
      <c r="S122" s="15">
        <f t="shared" si="15"/>
        <v>1.0752688172043001E-2</v>
      </c>
    </row>
    <row r="123" spans="2:19" x14ac:dyDescent="0.45">
      <c r="B123" s="11">
        <v>43586</v>
      </c>
      <c r="C123" s="8">
        <v>410255</v>
      </c>
      <c r="D123" s="13">
        <v>0.18</v>
      </c>
      <c r="E123" s="8">
        <v>40</v>
      </c>
      <c r="F123" s="8">
        <v>18</v>
      </c>
      <c r="G123" s="8">
        <v>27</v>
      </c>
      <c r="H123" s="8">
        <v>378</v>
      </c>
      <c r="I123" s="8">
        <v>35</v>
      </c>
      <c r="J123" s="13">
        <v>0.94</v>
      </c>
      <c r="K123" s="15">
        <f t="shared" si="9"/>
        <v>4.0055266126681088E-2</v>
      </c>
      <c r="L123" s="17">
        <f t="shared" si="16"/>
        <v>15800</v>
      </c>
      <c r="M123" s="15">
        <f t="shared" si="17"/>
        <v>0.12438407148830399</v>
      </c>
      <c r="N123" s="18">
        <f t="shared" si="10"/>
        <v>5.8823529411764497E-2</v>
      </c>
      <c r="O123" s="15">
        <f t="shared" si="11"/>
        <v>0</v>
      </c>
      <c r="P123" s="15">
        <f t="shared" si="12"/>
        <v>8.0000000000000071E-2</v>
      </c>
      <c r="Q123" s="15">
        <f t="shared" si="13"/>
        <v>-1.3054830287206221E-2</v>
      </c>
      <c r="R123" s="15">
        <f t="shared" si="14"/>
        <v>-0.10256410256410253</v>
      </c>
      <c r="S123" s="15">
        <f t="shared" si="15"/>
        <v>0</v>
      </c>
    </row>
    <row r="124" spans="2:19" x14ac:dyDescent="0.45">
      <c r="B124" s="11">
        <v>43587</v>
      </c>
      <c r="C124" s="8">
        <v>390331</v>
      </c>
      <c r="D124" s="13">
        <v>0.19</v>
      </c>
      <c r="E124" s="8">
        <v>31</v>
      </c>
      <c r="F124" s="8">
        <v>18</v>
      </c>
      <c r="G124" s="8">
        <v>30</v>
      </c>
      <c r="H124" s="8">
        <v>378</v>
      </c>
      <c r="I124" s="8">
        <v>36</v>
      </c>
      <c r="J124" s="13">
        <v>0.95</v>
      </c>
      <c r="K124" s="15">
        <f t="shared" si="9"/>
        <v>-8.0105112546158264E-3</v>
      </c>
      <c r="L124" s="17">
        <f t="shared" si="16"/>
        <v>-3152</v>
      </c>
      <c r="M124" s="15">
        <f t="shared" si="17"/>
        <v>2.5055805036896972E-2</v>
      </c>
      <c r="N124" s="18">
        <f t="shared" si="10"/>
        <v>0.11764705882352944</v>
      </c>
      <c r="O124" s="15">
        <f t="shared" si="11"/>
        <v>5.8823529411764719E-2</v>
      </c>
      <c r="P124" s="15">
        <f t="shared" si="12"/>
        <v>7.1428571428571397E-2</v>
      </c>
      <c r="Q124" s="15">
        <f t="shared" si="13"/>
        <v>-1.3054830287206221E-2</v>
      </c>
      <c r="R124" s="15">
        <f t="shared" si="14"/>
        <v>-5.2631578947368474E-2</v>
      </c>
      <c r="S124" s="15">
        <f t="shared" si="15"/>
        <v>4.39560439560438E-2</v>
      </c>
    </row>
    <row r="125" spans="2:19" x14ac:dyDescent="0.45">
      <c r="B125" s="11">
        <v>43588</v>
      </c>
      <c r="C125" s="8">
        <v>400375</v>
      </c>
      <c r="D125" s="13">
        <v>0.18</v>
      </c>
      <c r="E125" s="8">
        <v>37</v>
      </c>
      <c r="F125" s="8">
        <v>18</v>
      </c>
      <c r="G125" s="8">
        <v>27</v>
      </c>
      <c r="H125" s="8">
        <v>365</v>
      </c>
      <c r="I125" s="8">
        <v>37</v>
      </c>
      <c r="J125" s="13">
        <v>0.93</v>
      </c>
      <c r="K125" s="15">
        <f t="shared" si="9"/>
        <v>3.1966141973797102E-2</v>
      </c>
      <c r="L125" s="17">
        <f t="shared" si="16"/>
        <v>12402</v>
      </c>
      <c r="M125" s="15">
        <f t="shared" si="17"/>
        <v>4.8091382376445058E-3</v>
      </c>
      <c r="N125" s="18">
        <f t="shared" si="10"/>
        <v>5.8823529411764497E-2</v>
      </c>
      <c r="O125" s="15">
        <f t="shared" si="11"/>
        <v>-5.2631578947368474E-2</v>
      </c>
      <c r="P125" s="15">
        <f t="shared" si="12"/>
        <v>-9.9999999999999978E-2</v>
      </c>
      <c r="Q125" s="15">
        <f t="shared" si="13"/>
        <v>-5.4495912806539204E-3</v>
      </c>
      <c r="R125" s="15">
        <f t="shared" si="14"/>
        <v>0.23333333333333339</v>
      </c>
      <c r="S125" s="15">
        <f t="shared" si="15"/>
        <v>-1.0638297872340274E-2</v>
      </c>
    </row>
    <row r="126" spans="2:19" x14ac:dyDescent="0.45">
      <c r="B126" s="11">
        <v>43589</v>
      </c>
      <c r="C126" s="8">
        <v>400472</v>
      </c>
      <c r="D126" s="13">
        <v>0.19</v>
      </c>
      <c r="E126" s="8">
        <v>39</v>
      </c>
      <c r="F126" s="8">
        <v>19</v>
      </c>
      <c r="G126" s="8">
        <v>30</v>
      </c>
      <c r="H126" s="8">
        <v>370</v>
      </c>
      <c r="I126" s="8">
        <v>40</v>
      </c>
      <c r="J126" s="13">
        <v>0.94</v>
      </c>
      <c r="K126" s="15">
        <f t="shared" si="9"/>
        <v>3.1987403977230322E-2</v>
      </c>
      <c r="L126" s="17">
        <f t="shared" si="16"/>
        <v>12413</v>
      </c>
      <c r="M126" s="15">
        <f t="shared" si="17"/>
        <v>0.29830673403587027</v>
      </c>
      <c r="N126" s="18">
        <f t="shared" si="10"/>
        <v>0</v>
      </c>
      <c r="O126" s="15">
        <f t="shared" si="11"/>
        <v>-5.0000000000000044E-2</v>
      </c>
      <c r="P126" s="15">
        <f t="shared" si="12"/>
        <v>3.4482758620689724E-2</v>
      </c>
      <c r="Q126" s="15">
        <f t="shared" si="13"/>
        <v>1.0928961748633892E-2</v>
      </c>
      <c r="R126" s="15">
        <f t="shared" si="14"/>
        <v>0.11111111111111116</v>
      </c>
      <c r="S126" s="15">
        <f t="shared" si="15"/>
        <v>0</v>
      </c>
    </row>
    <row r="127" spans="2:19" x14ac:dyDescent="0.45">
      <c r="B127" s="11">
        <v>43590</v>
      </c>
      <c r="C127" s="8">
        <v>387617</v>
      </c>
      <c r="D127" s="13">
        <v>0.18</v>
      </c>
      <c r="E127" s="8">
        <v>34</v>
      </c>
      <c r="F127" s="8">
        <v>21</v>
      </c>
      <c r="G127" s="8">
        <v>28</v>
      </c>
      <c r="H127" s="8">
        <v>397</v>
      </c>
      <c r="I127" s="8">
        <v>36</v>
      </c>
      <c r="J127" s="13">
        <v>0.93</v>
      </c>
      <c r="K127" s="15">
        <f t="shared" si="9"/>
        <v>-1.7581877258879608E-2</v>
      </c>
      <c r="L127" s="17">
        <f t="shared" si="16"/>
        <v>-6937</v>
      </c>
      <c r="M127" s="15">
        <f t="shared" si="17"/>
        <v>0.11340720577326979</v>
      </c>
      <c r="N127" s="18">
        <f t="shared" si="10"/>
        <v>0</v>
      </c>
      <c r="O127" s="15">
        <f t="shared" si="11"/>
        <v>5.0000000000000044E-2</v>
      </c>
      <c r="P127" s="15">
        <f t="shared" si="12"/>
        <v>-3.4482758620689613E-2</v>
      </c>
      <c r="Q127" s="15">
        <f t="shared" si="13"/>
        <v>2.0565552699228773E-2</v>
      </c>
      <c r="R127" s="15">
        <f t="shared" si="14"/>
        <v>0.16129032258064524</v>
      </c>
      <c r="S127" s="15">
        <f t="shared" si="15"/>
        <v>0</v>
      </c>
    </row>
    <row r="128" spans="2:19" x14ac:dyDescent="0.45">
      <c r="B128" s="11">
        <v>43591</v>
      </c>
      <c r="C128" s="8">
        <v>388170</v>
      </c>
      <c r="D128" s="13">
        <v>0.18</v>
      </c>
      <c r="E128" s="8">
        <v>32</v>
      </c>
      <c r="F128" s="8">
        <v>18</v>
      </c>
      <c r="G128" s="8">
        <v>29</v>
      </c>
      <c r="H128" s="8">
        <v>359</v>
      </c>
      <c r="I128" s="8">
        <v>35</v>
      </c>
      <c r="J128" s="13">
        <v>0.93</v>
      </c>
      <c r="K128" s="15">
        <f t="shared" si="9"/>
        <v>-1.9138635077221688E-2</v>
      </c>
      <c r="L128" s="17">
        <f t="shared" si="16"/>
        <v>-7574</v>
      </c>
      <c r="M128" s="15">
        <f t="shared" si="17"/>
        <v>-0.17401148217029194</v>
      </c>
      <c r="N128" s="18">
        <f t="shared" si="10"/>
        <v>0</v>
      </c>
      <c r="O128" s="15">
        <f t="shared" si="11"/>
        <v>-9.9999999999999978E-2</v>
      </c>
      <c r="P128" s="15">
        <f t="shared" si="12"/>
        <v>7.4074074074074181E-2</v>
      </c>
      <c r="Q128" s="15">
        <f t="shared" si="13"/>
        <v>-1.9125683060109311E-2</v>
      </c>
      <c r="R128" s="15">
        <f t="shared" si="14"/>
        <v>0.12903225806451624</v>
      </c>
      <c r="S128" s="15">
        <f t="shared" si="15"/>
        <v>2.19780219780219E-2</v>
      </c>
    </row>
    <row r="129" spans="2:19" x14ac:dyDescent="0.45">
      <c r="B129" s="11">
        <v>43592</v>
      </c>
      <c r="C129" s="8">
        <v>404780</v>
      </c>
      <c r="D129" s="13">
        <v>0.18</v>
      </c>
      <c r="E129" s="8">
        <v>37</v>
      </c>
      <c r="F129" s="8">
        <v>22</v>
      </c>
      <c r="G129" s="8">
        <v>29</v>
      </c>
      <c r="H129" s="8">
        <v>360</v>
      </c>
      <c r="I129" s="8">
        <v>31</v>
      </c>
      <c r="J129" s="13">
        <v>0.95</v>
      </c>
      <c r="K129" s="15">
        <f t="shared" si="9"/>
        <v>-9.6749034977738901E-4</v>
      </c>
      <c r="L129" s="17">
        <f t="shared" si="16"/>
        <v>-392</v>
      </c>
      <c r="M129" s="15">
        <f t="shared" si="17"/>
        <v>0.12012735930479512</v>
      </c>
      <c r="N129" s="18">
        <f t="shared" si="10"/>
        <v>5.8823529411764497E-2</v>
      </c>
      <c r="O129" s="15">
        <f t="shared" si="11"/>
        <v>0.15789473684210531</v>
      </c>
      <c r="P129" s="15">
        <f t="shared" si="12"/>
        <v>7.4074074074074181E-2</v>
      </c>
      <c r="Q129" s="15">
        <f t="shared" si="13"/>
        <v>-5.2631578947368474E-2</v>
      </c>
      <c r="R129" s="15">
        <f t="shared" si="14"/>
        <v>-8.8235294117647078E-2</v>
      </c>
      <c r="S129" s="15">
        <f t="shared" si="15"/>
        <v>1.0638297872340496E-2</v>
      </c>
    </row>
    <row r="130" spans="2:19" x14ac:dyDescent="0.45">
      <c r="B130" s="11">
        <v>43593</v>
      </c>
      <c r="C130" s="8">
        <v>384639</v>
      </c>
      <c r="D130" s="13">
        <v>0.17</v>
      </c>
      <c r="E130" s="8">
        <v>35</v>
      </c>
      <c r="F130" s="8">
        <v>20</v>
      </c>
      <c r="G130" s="8">
        <v>29</v>
      </c>
      <c r="H130" s="8">
        <v>390</v>
      </c>
      <c r="I130" s="8">
        <v>38</v>
      </c>
      <c r="J130" s="13">
        <v>0.91</v>
      </c>
      <c r="K130" s="15">
        <f t="shared" si="9"/>
        <v>-6.2439214634800289E-2</v>
      </c>
      <c r="L130" s="17">
        <f t="shared" si="16"/>
        <v>-25616</v>
      </c>
      <c r="M130" s="15">
        <f t="shared" si="17"/>
        <v>-0.17963431280545028</v>
      </c>
      <c r="N130" s="18">
        <f t="shared" si="10"/>
        <v>-5.5555555555555469E-2</v>
      </c>
      <c r="O130" s="15">
        <f t="shared" si="11"/>
        <v>0.11111111111111116</v>
      </c>
      <c r="P130" s="15">
        <f t="shared" si="12"/>
        <v>7.4074074074074181E-2</v>
      </c>
      <c r="Q130" s="15">
        <f t="shared" si="13"/>
        <v>3.1746031746031855E-2</v>
      </c>
      <c r="R130" s="15">
        <f t="shared" si="14"/>
        <v>8.5714285714285632E-2</v>
      </c>
      <c r="S130" s="15">
        <f t="shared" si="15"/>
        <v>-3.1914893617021156E-2</v>
      </c>
    </row>
    <row r="131" spans="2:19" x14ac:dyDescent="0.45">
      <c r="B131" s="11">
        <v>43594</v>
      </c>
      <c r="C131" s="8">
        <v>403290</v>
      </c>
      <c r="D131" s="13">
        <v>0.18</v>
      </c>
      <c r="E131" s="8">
        <v>32</v>
      </c>
      <c r="F131" s="8">
        <v>19</v>
      </c>
      <c r="G131" s="8">
        <v>26</v>
      </c>
      <c r="H131" s="8">
        <v>385</v>
      </c>
      <c r="I131" s="8">
        <v>40</v>
      </c>
      <c r="J131" s="13">
        <v>0.95</v>
      </c>
      <c r="K131" s="15">
        <f t="shared" si="9"/>
        <v>3.3200027668824683E-2</v>
      </c>
      <c r="L131" s="17">
        <f t="shared" si="16"/>
        <v>12959</v>
      </c>
      <c r="M131" s="15">
        <f t="shared" si="17"/>
        <v>6.6529060819431995E-2</v>
      </c>
      <c r="N131" s="18">
        <f t="shared" si="10"/>
        <v>-5.2631578947368474E-2</v>
      </c>
      <c r="O131" s="15">
        <f t="shared" si="11"/>
        <v>5.555555555555558E-2</v>
      </c>
      <c r="P131" s="15">
        <f t="shared" si="12"/>
        <v>-0.1333333333333333</v>
      </c>
      <c r="Q131" s="15">
        <f t="shared" si="13"/>
        <v>1.8518518518518601E-2</v>
      </c>
      <c r="R131" s="15">
        <f t="shared" si="14"/>
        <v>0.11111111111111116</v>
      </c>
      <c r="S131" s="15">
        <f t="shared" si="15"/>
        <v>0</v>
      </c>
    </row>
    <row r="132" spans="2:19" x14ac:dyDescent="0.45">
      <c r="B132" s="11">
        <v>43595</v>
      </c>
      <c r="C132" s="8">
        <v>406517</v>
      </c>
      <c r="D132" s="13">
        <v>0.19</v>
      </c>
      <c r="E132" s="8">
        <v>40</v>
      </c>
      <c r="F132" s="8">
        <v>21</v>
      </c>
      <c r="G132" s="8">
        <v>25</v>
      </c>
      <c r="H132" s="8">
        <v>377</v>
      </c>
      <c r="I132" s="8">
        <v>39</v>
      </c>
      <c r="J132" s="13">
        <v>0.92</v>
      </c>
      <c r="K132" s="15">
        <f t="shared" ref="K132:K195" si="18">IFERROR((VLOOKUP(B132,$B$2:$J$368,2,FALSE)/VLOOKUP(B132-7,$B$2:$J$368,2,FALSE))-1,"NA")</f>
        <v>1.534061817046517E-2</v>
      </c>
      <c r="L132" s="17">
        <f t="shared" si="16"/>
        <v>6142</v>
      </c>
      <c r="M132" s="15">
        <f t="shared" si="17"/>
        <v>9.7665533157259565E-2</v>
      </c>
      <c r="N132" s="18">
        <f t="shared" ref="N132:N195" si="19">IFERROR((VLOOKUP(B132,$B$2:$J$368,3,FALSE)/VLOOKUP(B132-7,$B$2:$J$368,3,FALSE))-1,"NA")</f>
        <v>5.555555555555558E-2</v>
      </c>
      <c r="O132" s="15">
        <f t="shared" ref="O132:O195" si="20">IFERROR((VLOOKUP(B132,$B$2:$J$368,5,FALSE)/VLOOKUP(B132-7,$B$2:$J$368,5,FALSE))-1,"NA")</f>
        <v>0.16666666666666674</v>
      </c>
      <c r="P132" s="15">
        <f t="shared" ref="P132:P195" si="21">IFERROR((VLOOKUP(B132,$B$2:$J$368,6,FALSE)/VLOOKUP(B132-7,$B$2:$J$368,6,FALSE))-1,"NA")</f>
        <v>-7.407407407407407E-2</v>
      </c>
      <c r="Q132" s="15">
        <f t="shared" ref="Q132:Q195" si="22">IFERROR((VLOOKUP(B132,$B$2:$J$368,7,FALSE)/VLOOKUP(B132-7,$B$2:$J$368,7,FALSE))-1,"NA")</f>
        <v>3.287671232876721E-2</v>
      </c>
      <c r="R132" s="15">
        <f t="shared" ref="R132:R195" si="23">IFERROR((VLOOKUP(B132,$B$2:$J$368,8,FALSE)/VLOOKUP(B132-7,$B$2:$J$368,8,FALSE))-1,"NA")</f>
        <v>5.4054054054053946E-2</v>
      </c>
      <c r="S132" s="15">
        <f t="shared" ref="S132:S195" si="24">IFERROR((VLOOKUP(B132,$B$2:$J$368,9,FALSE)/VLOOKUP(B132-7,$B$2:$J$368,9,FALSE))-1,"NA")</f>
        <v>-1.0752688172043001E-2</v>
      </c>
    </row>
    <row r="133" spans="2:19" x14ac:dyDescent="0.45">
      <c r="B133" s="11">
        <v>43596</v>
      </c>
      <c r="C133" s="8">
        <v>398563</v>
      </c>
      <c r="D133" s="13">
        <v>0.17</v>
      </c>
      <c r="E133" s="8">
        <v>39</v>
      </c>
      <c r="F133" s="8">
        <v>17</v>
      </c>
      <c r="G133" s="8">
        <v>28</v>
      </c>
      <c r="H133" s="8">
        <v>367</v>
      </c>
      <c r="I133" s="8">
        <v>33</v>
      </c>
      <c r="J133" s="13">
        <v>0.91</v>
      </c>
      <c r="K133" s="15">
        <f t="shared" si="18"/>
        <v>-4.7668750873969268E-3</v>
      </c>
      <c r="L133" s="17">
        <f t="shared" si="16"/>
        <v>-1909</v>
      </c>
      <c r="M133" s="15">
        <f t="shared" si="17"/>
        <v>-4.7668750873969268E-3</v>
      </c>
      <c r="N133" s="18">
        <f t="shared" si="19"/>
        <v>-0.10526315789473684</v>
      </c>
      <c r="O133" s="15">
        <f t="shared" si="20"/>
        <v>-0.10526315789473684</v>
      </c>
      <c r="P133" s="15">
        <f t="shared" si="21"/>
        <v>-6.6666666666666652E-2</v>
      </c>
      <c r="Q133" s="15">
        <f t="shared" si="22"/>
        <v>-8.1081081081081363E-3</v>
      </c>
      <c r="R133" s="15">
        <f t="shared" si="23"/>
        <v>-0.17500000000000004</v>
      </c>
      <c r="S133" s="15">
        <f t="shared" si="24"/>
        <v>-3.1914893617021156E-2</v>
      </c>
    </row>
    <row r="134" spans="2:19" x14ac:dyDescent="0.45">
      <c r="B134" s="11">
        <v>43597</v>
      </c>
      <c r="C134" s="8">
        <v>398790</v>
      </c>
      <c r="D134" s="13">
        <v>0.17</v>
      </c>
      <c r="E134" s="8">
        <v>34</v>
      </c>
      <c r="F134" s="8">
        <v>22</v>
      </c>
      <c r="G134" s="8">
        <v>27</v>
      </c>
      <c r="H134" s="8">
        <v>350</v>
      </c>
      <c r="I134" s="8">
        <v>30</v>
      </c>
      <c r="J134" s="13">
        <v>0.94</v>
      </c>
      <c r="K134" s="15">
        <f t="shared" si="18"/>
        <v>2.8824845143530897E-2</v>
      </c>
      <c r="L134" s="17">
        <f t="shared" si="16"/>
        <v>11173</v>
      </c>
      <c r="M134" s="15">
        <f t="shared" si="17"/>
        <v>2.8824845143530897E-2</v>
      </c>
      <c r="N134" s="18">
        <f t="shared" si="19"/>
        <v>-5.5555555555555469E-2</v>
      </c>
      <c r="O134" s="15">
        <f t="shared" si="20"/>
        <v>4.7619047619047672E-2</v>
      </c>
      <c r="P134" s="15">
        <f t="shared" si="21"/>
        <v>-3.5714285714285698E-2</v>
      </c>
      <c r="Q134" s="15">
        <f t="shared" si="22"/>
        <v>-0.11838790931989929</v>
      </c>
      <c r="R134" s="15">
        <f t="shared" si="23"/>
        <v>-0.16666666666666663</v>
      </c>
      <c r="S134" s="15">
        <f t="shared" si="24"/>
        <v>1.0752688172043001E-2</v>
      </c>
    </row>
    <row r="135" spans="2:19" x14ac:dyDescent="0.45">
      <c r="B135" s="11">
        <v>43598</v>
      </c>
      <c r="C135" s="8">
        <v>385035</v>
      </c>
      <c r="D135" s="13">
        <v>0.17</v>
      </c>
      <c r="E135" s="8">
        <v>37</v>
      </c>
      <c r="F135" s="8">
        <v>19</v>
      </c>
      <c r="G135" s="8">
        <v>25</v>
      </c>
      <c r="H135" s="8">
        <v>395</v>
      </c>
      <c r="I135" s="8">
        <v>33</v>
      </c>
      <c r="J135" s="13">
        <v>0.93</v>
      </c>
      <c r="K135" s="15">
        <f t="shared" si="18"/>
        <v>-8.0763582966225655E-3</v>
      </c>
      <c r="L135" s="17">
        <f t="shared" si="16"/>
        <v>-3135</v>
      </c>
      <c r="M135" s="15">
        <f t="shared" si="17"/>
        <v>0.14691171071953013</v>
      </c>
      <c r="N135" s="18">
        <f t="shared" si="19"/>
        <v>-5.5555555555555469E-2</v>
      </c>
      <c r="O135" s="15">
        <f t="shared" si="20"/>
        <v>5.555555555555558E-2</v>
      </c>
      <c r="P135" s="15">
        <f t="shared" si="21"/>
        <v>-0.13793103448275867</v>
      </c>
      <c r="Q135" s="15">
        <f t="shared" si="22"/>
        <v>0.10027855153203347</v>
      </c>
      <c r="R135" s="15">
        <f t="shared" si="23"/>
        <v>-5.7142857142857162E-2</v>
      </c>
      <c r="S135" s="15">
        <f t="shared" si="24"/>
        <v>0</v>
      </c>
    </row>
    <row r="136" spans="2:19" x14ac:dyDescent="0.45">
      <c r="B136" s="11">
        <v>43599</v>
      </c>
      <c r="C136" s="8">
        <v>387454</v>
      </c>
      <c r="D136" s="13">
        <v>0.17</v>
      </c>
      <c r="E136" s="8">
        <v>35</v>
      </c>
      <c r="F136" s="8">
        <v>20</v>
      </c>
      <c r="G136" s="8">
        <v>27</v>
      </c>
      <c r="H136" s="8">
        <v>389</v>
      </c>
      <c r="I136" s="8">
        <v>35</v>
      </c>
      <c r="J136" s="13">
        <v>0.91</v>
      </c>
      <c r="K136" s="15">
        <f t="shared" si="18"/>
        <v>-4.280349819655116E-2</v>
      </c>
      <c r="L136" s="17">
        <f t="shared" si="16"/>
        <v>-17326</v>
      </c>
      <c r="M136" s="15">
        <f t="shared" si="17"/>
        <v>-9.4543849645386313E-2</v>
      </c>
      <c r="N136" s="18">
        <f t="shared" si="19"/>
        <v>-5.5555555555555469E-2</v>
      </c>
      <c r="O136" s="15">
        <f t="shared" si="20"/>
        <v>-9.0909090909090939E-2</v>
      </c>
      <c r="P136" s="15">
        <f t="shared" si="21"/>
        <v>-6.8965517241379337E-2</v>
      </c>
      <c r="Q136" s="15">
        <f t="shared" si="22"/>
        <v>8.0555555555555491E-2</v>
      </c>
      <c r="R136" s="15">
        <f t="shared" si="23"/>
        <v>0.12903225806451624</v>
      </c>
      <c r="S136" s="15">
        <f t="shared" si="24"/>
        <v>-4.2105263157894646E-2</v>
      </c>
    </row>
    <row r="137" spans="2:19" x14ac:dyDescent="0.45">
      <c r="B137" s="11">
        <v>43600</v>
      </c>
      <c r="C137" s="8">
        <v>381343</v>
      </c>
      <c r="D137" s="13">
        <v>0.17</v>
      </c>
      <c r="E137" s="8">
        <v>37</v>
      </c>
      <c r="F137" s="8">
        <v>20</v>
      </c>
      <c r="G137" s="8">
        <v>29</v>
      </c>
      <c r="H137" s="8">
        <v>399</v>
      </c>
      <c r="I137" s="8">
        <v>36</v>
      </c>
      <c r="J137" s="13">
        <v>0.95</v>
      </c>
      <c r="K137" s="15">
        <f t="shared" si="18"/>
        <v>-8.5690738588650728E-3</v>
      </c>
      <c r="L137" s="17">
        <f t="shared" si="16"/>
        <v>-3296</v>
      </c>
      <c r="M137" s="15">
        <f t="shared" si="17"/>
        <v>4.8084121920628276E-2</v>
      </c>
      <c r="N137" s="18">
        <f t="shared" si="19"/>
        <v>0</v>
      </c>
      <c r="O137" s="15">
        <f t="shared" si="20"/>
        <v>0</v>
      </c>
      <c r="P137" s="15">
        <f t="shared" si="21"/>
        <v>0</v>
      </c>
      <c r="Q137" s="15">
        <f t="shared" si="22"/>
        <v>2.3076923076922995E-2</v>
      </c>
      <c r="R137" s="15">
        <f t="shared" si="23"/>
        <v>-5.2631578947368474E-2</v>
      </c>
      <c r="S137" s="15">
        <f t="shared" si="24"/>
        <v>4.39560439560438E-2</v>
      </c>
    </row>
    <row r="138" spans="2:19" x14ac:dyDescent="0.45">
      <c r="B138" s="11">
        <v>43601</v>
      </c>
      <c r="C138" s="8">
        <v>382648</v>
      </c>
      <c r="D138" s="13">
        <v>0.17</v>
      </c>
      <c r="E138" s="8">
        <v>37</v>
      </c>
      <c r="F138" s="8">
        <v>22</v>
      </c>
      <c r="G138" s="8">
        <v>26</v>
      </c>
      <c r="H138" s="8">
        <v>390</v>
      </c>
      <c r="I138" s="8">
        <v>39</v>
      </c>
      <c r="J138" s="13">
        <v>0.93</v>
      </c>
      <c r="K138" s="15">
        <f t="shared" si="18"/>
        <v>-5.1184011505368332E-2</v>
      </c>
      <c r="L138" s="17">
        <f t="shared" si="16"/>
        <v>-20642</v>
      </c>
      <c r="M138" s="15">
        <f t="shared" si="17"/>
        <v>9.7068486696917811E-2</v>
      </c>
      <c r="N138" s="18">
        <f t="shared" si="19"/>
        <v>-5.5555555555555469E-2</v>
      </c>
      <c r="O138" s="15">
        <f t="shared" si="20"/>
        <v>0.15789473684210531</v>
      </c>
      <c r="P138" s="15">
        <f t="shared" si="21"/>
        <v>0</v>
      </c>
      <c r="Q138" s="15">
        <f t="shared" si="22"/>
        <v>1.298701298701288E-2</v>
      </c>
      <c r="R138" s="15">
        <f t="shared" si="23"/>
        <v>-2.5000000000000022E-2</v>
      </c>
      <c r="S138" s="15">
        <f t="shared" si="24"/>
        <v>-2.1052631578947323E-2</v>
      </c>
    </row>
    <row r="139" spans="2:19" x14ac:dyDescent="0.45">
      <c r="B139" s="11">
        <v>43602</v>
      </c>
      <c r="C139" s="8">
        <v>391140</v>
      </c>
      <c r="D139" s="13">
        <v>0.18</v>
      </c>
      <c r="E139" s="8">
        <v>32</v>
      </c>
      <c r="F139" s="8">
        <v>17</v>
      </c>
      <c r="G139" s="8">
        <v>25</v>
      </c>
      <c r="H139" s="8">
        <v>378</v>
      </c>
      <c r="I139" s="8">
        <v>35</v>
      </c>
      <c r="J139" s="13">
        <v>0.91</v>
      </c>
      <c r="K139" s="15">
        <f t="shared" si="18"/>
        <v>-3.7826216369795107E-2</v>
      </c>
      <c r="L139" s="17">
        <f t="shared" ref="L139:L202" si="25">C139-C132</f>
        <v>-15377</v>
      </c>
      <c r="M139" s="15">
        <f t="shared" ref="M139:M202" si="26">((C139*E139)/(C132*E132))-1</f>
        <v>-0.23026097309583604</v>
      </c>
      <c r="N139" s="18">
        <f t="shared" si="19"/>
        <v>-5.2631578947368474E-2</v>
      </c>
      <c r="O139" s="15">
        <f t="shared" si="20"/>
        <v>-0.19047619047619047</v>
      </c>
      <c r="P139" s="15">
        <f t="shared" si="21"/>
        <v>0</v>
      </c>
      <c r="Q139" s="15">
        <f t="shared" si="22"/>
        <v>2.6525198938991412E-3</v>
      </c>
      <c r="R139" s="15">
        <f t="shared" si="23"/>
        <v>-0.10256410256410253</v>
      </c>
      <c r="S139" s="15">
        <f t="shared" si="24"/>
        <v>-1.0869565217391353E-2</v>
      </c>
    </row>
    <row r="140" spans="2:19" x14ac:dyDescent="0.45">
      <c r="B140" s="11">
        <v>43603</v>
      </c>
      <c r="C140" s="8">
        <v>389840</v>
      </c>
      <c r="D140" s="13">
        <v>0.17</v>
      </c>
      <c r="E140" s="8">
        <v>35</v>
      </c>
      <c r="F140" s="8">
        <v>22</v>
      </c>
      <c r="G140" s="8">
        <v>26</v>
      </c>
      <c r="H140" s="8">
        <v>377</v>
      </c>
      <c r="I140" s="8">
        <v>35</v>
      </c>
      <c r="J140" s="13">
        <v>0.93</v>
      </c>
      <c r="K140" s="15">
        <f t="shared" si="18"/>
        <v>-2.1886125907322085E-2</v>
      </c>
      <c r="L140" s="17">
        <f t="shared" si="25"/>
        <v>-8723</v>
      </c>
      <c r="M140" s="15">
        <f t="shared" si="26"/>
        <v>-0.12220549760913513</v>
      </c>
      <c r="N140" s="18">
        <f t="shared" si="19"/>
        <v>0</v>
      </c>
      <c r="O140" s="15">
        <f t="shared" si="20"/>
        <v>0.29411764705882359</v>
      </c>
      <c r="P140" s="15">
        <f t="shared" si="21"/>
        <v>-7.1428571428571397E-2</v>
      </c>
      <c r="Q140" s="15">
        <f t="shared" si="22"/>
        <v>2.7247956403269713E-2</v>
      </c>
      <c r="R140" s="15">
        <f t="shared" si="23"/>
        <v>6.0606060606060552E-2</v>
      </c>
      <c r="S140" s="15">
        <f t="shared" si="24"/>
        <v>2.19780219780219E-2</v>
      </c>
    </row>
    <row r="141" spans="2:19" x14ac:dyDescent="0.45">
      <c r="B141" s="11">
        <v>43604</v>
      </c>
      <c r="C141" s="8">
        <v>397741</v>
      </c>
      <c r="D141" s="13">
        <v>0.19</v>
      </c>
      <c r="E141" s="8">
        <v>31</v>
      </c>
      <c r="F141" s="8">
        <v>20</v>
      </c>
      <c r="G141" s="8">
        <v>25</v>
      </c>
      <c r="H141" s="8">
        <v>398</v>
      </c>
      <c r="I141" s="8">
        <v>34</v>
      </c>
      <c r="J141" s="13">
        <v>0.92</v>
      </c>
      <c r="K141" s="15">
        <f t="shared" si="18"/>
        <v>-2.6304571328268356E-3</v>
      </c>
      <c r="L141" s="17">
        <f t="shared" si="25"/>
        <v>-1049</v>
      </c>
      <c r="M141" s="15">
        <f t="shared" si="26"/>
        <v>-9.0633652091695049E-2</v>
      </c>
      <c r="N141" s="18">
        <f t="shared" si="19"/>
        <v>0.11764705882352944</v>
      </c>
      <c r="O141" s="15">
        <f t="shared" si="20"/>
        <v>-9.0909090909090939E-2</v>
      </c>
      <c r="P141" s="15">
        <f t="shared" si="21"/>
        <v>-7.407407407407407E-2</v>
      </c>
      <c r="Q141" s="15">
        <f t="shared" si="22"/>
        <v>0.13714285714285723</v>
      </c>
      <c r="R141" s="15">
        <f t="shared" si="23"/>
        <v>0.1333333333333333</v>
      </c>
      <c r="S141" s="15">
        <f t="shared" si="24"/>
        <v>-2.1276595744680771E-2</v>
      </c>
    </row>
    <row r="142" spans="2:19" x14ac:dyDescent="0.45">
      <c r="B142" s="11">
        <v>43605</v>
      </c>
      <c r="C142" s="8">
        <v>409012</v>
      </c>
      <c r="D142" s="13">
        <v>0.19</v>
      </c>
      <c r="E142" s="8">
        <v>32</v>
      </c>
      <c r="F142" s="8">
        <v>22</v>
      </c>
      <c r="G142" s="8">
        <v>25</v>
      </c>
      <c r="H142" s="8">
        <v>379</v>
      </c>
      <c r="I142" s="8">
        <v>35</v>
      </c>
      <c r="J142" s="13">
        <v>0.93</v>
      </c>
      <c r="K142" s="15">
        <f t="shared" si="18"/>
        <v>6.2272260963289083E-2</v>
      </c>
      <c r="L142" s="17">
        <f t="shared" si="25"/>
        <v>23977</v>
      </c>
      <c r="M142" s="15">
        <f t="shared" si="26"/>
        <v>-8.1278044572290598E-2</v>
      </c>
      <c r="N142" s="18">
        <f t="shared" si="19"/>
        <v>0.11764705882352944</v>
      </c>
      <c r="O142" s="15">
        <f t="shared" si="20"/>
        <v>0.15789473684210531</v>
      </c>
      <c r="P142" s="15">
        <f t="shared" si="21"/>
        <v>0</v>
      </c>
      <c r="Q142" s="15">
        <f t="shared" si="22"/>
        <v>-4.0506329113924044E-2</v>
      </c>
      <c r="R142" s="15">
        <f t="shared" si="23"/>
        <v>6.0606060606060552E-2</v>
      </c>
      <c r="S142" s="15">
        <f t="shared" si="24"/>
        <v>0</v>
      </c>
    </row>
    <row r="143" spans="2:19" x14ac:dyDescent="0.45">
      <c r="B143" s="11">
        <v>43606</v>
      </c>
      <c r="C143" s="8">
        <v>397624</v>
      </c>
      <c r="D143" s="13">
        <v>0.18</v>
      </c>
      <c r="E143" s="8">
        <v>35</v>
      </c>
      <c r="F143" s="8">
        <v>21</v>
      </c>
      <c r="G143" s="8">
        <v>25</v>
      </c>
      <c r="H143" s="8">
        <v>380</v>
      </c>
      <c r="I143" s="8">
        <v>37</v>
      </c>
      <c r="J143" s="13">
        <v>0.94</v>
      </c>
      <c r="K143" s="15">
        <f t="shared" si="18"/>
        <v>2.6248277214843574E-2</v>
      </c>
      <c r="L143" s="17">
        <f t="shared" si="25"/>
        <v>10170</v>
      </c>
      <c r="M143" s="15">
        <f t="shared" si="26"/>
        <v>2.6248277214843574E-2</v>
      </c>
      <c r="N143" s="18">
        <f t="shared" si="19"/>
        <v>5.8823529411764497E-2</v>
      </c>
      <c r="O143" s="15">
        <f t="shared" si="20"/>
        <v>5.0000000000000044E-2</v>
      </c>
      <c r="P143" s="15">
        <f t="shared" si="21"/>
        <v>-7.407407407407407E-2</v>
      </c>
      <c r="Q143" s="15">
        <f t="shared" si="22"/>
        <v>-2.3136246786632397E-2</v>
      </c>
      <c r="R143" s="15">
        <f t="shared" si="23"/>
        <v>5.7142857142857162E-2</v>
      </c>
      <c r="S143" s="15">
        <f t="shared" si="24"/>
        <v>3.296703296703285E-2</v>
      </c>
    </row>
    <row r="144" spans="2:19" x14ac:dyDescent="0.45">
      <c r="B144" s="11">
        <v>43607</v>
      </c>
      <c r="C144" s="8">
        <v>387088</v>
      </c>
      <c r="D144" s="13">
        <v>0.18</v>
      </c>
      <c r="E144" s="8">
        <v>35</v>
      </c>
      <c r="F144" s="8">
        <v>17</v>
      </c>
      <c r="G144" s="8">
        <v>25</v>
      </c>
      <c r="H144" s="8">
        <v>398</v>
      </c>
      <c r="I144" s="8">
        <v>37</v>
      </c>
      <c r="J144" s="13">
        <v>0.94</v>
      </c>
      <c r="K144" s="15">
        <f t="shared" si="18"/>
        <v>1.5065177543576169E-2</v>
      </c>
      <c r="L144" s="17">
        <f t="shared" si="25"/>
        <v>5745</v>
      </c>
      <c r="M144" s="15">
        <f t="shared" si="26"/>
        <v>-3.9803210431752167E-2</v>
      </c>
      <c r="N144" s="18">
        <f t="shared" si="19"/>
        <v>5.8823529411764497E-2</v>
      </c>
      <c r="O144" s="15">
        <f t="shared" si="20"/>
        <v>-0.15000000000000002</v>
      </c>
      <c r="P144" s="15">
        <f t="shared" si="21"/>
        <v>-0.13793103448275867</v>
      </c>
      <c r="Q144" s="15">
        <f t="shared" si="22"/>
        <v>-2.5062656641604564E-3</v>
      </c>
      <c r="R144" s="15">
        <f t="shared" si="23"/>
        <v>2.7777777777777679E-2</v>
      </c>
      <c r="S144" s="15">
        <f t="shared" si="24"/>
        <v>-1.0526315789473717E-2</v>
      </c>
    </row>
    <row r="145" spans="2:19" x14ac:dyDescent="0.45">
      <c r="B145" s="11">
        <v>43608</v>
      </c>
      <c r="C145" s="8">
        <v>388159</v>
      </c>
      <c r="D145" s="13">
        <v>0.17</v>
      </c>
      <c r="E145" s="8">
        <v>38</v>
      </c>
      <c r="F145" s="8">
        <v>22</v>
      </c>
      <c r="G145" s="8">
        <v>26</v>
      </c>
      <c r="H145" s="8">
        <v>391</v>
      </c>
      <c r="I145" s="8">
        <v>33</v>
      </c>
      <c r="J145" s="13">
        <v>0.93</v>
      </c>
      <c r="K145" s="15">
        <f t="shared" si="18"/>
        <v>1.4402270494030978E-2</v>
      </c>
      <c r="L145" s="17">
        <f t="shared" si="25"/>
        <v>5511</v>
      </c>
      <c r="M145" s="15">
        <f t="shared" si="26"/>
        <v>4.181854807495089E-2</v>
      </c>
      <c r="N145" s="18">
        <f t="shared" si="19"/>
        <v>0</v>
      </c>
      <c r="O145" s="15">
        <f t="shared" si="20"/>
        <v>0</v>
      </c>
      <c r="P145" s="15">
        <f t="shared" si="21"/>
        <v>0</v>
      </c>
      <c r="Q145" s="15">
        <f t="shared" si="22"/>
        <v>2.564102564102555E-3</v>
      </c>
      <c r="R145" s="15">
        <f t="shared" si="23"/>
        <v>-0.15384615384615385</v>
      </c>
      <c r="S145" s="15">
        <f t="shared" si="24"/>
        <v>0</v>
      </c>
    </row>
    <row r="146" spans="2:19" x14ac:dyDescent="0.45">
      <c r="B146" s="11">
        <v>43609</v>
      </c>
      <c r="C146" s="8">
        <v>403534</v>
      </c>
      <c r="D146" s="13">
        <v>0.17</v>
      </c>
      <c r="E146" s="8">
        <v>34</v>
      </c>
      <c r="F146" s="8">
        <v>22</v>
      </c>
      <c r="G146" s="8">
        <v>26</v>
      </c>
      <c r="H146" s="8">
        <v>386</v>
      </c>
      <c r="I146" s="8">
        <v>35</v>
      </c>
      <c r="J146" s="13">
        <v>0.92</v>
      </c>
      <c r="K146" s="15">
        <f t="shared" si="18"/>
        <v>3.1686864038451779E-2</v>
      </c>
      <c r="L146" s="17">
        <f t="shared" si="25"/>
        <v>12394</v>
      </c>
      <c r="M146" s="15">
        <f t="shared" si="26"/>
        <v>9.6167293040855029E-2</v>
      </c>
      <c r="N146" s="18">
        <f t="shared" si="19"/>
        <v>-5.5555555555555469E-2</v>
      </c>
      <c r="O146" s="15">
        <f t="shared" si="20"/>
        <v>0.29411764705882359</v>
      </c>
      <c r="P146" s="15">
        <f t="shared" si="21"/>
        <v>4.0000000000000036E-2</v>
      </c>
      <c r="Q146" s="15">
        <f t="shared" si="22"/>
        <v>2.1164021164021163E-2</v>
      </c>
      <c r="R146" s="15">
        <f t="shared" si="23"/>
        <v>0</v>
      </c>
      <c r="S146" s="15">
        <f t="shared" si="24"/>
        <v>1.098901098901095E-2</v>
      </c>
    </row>
    <row r="147" spans="2:19" x14ac:dyDescent="0.45">
      <c r="B147" s="11">
        <v>43610</v>
      </c>
      <c r="C147" s="8">
        <v>398544</v>
      </c>
      <c r="D147" s="13">
        <v>0.19</v>
      </c>
      <c r="E147" s="8">
        <v>31</v>
      </c>
      <c r="F147" s="8">
        <v>19</v>
      </c>
      <c r="G147" s="8">
        <v>30</v>
      </c>
      <c r="H147" s="8">
        <v>396</v>
      </c>
      <c r="I147" s="8">
        <v>37</v>
      </c>
      <c r="J147" s="13">
        <v>0.95</v>
      </c>
      <c r="K147" s="15">
        <f t="shared" si="18"/>
        <v>2.2327108557356867E-2</v>
      </c>
      <c r="L147" s="17">
        <f t="shared" si="25"/>
        <v>8704</v>
      </c>
      <c r="M147" s="15">
        <f t="shared" si="26"/>
        <v>-9.4510275277769673E-2</v>
      </c>
      <c r="N147" s="18">
        <f t="shared" si="19"/>
        <v>0.11764705882352944</v>
      </c>
      <c r="O147" s="15">
        <f t="shared" si="20"/>
        <v>-0.13636363636363635</v>
      </c>
      <c r="P147" s="15">
        <f t="shared" si="21"/>
        <v>0.15384615384615374</v>
      </c>
      <c r="Q147" s="15">
        <f t="shared" si="22"/>
        <v>5.0397877984084793E-2</v>
      </c>
      <c r="R147" s="15">
        <f t="shared" si="23"/>
        <v>5.7142857142857162E-2</v>
      </c>
      <c r="S147" s="15">
        <f t="shared" si="24"/>
        <v>2.1505376344086002E-2</v>
      </c>
    </row>
    <row r="148" spans="2:19" x14ac:dyDescent="0.45">
      <c r="B148" s="11">
        <v>43611</v>
      </c>
      <c r="C148" s="8">
        <v>401029</v>
      </c>
      <c r="D148" s="13">
        <v>0.18</v>
      </c>
      <c r="E148" s="8">
        <v>35</v>
      </c>
      <c r="F148" s="8">
        <v>18</v>
      </c>
      <c r="G148" s="8">
        <v>30</v>
      </c>
      <c r="H148" s="8">
        <v>354</v>
      </c>
      <c r="I148" s="8">
        <v>33</v>
      </c>
      <c r="J148" s="13">
        <v>0.91</v>
      </c>
      <c r="K148" s="15">
        <f t="shared" si="18"/>
        <v>8.266686109805077E-3</v>
      </c>
      <c r="L148" s="17">
        <f t="shared" si="25"/>
        <v>3288</v>
      </c>
      <c r="M148" s="15">
        <f t="shared" si="26"/>
        <v>0.13836561334977993</v>
      </c>
      <c r="N148" s="18">
        <f t="shared" si="19"/>
        <v>-5.2631578947368474E-2</v>
      </c>
      <c r="O148" s="15">
        <f t="shared" si="20"/>
        <v>-9.9999999999999978E-2</v>
      </c>
      <c r="P148" s="15">
        <f t="shared" si="21"/>
        <v>0.19999999999999996</v>
      </c>
      <c r="Q148" s="15">
        <f t="shared" si="22"/>
        <v>-0.11055276381909551</v>
      </c>
      <c r="R148" s="15">
        <f t="shared" si="23"/>
        <v>-2.9411764705882359E-2</v>
      </c>
      <c r="S148" s="15">
        <f t="shared" si="24"/>
        <v>-1.0869565217391353E-2</v>
      </c>
    </row>
    <row r="149" spans="2:19" x14ac:dyDescent="0.45">
      <c r="B149" s="11">
        <v>43612</v>
      </c>
      <c r="C149" s="8">
        <v>384455</v>
      </c>
      <c r="D149" s="13">
        <v>0.17</v>
      </c>
      <c r="E149" s="8">
        <v>40</v>
      </c>
      <c r="F149" s="8">
        <v>18</v>
      </c>
      <c r="G149" s="8">
        <v>29</v>
      </c>
      <c r="H149" s="8">
        <v>396</v>
      </c>
      <c r="I149" s="8">
        <v>31</v>
      </c>
      <c r="J149" s="13">
        <v>0.91</v>
      </c>
      <c r="K149" s="15">
        <f t="shared" si="18"/>
        <v>-6.0039803233156941E-2</v>
      </c>
      <c r="L149" s="17">
        <f t="shared" si="25"/>
        <v>-24557</v>
      </c>
      <c r="M149" s="15">
        <f t="shared" si="26"/>
        <v>0.17495024595855369</v>
      </c>
      <c r="N149" s="18">
        <f t="shared" si="19"/>
        <v>-0.10526315789473684</v>
      </c>
      <c r="O149" s="15">
        <f t="shared" si="20"/>
        <v>-0.18181818181818177</v>
      </c>
      <c r="P149" s="15">
        <f t="shared" si="21"/>
        <v>0.15999999999999992</v>
      </c>
      <c r="Q149" s="15">
        <f t="shared" si="22"/>
        <v>4.4854881266490843E-2</v>
      </c>
      <c r="R149" s="15">
        <f t="shared" si="23"/>
        <v>-0.11428571428571432</v>
      </c>
      <c r="S149" s="15">
        <f t="shared" si="24"/>
        <v>-2.1505376344086002E-2</v>
      </c>
    </row>
    <row r="150" spans="2:19" x14ac:dyDescent="0.45">
      <c r="B150" s="11">
        <v>43613</v>
      </c>
      <c r="C150" s="8">
        <v>402546</v>
      </c>
      <c r="D150" s="13">
        <v>0.18</v>
      </c>
      <c r="E150" s="8">
        <v>39</v>
      </c>
      <c r="F150" s="8">
        <v>19</v>
      </c>
      <c r="G150" s="8">
        <v>25</v>
      </c>
      <c r="H150" s="8">
        <v>395</v>
      </c>
      <c r="I150" s="8">
        <v>35</v>
      </c>
      <c r="J150" s="13">
        <v>0.92</v>
      </c>
      <c r="K150" s="15">
        <f t="shared" si="18"/>
        <v>1.2378528459046745E-2</v>
      </c>
      <c r="L150" s="17">
        <f t="shared" si="25"/>
        <v>4922</v>
      </c>
      <c r="M150" s="15">
        <f t="shared" si="26"/>
        <v>0.12807893171150919</v>
      </c>
      <c r="N150" s="18">
        <f t="shared" si="19"/>
        <v>0</v>
      </c>
      <c r="O150" s="15">
        <f t="shared" si="20"/>
        <v>-9.5238095238095233E-2</v>
      </c>
      <c r="P150" s="15">
        <f t="shared" si="21"/>
        <v>0</v>
      </c>
      <c r="Q150" s="15">
        <f t="shared" si="22"/>
        <v>3.9473684210526327E-2</v>
      </c>
      <c r="R150" s="15">
        <f t="shared" si="23"/>
        <v>-5.4054054054054057E-2</v>
      </c>
      <c r="S150" s="15">
        <f t="shared" si="24"/>
        <v>-2.1276595744680771E-2</v>
      </c>
    </row>
    <row r="151" spans="2:19" x14ac:dyDescent="0.45">
      <c r="B151" s="11">
        <v>43614</v>
      </c>
      <c r="C151" s="8">
        <v>405545</v>
      </c>
      <c r="D151" s="13">
        <v>0.18</v>
      </c>
      <c r="E151" s="8">
        <v>39</v>
      </c>
      <c r="F151" s="8">
        <v>18</v>
      </c>
      <c r="G151" s="8">
        <v>28</v>
      </c>
      <c r="H151" s="8">
        <v>352</v>
      </c>
      <c r="I151" s="8">
        <v>32</v>
      </c>
      <c r="J151" s="13">
        <v>0.93</v>
      </c>
      <c r="K151" s="15">
        <f t="shared" si="18"/>
        <v>4.7681664117720013E-2</v>
      </c>
      <c r="L151" s="17">
        <f t="shared" si="25"/>
        <v>18457</v>
      </c>
      <c r="M151" s="15">
        <f t="shared" si="26"/>
        <v>0.16741671144545944</v>
      </c>
      <c r="N151" s="18">
        <f t="shared" si="19"/>
        <v>0</v>
      </c>
      <c r="O151" s="15">
        <f t="shared" si="20"/>
        <v>5.8823529411764719E-2</v>
      </c>
      <c r="P151" s="15">
        <f t="shared" si="21"/>
        <v>0.12000000000000011</v>
      </c>
      <c r="Q151" s="15">
        <f t="shared" si="22"/>
        <v>-0.11557788944723613</v>
      </c>
      <c r="R151" s="15">
        <f t="shared" si="23"/>
        <v>-0.13513513513513509</v>
      </c>
      <c r="S151" s="15">
        <f t="shared" si="24"/>
        <v>-1.0638297872340274E-2</v>
      </c>
    </row>
    <row r="152" spans="2:19" x14ac:dyDescent="0.45">
      <c r="B152" s="11">
        <v>43615</v>
      </c>
      <c r="C152" s="8">
        <v>389665</v>
      </c>
      <c r="D152" s="13">
        <v>0.19</v>
      </c>
      <c r="E152" s="8">
        <v>30</v>
      </c>
      <c r="F152" s="8">
        <v>18</v>
      </c>
      <c r="G152" s="8">
        <v>27</v>
      </c>
      <c r="H152" s="8">
        <v>379</v>
      </c>
      <c r="I152" s="8">
        <v>38</v>
      </c>
      <c r="J152" s="13">
        <v>0.91</v>
      </c>
      <c r="K152" s="15">
        <f t="shared" si="18"/>
        <v>3.8798533590616024E-3</v>
      </c>
      <c r="L152" s="17">
        <f t="shared" si="25"/>
        <v>1506</v>
      </c>
      <c r="M152" s="15">
        <f t="shared" si="26"/>
        <v>-0.20746327366389872</v>
      </c>
      <c r="N152" s="18">
        <f t="shared" si="19"/>
        <v>0.11764705882352944</v>
      </c>
      <c r="O152" s="15">
        <f t="shared" si="20"/>
        <v>-0.18181818181818177</v>
      </c>
      <c r="P152" s="15">
        <f t="shared" si="21"/>
        <v>3.8461538461538547E-2</v>
      </c>
      <c r="Q152" s="15">
        <f t="shared" si="22"/>
        <v>-3.069053708439895E-2</v>
      </c>
      <c r="R152" s="15">
        <f t="shared" si="23"/>
        <v>0.1515151515151516</v>
      </c>
      <c r="S152" s="15">
        <f t="shared" si="24"/>
        <v>-2.1505376344086002E-2</v>
      </c>
    </row>
    <row r="153" spans="2:19" x14ac:dyDescent="0.45">
      <c r="B153" s="11">
        <v>43616</v>
      </c>
      <c r="C153" s="8">
        <v>384789</v>
      </c>
      <c r="D153" s="13">
        <v>0.18</v>
      </c>
      <c r="E153" s="8">
        <v>34</v>
      </c>
      <c r="F153" s="8">
        <v>19</v>
      </c>
      <c r="G153" s="8">
        <v>30</v>
      </c>
      <c r="H153" s="8">
        <v>381</v>
      </c>
      <c r="I153" s="8">
        <v>31</v>
      </c>
      <c r="J153" s="13">
        <v>0.95</v>
      </c>
      <c r="K153" s="15">
        <f t="shared" si="18"/>
        <v>-4.6452095734188403E-2</v>
      </c>
      <c r="L153" s="17">
        <f t="shared" si="25"/>
        <v>-18745</v>
      </c>
      <c r="M153" s="15">
        <f t="shared" si="26"/>
        <v>-4.6452095734188403E-2</v>
      </c>
      <c r="N153" s="18">
        <f t="shared" si="19"/>
        <v>5.8823529411764497E-2</v>
      </c>
      <c r="O153" s="15">
        <f t="shared" si="20"/>
        <v>-0.13636363636363635</v>
      </c>
      <c r="P153" s="15">
        <f t="shared" si="21"/>
        <v>0.15384615384615374</v>
      </c>
      <c r="Q153" s="15">
        <f t="shared" si="22"/>
        <v>-1.2953367875647714E-2</v>
      </c>
      <c r="R153" s="15">
        <f t="shared" si="23"/>
        <v>-0.11428571428571432</v>
      </c>
      <c r="S153" s="15">
        <f t="shared" si="24"/>
        <v>3.2608695652173836E-2</v>
      </c>
    </row>
    <row r="154" spans="2:19" x14ac:dyDescent="0.45">
      <c r="B154" s="11">
        <v>43617</v>
      </c>
      <c r="C154" s="8">
        <v>406453</v>
      </c>
      <c r="D154" s="13">
        <v>0.17</v>
      </c>
      <c r="E154" s="8">
        <v>34</v>
      </c>
      <c r="F154" s="8">
        <v>21</v>
      </c>
      <c r="G154" s="8">
        <v>26</v>
      </c>
      <c r="H154" s="8">
        <v>358</v>
      </c>
      <c r="I154" s="8">
        <v>36</v>
      </c>
      <c r="J154" s="13">
        <v>0.93</v>
      </c>
      <c r="K154" s="15">
        <f t="shared" si="18"/>
        <v>1.9844734834798761E-2</v>
      </c>
      <c r="L154" s="17">
        <f t="shared" si="25"/>
        <v>7909</v>
      </c>
      <c r="M154" s="15">
        <f t="shared" si="26"/>
        <v>0.11853938659300489</v>
      </c>
      <c r="N154" s="18">
        <f t="shared" si="19"/>
        <v>-0.10526315789473684</v>
      </c>
      <c r="O154" s="15">
        <f t="shared" si="20"/>
        <v>0.10526315789473695</v>
      </c>
      <c r="P154" s="15">
        <f t="shared" si="21"/>
        <v>-0.1333333333333333</v>
      </c>
      <c r="Q154" s="15">
        <f t="shared" si="22"/>
        <v>-9.5959595959595911E-2</v>
      </c>
      <c r="R154" s="15">
        <f t="shared" si="23"/>
        <v>-2.7027027027026973E-2</v>
      </c>
      <c r="S154" s="15">
        <f t="shared" si="24"/>
        <v>-2.1052631578947323E-2</v>
      </c>
    </row>
    <row r="155" spans="2:19" x14ac:dyDescent="0.45">
      <c r="B155" s="11">
        <v>43618</v>
      </c>
      <c r="C155" s="8">
        <v>405943</v>
      </c>
      <c r="D155" s="13">
        <v>0.18</v>
      </c>
      <c r="E155" s="8">
        <v>31</v>
      </c>
      <c r="F155" s="8">
        <v>19</v>
      </c>
      <c r="G155" s="8">
        <v>29</v>
      </c>
      <c r="H155" s="8">
        <v>366</v>
      </c>
      <c r="I155" s="8">
        <v>37</v>
      </c>
      <c r="J155" s="13">
        <v>0.93</v>
      </c>
      <c r="K155" s="15">
        <f t="shared" si="18"/>
        <v>1.225347792803011E-2</v>
      </c>
      <c r="L155" s="17">
        <f t="shared" si="25"/>
        <v>4914</v>
      </c>
      <c r="M155" s="15">
        <f t="shared" si="26"/>
        <v>-0.10343263383517332</v>
      </c>
      <c r="N155" s="18">
        <f t="shared" si="19"/>
        <v>0</v>
      </c>
      <c r="O155" s="15">
        <f t="shared" si="20"/>
        <v>5.555555555555558E-2</v>
      </c>
      <c r="P155" s="15">
        <f t="shared" si="21"/>
        <v>-3.3333333333333326E-2</v>
      </c>
      <c r="Q155" s="15">
        <f t="shared" si="22"/>
        <v>3.3898305084745672E-2</v>
      </c>
      <c r="R155" s="15">
        <f t="shared" si="23"/>
        <v>0.1212121212121211</v>
      </c>
      <c r="S155" s="15">
        <f t="shared" si="24"/>
        <v>2.19780219780219E-2</v>
      </c>
    </row>
    <row r="156" spans="2:19" x14ac:dyDescent="0.45">
      <c r="B156" s="11">
        <v>43619</v>
      </c>
      <c r="C156" s="8">
        <v>400538</v>
      </c>
      <c r="D156" s="13">
        <v>0.18</v>
      </c>
      <c r="E156" s="8">
        <v>30</v>
      </c>
      <c r="F156" s="8">
        <v>19</v>
      </c>
      <c r="G156" s="8">
        <v>29</v>
      </c>
      <c r="H156" s="8">
        <v>389</v>
      </c>
      <c r="I156" s="8">
        <v>36</v>
      </c>
      <c r="J156" s="13">
        <v>0.95</v>
      </c>
      <c r="K156" s="15">
        <f t="shared" si="18"/>
        <v>4.1833244462941011E-2</v>
      </c>
      <c r="L156" s="17">
        <f t="shared" si="25"/>
        <v>16083</v>
      </c>
      <c r="M156" s="15">
        <f t="shared" si="26"/>
        <v>-0.21862506665279424</v>
      </c>
      <c r="N156" s="18">
        <f t="shared" si="19"/>
        <v>5.8823529411764497E-2</v>
      </c>
      <c r="O156" s="15">
        <f t="shared" si="20"/>
        <v>5.555555555555558E-2</v>
      </c>
      <c r="P156" s="15">
        <f t="shared" si="21"/>
        <v>0</v>
      </c>
      <c r="Q156" s="15">
        <f t="shared" si="22"/>
        <v>-1.7676767676767624E-2</v>
      </c>
      <c r="R156" s="15">
        <f t="shared" si="23"/>
        <v>0.16129032258064524</v>
      </c>
      <c r="S156" s="15">
        <f t="shared" si="24"/>
        <v>4.39560439560438E-2</v>
      </c>
    </row>
    <row r="157" spans="2:19" x14ac:dyDescent="0.45">
      <c r="B157" s="11">
        <v>43620</v>
      </c>
      <c r="C157" s="8">
        <v>395075</v>
      </c>
      <c r="D157" s="13">
        <v>0.17</v>
      </c>
      <c r="E157" s="8">
        <v>30</v>
      </c>
      <c r="F157" s="8">
        <v>17</v>
      </c>
      <c r="G157" s="8">
        <v>25</v>
      </c>
      <c r="H157" s="8">
        <v>389</v>
      </c>
      <c r="I157" s="8">
        <v>33</v>
      </c>
      <c r="J157" s="13">
        <v>0.95</v>
      </c>
      <c r="K157" s="15">
        <f t="shared" si="18"/>
        <v>-1.8559369612416998E-2</v>
      </c>
      <c r="L157" s="17">
        <f t="shared" si="25"/>
        <v>-7471</v>
      </c>
      <c r="M157" s="15">
        <f t="shared" si="26"/>
        <v>-0.24504566893262847</v>
      </c>
      <c r="N157" s="18">
        <f t="shared" si="19"/>
        <v>-5.5555555555555469E-2</v>
      </c>
      <c r="O157" s="15">
        <f t="shared" si="20"/>
        <v>-0.10526315789473684</v>
      </c>
      <c r="P157" s="15">
        <f t="shared" si="21"/>
        <v>0</v>
      </c>
      <c r="Q157" s="15">
        <f t="shared" si="22"/>
        <v>-1.5189873417721489E-2</v>
      </c>
      <c r="R157" s="15">
        <f t="shared" si="23"/>
        <v>-5.7142857142857162E-2</v>
      </c>
      <c r="S157" s="15">
        <f t="shared" si="24"/>
        <v>3.2608695652173836E-2</v>
      </c>
    </row>
    <row r="158" spans="2:19" x14ac:dyDescent="0.45">
      <c r="B158" s="11">
        <v>43621</v>
      </c>
      <c r="C158" s="8">
        <v>389074</v>
      </c>
      <c r="D158" s="13">
        <v>0.18</v>
      </c>
      <c r="E158" s="8">
        <v>30</v>
      </c>
      <c r="F158" s="8">
        <v>21</v>
      </c>
      <c r="G158" s="8">
        <v>30</v>
      </c>
      <c r="H158" s="8">
        <v>375</v>
      </c>
      <c r="I158" s="8">
        <v>36</v>
      </c>
      <c r="J158" s="13">
        <v>0.94</v>
      </c>
      <c r="K158" s="15">
        <f t="shared" si="18"/>
        <v>-4.0614481746785169E-2</v>
      </c>
      <c r="L158" s="17">
        <f t="shared" si="25"/>
        <v>-16471</v>
      </c>
      <c r="M158" s="15">
        <f t="shared" si="26"/>
        <v>-0.2620111398052194</v>
      </c>
      <c r="N158" s="18">
        <f t="shared" si="19"/>
        <v>0</v>
      </c>
      <c r="O158" s="15">
        <f t="shared" si="20"/>
        <v>0.16666666666666674</v>
      </c>
      <c r="P158" s="15">
        <f t="shared" si="21"/>
        <v>7.1428571428571397E-2</v>
      </c>
      <c r="Q158" s="15">
        <f t="shared" si="22"/>
        <v>6.5340909090909172E-2</v>
      </c>
      <c r="R158" s="15">
        <f t="shared" si="23"/>
        <v>0.125</v>
      </c>
      <c r="S158" s="15">
        <f t="shared" si="24"/>
        <v>1.0752688172043001E-2</v>
      </c>
    </row>
    <row r="159" spans="2:19" x14ac:dyDescent="0.45">
      <c r="B159" s="11">
        <v>43622</v>
      </c>
      <c r="C159" s="8">
        <v>402050</v>
      </c>
      <c r="D159" s="13">
        <v>0.17</v>
      </c>
      <c r="E159" s="8">
        <v>40</v>
      </c>
      <c r="F159" s="8">
        <v>18</v>
      </c>
      <c r="G159" s="8">
        <v>30</v>
      </c>
      <c r="H159" s="8">
        <v>379</v>
      </c>
      <c r="I159" s="8">
        <v>38</v>
      </c>
      <c r="J159" s="13">
        <v>0.95</v>
      </c>
      <c r="K159" s="15">
        <f t="shared" si="18"/>
        <v>3.1783711649750357E-2</v>
      </c>
      <c r="L159" s="17">
        <f t="shared" si="25"/>
        <v>12385</v>
      </c>
      <c r="M159" s="15">
        <f t="shared" si="26"/>
        <v>0.37571161553300048</v>
      </c>
      <c r="N159" s="18">
        <f t="shared" si="19"/>
        <v>-0.10526315789473684</v>
      </c>
      <c r="O159" s="15">
        <f t="shared" si="20"/>
        <v>0</v>
      </c>
      <c r="P159" s="15">
        <f t="shared" si="21"/>
        <v>0.11111111111111116</v>
      </c>
      <c r="Q159" s="15">
        <f t="shared" si="22"/>
        <v>0</v>
      </c>
      <c r="R159" s="15">
        <f t="shared" si="23"/>
        <v>0</v>
      </c>
      <c r="S159" s="15">
        <f t="shared" si="24"/>
        <v>4.39560439560438E-2</v>
      </c>
    </row>
    <row r="160" spans="2:19" x14ac:dyDescent="0.45">
      <c r="B160" s="11">
        <v>43623</v>
      </c>
      <c r="C160" s="8">
        <v>390178</v>
      </c>
      <c r="D160" s="13">
        <v>0.19</v>
      </c>
      <c r="E160" s="8">
        <v>35</v>
      </c>
      <c r="F160" s="8">
        <v>21</v>
      </c>
      <c r="G160" s="8">
        <v>25</v>
      </c>
      <c r="H160" s="8">
        <v>391</v>
      </c>
      <c r="I160" s="8">
        <v>35</v>
      </c>
      <c r="J160" s="13">
        <v>0.95</v>
      </c>
      <c r="K160" s="15">
        <f t="shared" si="18"/>
        <v>1.4005078107742097E-2</v>
      </c>
      <c r="L160" s="17">
        <f t="shared" si="25"/>
        <v>5389</v>
      </c>
      <c r="M160" s="15">
        <f t="shared" si="26"/>
        <v>4.3828756875616826E-2</v>
      </c>
      <c r="N160" s="18">
        <f t="shared" si="19"/>
        <v>5.555555555555558E-2</v>
      </c>
      <c r="O160" s="15">
        <f t="shared" si="20"/>
        <v>0.10526315789473695</v>
      </c>
      <c r="P160" s="15">
        <f t="shared" si="21"/>
        <v>-0.16666666666666663</v>
      </c>
      <c r="Q160" s="15">
        <f t="shared" si="22"/>
        <v>2.6246719160105014E-2</v>
      </c>
      <c r="R160" s="15">
        <f t="shared" si="23"/>
        <v>0.12903225806451624</v>
      </c>
      <c r="S160" s="15">
        <f t="shared" si="24"/>
        <v>0</v>
      </c>
    </row>
    <row r="161" spans="2:19" x14ac:dyDescent="0.45">
      <c r="B161" s="11">
        <v>43624</v>
      </c>
      <c r="C161" s="8">
        <v>407570</v>
      </c>
      <c r="D161" s="13">
        <v>0.19</v>
      </c>
      <c r="E161" s="8">
        <v>35</v>
      </c>
      <c r="F161" s="8">
        <v>17</v>
      </c>
      <c r="G161" s="8">
        <v>29</v>
      </c>
      <c r="H161" s="8">
        <v>388</v>
      </c>
      <c r="I161" s="8">
        <v>30</v>
      </c>
      <c r="J161" s="13">
        <v>0.93</v>
      </c>
      <c r="K161" s="15">
        <f t="shared" si="18"/>
        <v>2.7481652245155974E-3</v>
      </c>
      <c r="L161" s="17">
        <f t="shared" si="25"/>
        <v>1117</v>
      </c>
      <c r="M161" s="15">
        <f t="shared" si="26"/>
        <v>3.2240758319354246E-2</v>
      </c>
      <c r="N161" s="18">
        <f t="shared" si="19"/>
        <v>0.11764705882352944</v>
      </c>
      <c r="O161" s="15">
        <f t="shared" si="20"/>
        <v>-0.19047619047619047</v>
      </c>
      <c r="P161" s="15">
        <f t="shared" si="21"/>
        <v>0.11538461538461542</v>
      </c>
      <c r="Q161" s="15">
        <f t="shared" si="22"/>
        <v>8.3798882681564324E-2</v>
      </c>
      <c r="R161" s="15">
        <f t="shared" si="23"/>
        <v>-0.16666666666666663</v>
      </c>
      <c r="S161" s="15">
        <f t="shared" si="24"/>
        <v>0</v>
      </c>
    </row>
    <row r="162" spans="2:19" x14ac:dyDescent="0.45">
      <c r="B162" s="11">
        <v>43625</v>
      </c>
      <c r="C162" s="8">
        <v>400094</v>
      </c>
      <c r="D162" s="13">
        <v>0.18</v>
      </c>
      <c r="E162" s="8">
        <v>35</v>
      </c>
      <c r="F162" s="8">
        <v>22</v>
      </c>
      <c r="G162" s="8">
        <v>26</v>
      </c>
      <c r="H162" s="8">
        <v>364</v>
      </c>
      <c r="I162" s="8">
        <v>34</v>
      </c>
      <c r="J162" s="13">
        <v>0.95</v>
      </c>
      <c r="K162" s="15">
        <f t="shared" si="18"/>
        <v>-1.4408426798836249E-2</v>
      </c>
      <c r="L162" s="17">
        <f t="shared" si="25"/>
        <v>-5849</v>
      </c>
      <c r="M162" s="15">
        <f t="shared" si="26"/>
        <v>0.1127646794206687</v>
      </c>
      <c r="N162" s="18">
        <f t="shared" si="19"/>
        <v>0</v>
      </c>
      <c r="O162" s="15">
        <f t="shared" si="20"/>
        <v>0.15789473684210531</v>
      </c>
      <c r="P162" s="15">
        <f t="shared" si="21"/>
        <v>-0.10344827586206895</v>
      </c>
      <c r="Q162" s="15">
        <f t="shared" si="22"/>
        <v>-5.464480874316946E-3</v>
      </c>
      <c r="R162" s="15">
        <f t="shared" si="23"/>
        <v>-8.108108108108103E-2</v>
      </c>
      <c r="S162" s="15">
        <f t="shared" si="24"/>
        <v>2.1505376344086002E-2</v>
      </c>
    </row>
    <row r="163" spans="2:19" x14ac:dyDescent="0.45">
      <c r="B163" s="11">
        <v>43626</v>
      </c>
      <c r="C163" s="8">
        <v>392606</v>
      </c>
      <c r="D163" s="13">
        <v>0.17</v>
      </c>
      <c r="E163" s="8">
        <v>37</v>
      </c>
      <c r="F163" s="8">
        <v>21</v>
      </c>
      <c r="G163" s="8">
        <v>30</v>
      </c>
      <c r="H163" s="8">
        <v>397</v>
      </c>
      <c r="I163" s="8">
        <v>35</v>
      </c>
      <c r="J163" s="13">
        <v>0.91</v>
      </c>
      <c r="K163" s="15">
        <f t="shared" si="18"/>
        <v>-1.9803364474781371E-2</v>
      </c>
      <c r="L163" s="17">
        <f t="shared" si="25"/>
        <v>-7932</v>
      </c>
      <c r="M163" s="15">
        <f t="shared" si="26"/>
        <v>0.20890918381443635</v>
      </c>
      <c r="N163" s="18">
        <f t="shared" si="19"/>
        <v>-5.5555555555555469E-2</v>
      </c>
      <c r="O163" s="15">
        <f t="shared" si="20"/>
        <v>0.10526315789473695</v>
      </c>
      <c r="P163" s="15">
        <f t="shared" si="21"/>
        <v>3.4482758620689724E-2</v>
      </c>
      <c r="Q163" s="15">
        <f t="shared" si="22"/>
        <v>2.0565552699228773E-2</v>
      </c>
      <c r="R163" s="15">
        <f t="shared" si="23"/>
        <v>-2.777777777777779E-2</v>
      </c>
      <c r="S163" s="15">
        <f t="shared" si="24"/>
        <v>-4.2105263157894646E-2</v>
      </c>
    </row>
    <row r="164" spans="2:19" x14ac:dyDescent="0.45">
      <c r="B164" s="11">
        <v>43627</v>
      </c>
      <c r="C164" s="8">
        <v>390751</v>
      </c>
      <c r="D164" s="13">
        <v>0.17</v>
      </c>
      <c r="E164" s="8">
        <v>31</v>
      </c>
      <c r="F164" s="8">
        <v>17</v>
      </c>
      <c r="G164" s="8">
        <v>26</v>
      </c>
      <c r="H164" s="8">
        <v>354</v>
      </c>
      <c r="I164" s="8">
        <v>31</v>
      </c>
      <c r="J164" s="13">
        <v>0.94</v>
      </c>
      <c r="K164" s="15">
        <f t="shared" si="18"/>
        <v>-1.0944757324558574E-2</v>
      </c>
      <c r="L164" s="17">
        <f t="shared" si="25"/>
        <v>-4324</v>
      </c>
      <c r="M164" s="15">
        <f t="shared" si="26"/>
        <v>2.2023750764622818E-2</v>
      </c>
      <c r="N164" s="18">
        <f t="shared" si="19"/>
        <v>0</v>
      </c>
      <c r="O164" s="15">
        <f t="shared" si="20"/>
        <v>0</v>
      </c>
      <c r="P164" s="15">
        <f t="shared" si="21"/>
        <v>4.0000000000000036E-2</v>
      </c>
      <c r="Q164" s="15">
        <f t="shared" si="22"/>
        <v>-8.9974293059125965E-2</v>
      </c>
      <c r="R164" s="15">
        <f t="shared" si="23"/>
        <v>-6.0606060606060552E-2</v>
      </c>
      <c r="S164" s="15">
        <f t="shared" si="24"/>
        <v>-1.0526315789473717E-2</v>
      </c>
    </row>
    <row r="165" spans="2:19" x14ac:dyDescent="0.45">
      <c r="B165" s="11">
        <v>43628</v>
      </c>
      <c r="C165" s="8">
        <v>398995</v>
      </c>
      <c r="D165" s="13">
        <v>0.17</v>
      </c>
      <c r="E165" s="8">
        <v>36</v>
      </c>
      <c r="F165" s="8">
        <v>21</v>
      </c>
      <c r="G165" s="8">
        <v>30</v>
      </c>
      <c r="H165" s="8">
        <v>400</v>
      </c>
      <c r="I165" s="8">
        <v>32</v>
      </c>
      <c r="J165" s="13">
        <v>0.95</v>
      </c>
      <c r="K165" s="15">
        <f t="shared" si="18"/>
        <v>2.5499005330605451E-2</v>
      </c>
      <c r="L165" s="17">
        <f t="shared" si="25"/>
        <v>9921</v>
      </c>
      <c r="M165" s="15">
        <f t="shared" si="26"/>
        <v>0.23059880639672659</v>
      </c>
      <c r="N165" s="18">
        <f t="shared" si="19"/>
        <v>-5.5555555555555469E-2</v>
      </c>
      <c r="O165" s="15">
        <f t="shared" si="20"/>
        <v>0</v>
      </c>
      <c r="P165" s="15">
        <f t="shared" si="21"/>
        <v>0</v>
      </c>
      <c r="Q165" s="15">
        <f t="shared" si="22"/>
        <v>6.6666666666666652E-2</v>
      </c>
      <c r="R165" s="15">
        <f t="shared" si="23"/>
        <v>-0.11111111111111116</v>
      </c>
      <c r="S165" s="15">
        <f t="shared" si="24"/>
        <v>1.0638297872340496E-2</v>
      </c>
    </row>
    <row r="166" spans="2:19" x14ac:dyDescent="0.45">
      <c r="B166" s="11">
        <v>43629</v>
      </c>
      <c r="C166" s="8">
        <v>407670</v>
      </c>
      <c r="D166" s="13">
        <v>0.17</v>
      </c>
      <c r="E166" s="8">
        <v>36</v>
      </c>
      <c r="F166" s="8">
        <v>17</v>
      </c>
      <c r="G166" s="8">
        <v>30</v>
      </c>
      <c r="H166" s="8">
        <v>399</v>
      </c>
      <c r="I166" s="8">
        <v>31</v>
      </c>
      <c r="J166" s="13">
        <v>0.92</v>
      </c>
      <c r="K166" s="15">
        <f t="shared" si="18"/>
        <v>1.3978360900385622E-2</v>
      </c>
      <c r="L166" s="17">
        <f t="shared" si="25"/>
        <v>5620</v>
      </c>
      <c r="M166" s="15">
        <f t="shared" si="26"/>
        <v>-8.7419475189652984E-2</v>
      </c>
      <c r="N166" s="18">
        <f t="shared" si="19"/>
        <v>0</v>
      </c>
      <c r="O166" s="15">
        <f t="shared" si="20"/>
        <v>-5.555555555555558E-2</v>
      </c>
      <c r="P166" s="15">
        <f t="shared" si="21"/>
        <v>0</v>
      </c>
      <c r="Q166" s="15">
        <f t="shared" si="22"/>
        <v>5.2770448548812743E-2</v>
      </c>
      <c r="R166" s="15">
        <f t="shared" si="23"/>
        <v>-0.18421052631578949</v>
      </c>
      <c r="S166" s="15">
        <f t="shared" si="24"/>
        <v>-3.1578947368420929E-2</v>
      </c>
    </row>
    <row r="167" spans="2:19" x14ac:dyDescent="0.45">
      <c r="B167" s="11">
        <v>43630</v>
      </c>
      <c r="C167" s="8">
        <v>404518</v>
      </c>
      <c r="D167" s="13">
        <v>0.18</v>
      </c>
      <c r="E167" s="8">
        <v>36</v>
      </c>
      <c r="F167" s="8">
        <v>20</v>
      </c>
      <c r="G167" s="8">
        <v>30</v>
      </c>
      <c r="H167" s="8">
        <v>393</v>
      </c>
      <c r="I167" s="8">
        <v>35</v>
      </c>
      <c r="J167" s="13">
        <v>0.94</v>
      </c>
      <c r="K167" s="15">
        <f t="shared" si="18"/>
        <v>3.6752456571103487E-2</v>
      </c>
      <c r="L167" s="17">
        <f t="shared" si="25"/>
        <v>14340</v>
      </c>
      <c r="M167" s="15">
        <f t="shared" si="26"/>
        <v>6.637395533027779E-2</v>
      </c>
      <c r="N167" s="18">
        <f t="shared" si="19"/>
        <v>-5.2631578947368474E-2</v>
      </c>
      <c r="O167" s="15">
        <f t="shared" si="20"/>
        <v>-4.7619047619047672E-2</v>
      </c>
      <c r="P167" s="15">
        <f t="shared" si="21"/>
        <v>0.19999999999999996</v>
      </c>
      <c r="Q167" s="15">
        <f t="shared" si="22"/>
        <v>5.1150895140665842E-3</v>
      </c>
      <c r="R167" s="15">
        <f t="shared" si="23"/>
        <v>0</v>
      </c>
      <c r="S167" s="15">
        <f t="shared" si="24"/>
        <v>-1.0526315789473717E-2</v>
      </c>
    </row>
    <row r="168" spans="2:19" x14ac:dyDescent="0.45">
      <c r="B168" s="11">
        <v>43631</v>
      </c>
      <c r="C168" s="8">
        <v>407641</v>
      </c>
      <c r="D168" s="13">
        <v>0.17</v>
      </c>
      <c r="E168" s="8">
        <v>38</v>
      </c>
      <c r="F168" s="8">
        <v>22</v>
      </c>
      <c r="G168" s="8">
        <v>27</v>
      </c>
      <c r="H168" s="8">
        <v>357</v>
      </c>
      <c r="I168" s="8">
        <v>30</v>
      </c>
      <c r="J168" s="13">
        <v>0.91</v>
      </c>
      <c r="K168" s="15">
        <f t="shared" si="18"/>
        <v>1.7420320435745928E-4</v>
      </c>
      <c r="L168" s="17">
        <f t="shared" si="25"/>
        <v>71</v>
      </c>
      <c r="M168" s="15">
        <f t="shared" si="26"/>
        <v>8.5903420621873838E-2</v>
      </c>
      <c r="N168" s="18">
        <f t="shared" si="19"/>
        <v>-0.10526315789473684</v>
      </c>
      <c r="O168" s="15">
        <f t="shared" si="20"/>
        <v>0.29411764705882359</v>
      </c>
      <c r="P168" s="15">
        <f t="shared" si="21"/>
        <v>-6.8965517241379337E-2</v>
      </c>
      <c r="Q168" s="15">
        <f t="shared" si="22"/>
        <v>-7.9896907216494895E-2</v>
      </c>
      <c r="R168" s="15">
        <f t="shared" si="23"/>
        <v>0</v>
      </c>
      <c r="S168" s="15">
        <f t="shared" si="24"/>
        <v>-2.1505376344086002E-2</v>
      </c>
    </row>
    <row r="169" spans="2:19" x14ac:dyDescent="0.45">
      <c r="B169" s="11">
        <v>43632</v>
      </c>
      <c r="C169" s="8">
        <v>386588</v>
      </c>
      <c r="D169" s="13">
        <v>0.19</v>
      </c>
      <c r="E169" s="8">
        <v>31</v>
      </c>
      <c r="F169" s="8">
        <v>21</v>
      </c>
      <c r="G169" s="8">
        <v>27</v>
      </c>
      <c r="H169" s="8">
        <v>385</v>
      </c>
      <c r="I169" s="8">
        <v>34</v>
      </c>
      <c r="J169" s="13">
        <v>0.93</v>
      </c>
      <c r="K169" s="15">
        <f t="shared" si="18"/>
        <v>-3.3757067089233983E-2</v>
      </c>
      <c r="L169" s="17">
        <f t="shared" si="25"/>
        <v>-13506</v>
      </c>
      <c r="M169" s="15">
        <f t="shared" si="26"/>
        <v>-0.14418483085046441</v>
      </c>
      <c r="N169" s="18">
        <f t="shared" si="19"/>
        <v>5.555555555555558E-2</v>
      </c>
      <c r="O169" s="15">
        <f t="shared" si="20"/>
        <v>-4.5454545454545414E-2</v>
      </c>
      <c r="P169" s="15">
        <f t="shared" si="21"/>
        <v>3.8461538461538547E-2</v>
      </c>
      <c r="Q169" s="15">
        <f t="shared" si="22"/>
        <v>5.7692307692307709E-2</v>
      </c>
      <c r="R169" s="15">
        <f t="shared" si="23"/>
        <v>0</v>
      </c>
      <c r="S169" s="15">
        <f t="shared" si="24"/>
        <v>-2.1052631578947323E-2</v>
      </c>
    </row>
    <row r="170" spans="2:19" x14ac:dyDescent="0.45">
      <c r="B170" s="11">
        <v>43633</v>
      </c>
      <c r="C170" s="8">
        <v>388917</v>
      </c>
      <c r="D170" s="13">
        <v>0.17</v>
      </c>
      <c r="E170" s="8">
        <v>30</v>
      </c>
      <c r="F170" s="8">
        <v>18</v>
      </c>
      <c r="G170" s="8">
        <v>26</v>
      </c>
      <c r="H170" s="8">
        <v>350</v>
      </c>
      <c r="I170" s="8">
        <v>32</v>
      </c>
      <c r="J170" s="13">
        <v>0.93</v>
      </c>
      <c r="K170" s="15">
        <f t="shared" si="18"/>
        <v>-9.3961885452591432E-3</v>
      </c>
      <c r="L170" s="17">
        <f t="shared" si="25"/>
        <v>-3689</v>
      </c>
      <c r="M170" s="15">
        <f t="shared" si="26"/>
        <v>-0.19680772044210193</v>
      </c>
      <c r="N170" s="18">
        <f t="shared" si="19"/>
        <v>0</v>
      </c>
      <c r="O170" s="15">
        <f t="shared" si="20"/>
        <v>-0.1428571428571429</v>
      </c>
      <c r="P170" s="15">
        <f t="shared" si="21"/>
        <v>-0.1333333333333333</v>
      </c>
      <c r="Q170" s="15">
        <f t="shared" si="22"/>
        <v>-0.11838790931989929</v>
      </c>
      <c r="R170" s="15">
        <f t="shared" si="23"/>
        <v>-8.5714285714285743E-2</v>
      </c>
      <c r="S170" s="15">
        <f t="shared" si="24"/>
        <v>2.19780219780219E-2</v>
      </c>
    </row>
    <row r="171" spans="2:19" x14ac:dyDescent="0.45">
      <c r="B171" s="11">
        <v>43634</v>
      </c>
      <c r="C171" s="8">
        <v>398356</v>
      </c>
      <c r="D171" s="13">
        <v>0.19</v>
      </c>
      <c r="E171" s="8">
        <v>40</v>
      </c>
      <c r="F171" s="8">
        <v>19</v>
      </c>
      <c r="G171" s="8">
        <v>25</v>
      </c>
      <c r="H171" s="8">
        <v>397</v>
      </c>
      <c r="I171" s="8">
        <v>40</v>
      </c>
      <c r="J171" s="13">
        <v>0.93</v>
      </c>
      <c r="K171" s="15">
        <f t="shared" si="18"/>
        <v>1.9462522168849139E-2</v>
      </c>
      <c r="L171" s="17">
        <f t="shared" si="25"/>
        <v>7605</v>
      </c>
      <c r="M171" s="15">
        <f t="shared" si="26"/>
        <v>0.31543551247593449</v>
      </c>
      <c r="N171" s="18">
        <f t="shared" si="19"/>
        <v>0.11764705882352944</v>
      </c>
      <c r="O171" s="15">
        <f t="shared" si="20"/>
        <v>0.11764705882352944</v>
      </c>
      <c r="P171" s="15">
        <f t="shared" si="21"/>
        <v>-3.8461538461538436E-2</v>
      </c>
      <c r="Q171" s="15">
        <f t="shared" si="22"/>
        <v>0.12146892655367236</v>
      </c>
      <c r="R171" s="15">
        <f t="shared" si="23"/>
        <v>0.29032258064516125</v>
      </c>
      <c r="S171" s="15">
        <f t="shared" si="24"/>
        <v>-1.0638297872340274E-2</v>
      </c>
    </row>
    <row r="172" spans="2:19" x14ac:dyDescent="0.45">
      <c r="B172" s="11">
        <v>43635</v>
      </c>
      <c r="C172" s="8">
        <v>406848</v>
      </c>
      <c r="D172" s="13">
        <v>0.18</v>
      </c>
      <c r="E172" s="8">
        <v>32</v>
      </c>
      <c r="F172" s="8">
        <v>19</v>
      </c>
      <c r="G172" s="8">
        <v>27</v>
      </c>
      <c r="H172" s="8">
        <v>370</v>
      </c>
      <c r="I172" s="8">
        <v>39</v>
      </c>
      <c r="J172" s="13">
        <v>0.94</v>
      </c>
      <c r="K172" s="15">
        <f t="shared" si="18"/>
        <v>1.9681950901640377E-2</v>
      </c>
      <c r="L172" s="17">
        <f t="shared" si="25"/>
        <v>7853</v>
      </c>
      <c r="M172" s="15">
        <f t="shared" si="26"/>
        <v>-9.3616043642986368E-2</v>
      </c>
      <c r="N172" s="18">
        <f t="shared" si="19"/>
        <v>5.8823529411764497E-2</v>
      </c>
      <c r="O172" s="15">
        <f t="shared" si="20"/>
        <v>-9.5238095238095233E-2</v>
      </c>
      <c r="P172" s="15">
        <f t="shared" si="21"/>
        <v>-9.9999999999999978E-2</v>
      </c>
      <c r="Q172" s="15">
        <f t="shared" si="22"/>
        <v>-7.4999999999999956E-2</v>
      </c>
      <c r="R172" s="15">
        <f t="shared" si="23"/>
        <v>0.21875</v>
      </c>
      <c r="S172" s="15">
        <f t="shared" si="24"/>
        <v>-1.0526315789473717E-2</v>
      </c>
    </row>
    <row r="173" spans="2:19" x14ac:dyDescent="0.45">
      <c r="B173" s="11">
        <v>43636</v>
      </c>
      <c r="C173" s="8">
        <v>381025</v>
      </c>
      <c r="D173" s="13">
        <v>0.17</v>
      </c>
      <c r="E173" s="8">
        <v>34</v>
      </c>
      <c r="F173" s="8">
        <v>19</v>
      </c>
      <c r="G173" s="8">
        <v>25</v>
      </c>
      <c r="H173" s="8">
        <v>393</v>
      </c>
      <c r="I173" s="8">
        <v>38</v>
      </c>
      <c r="J173" s="13">
        <v>0.91</v>
      </c>
      <c r="K173" s="15">
        <f t="shared" si="18"/>
        <v>-6.5359236637476337E-2</v>
      </c>
      <c r="L173" s="17">
        <f t="shared" si="25"/>
        <v>-26645</v>
      </c>
      <c r="M173" s="15">
        <f t="shared" si="26"/>
        <v>-0.11728372349094995</v>
      </c>
      <c r="N173" s="18">
        <f t="shared" si="19"/>
        <v>0</v>
      </c>
      <c r="O173" s="15">
        <f t="shared" si="20"/>
        <v>0.11764705882352944</v>
      </c>
      <c r="P173" s="15">
        <f t="shared" si="21"/>
        <v>-0.16666666666666663</v>
      </c>
      <c r="Q173" s="15">
        <f t="shared" si="22"/>
        <v>-1.5037593984962405E-2</v>
      </c>
      <c r="R173" s="15">
        <f t="shared" si="23"/>
        <v>0.22580645161290325</v>
      </c>
      <c r="S173" s="15">
        <f t="shared" si="24"/>
        <v>-1.0869565217391353E-2</v>
      </c>
    </row>
    <row r="174" spans="2:19" x14ac:dyDescent="0.45">
      <c r="B174" s="11">
        <v>43637</v>
      </c>
      <c r="C174" s="8">
        <v>382419</v>
      </c>
      <c r="D174" s="13">
        <v>0.17</v>
      </c>
      <c r="E174" s="8">
        <v>36</v>
      </c>
      <c r="F174" s="8">
        <v>17</v>
      </c>
      <c r="G174" s="8">
        <v>30</v>
      </c>
      <c r="H174" s="8">
        <v>362</v>
      </c>
      <c r="I174" s="8">
        <v>36</v>
      </c>
      <c r="J174" s="13">
        <v>0.95</v>
      </c>
      <c r="K174" s="15">
        <f t="shared" si="18"/>
        <v>-5.4630449077667786E-2</v>
      </c>
      <c r="L174" s="17">
        <f t="shared" si="25"/>
        <v>-22099</v>
      </c>
      <c r="M174" s="15">
        <f t="shared" si="26"/>
        <v>-5.4630449077667786E-2</v>
      </c>
      <c r="N174" s="18">
        <f t="shared" si="19"/>
        <v>-5.5555555555555469E-2</v>
      </c>
      <c r="O174" s="15">
        <f t="shared" si="20"/>
        <v>-0.15000000000000002</v>
      </c>
      <c r="P174" s="15">
        <f t="shared" si="21"/>
        <v>0</v>
      </c>
      <c r="Q174" s="15">
        <f t="shared" si="22"/>
        <v>-7.8880407124681917E-2</v>
      </c>
      <c r="R174" s="15">
        <f t="shared" si="23"/>
        <v>2.857142857142847E-2</v>
      </c>
      <c r="S174" s="15">
        <f t="shared" si="24"/>
        <v>1.0638297872340496E-2</v>
      </c>
    </row>
    <row r="175" spans="2:19" x14ac:dyDescent="0.45">
      <c r="B175" s="11">
        <v>43638</v>
      </c>
      <c r="C175" s="8">
        <v>389769</v>
      </c>
      <c r="D175" s="13">
        <v>0.17</v>
      </c>
      <c r="E175" s="8">
        <v>36</v>
      </c>
      <c r="F175" s="8">
        <v>21</v>
      </c>
      <c r="G175" s="8">
        <v>26</v>
      </c>
      <c r="H175" s="8">
        <v>366</v>
      </c>
      <c r="I175" s="8">
        <v>36</v>
      </c>
      <c r="J175" s="13">
        <v>0.93</v>
      </c>
      <c r="K175" s="15">
        <f t="shared" si="18"/>
        <v>-4.3842498669172114E-2</v>
      </c>
      <c r="L175" s="17">
        <f t="shared" si="25"/>
        <v>-17872</v>
      </c>
      <c r="M175" s="15">
        <f t="shared" si="26"/>
        <v>-9.4166577686584096E-2</v>
      </c>
      <c r="N175" s="18">
        <f t="shared" si="19"/>
        <v>0</v>
      </c>
      <c r="O175" s="15">
        <f t="shared" si="20"/>
        <v>-4.5454545454545414E-2</v>
      </c>
      <c r="P175" s="15">
        <f t="shared" si="21"/>
        <v>-3.703703703703709E-2</v>
      </c>
      <c r="Q175" s="15">
        <f t="shared" si="22"/>
        <v>2.5210084033613356E-2</v>
      </c>
      <c r="R175" s="15">
        <f t="shared" si="23"/>
        <v>0.19999999999999996</v>
      </c>
      <c r="S175" s="15">
        <f t="shared" si="24"/>
        <v>2.19780219780219E-2</v>
      </c>
    </row>
    <row r="176" spans="2:19" x14ac:dyDescent="0.45">
      <c r="B176" s="11">
        <v>43639</v>
      </c>
      <c r="C176" s="8">
        <v>382119</v>
      </c>
      <c r="D176" s="13">
        <v>0.18</v>
      </c>
      <c r="E176" s="8">
        <v>33</v>
      </c>
      <c r="F176" s="8">
        <v>21</v>
      </c>
      <c r="G176" s="8">
        <v>27</v>
      </c>
      <c r="H176" s="8">
        <v>393</v>
      </c>
      <c r="I176" s="8">
        <v>40</v>
      </c>
      <c r="J176" s="13">
        <v>0.91</v>
      </c>
      <c r="K176" s="15">
        <f t="shared" si="18"/>
        <v>-1.156011050524075E-2</v>
      </c>
      <c r="L176" s="17">
        <f t="shared" si="25"/>
        <v>-4469</v>
      </c>
      <c r="M176" s="15">
        <f t="shared" si="26"/>
        <v>5.2210204946034011E-2</v>
      </c>
      <c r="N176" s="18">
        <f t="shared" si="19"/>
        <v>-5.2631578947368474E-2</v>
      </c>
      <c r="O176" s="15">
        <f t="shared" si="20"/>
        <v>0</v>
      </c>
      <c r="P176" s="15">
        <f t="shared" si="21"/>
        <v>0</v>
      </c>
      <c r="Q176" s="15">
        <f t="shared" si="22"/>
        <v>2.0779220779220786E-2</v>
      </c>
      <c r="R176" s="15">
        <f t="shared" si="23"/>
        <v>0.17647058823529416</v>
      </c>
      <c r="S176" s="15">
        <f t="shared" si="24"/>
        <v>-2.1505376344086002E-2</v>
      </c>
    </row>
    <row r="177" spans="2:19" x14ac:dyDescent="0.45">
      <c r="B177" s="11">
        <v>43640</v>
      </c>
      <c r="C177" s="8">
        <v>382070</v>
      </c>
      <c r="D177" s="13">
        <v>0.19</v>
      </c>
      <c r="E177" s="8">
        <v>32</v>
      </c>
      <c r="F177" s="8">
        <v>22</v>
      </c>
      <c r="G177" s="8">
        <v>30</v>
      </c>
      <c r="H177" s="8">
        <v>391</v>
      </c>
      <c r="I177" s="8">
        <v>31</v>
      </c>
      <c r="J177" s="13">
        <v>0.93</v>
      </c>
      <c r="K177" s="15">
        <f t="shared" si="18"/>
        <v>-1.760529881697126E-2</v>
      </c>
      <c r="L177" s="17">
        <f t="shared" si="25"/>
        <v>-6847</v>
      </c>
      <c r="M177" s="15">
        <f t="shared" si="26"/>
        <v>4.7887681261897352E-2</v>
      </c>
      <c r="N177" s="18">
        <f t="shared" si="19"/>
        <v>0.11764705882352944</v>
      </c>
      <c r="O177" s="15">
        <f t="shared" si="20"/>
        <v>0.22222222222222232</v>
      </c>
      <c r="P177" s="15">
        <f t="shared" si="21"/>
        <v>0.15384615384615374</v>
      </c>
      <c r="Q177" s="15">
        <f t="shared" si="22"/>
        <v>0.11714285714285722</v>
      </c>
      <c r="R177" s="15">
        <f t="shared" si="23"/>
        <v>-3.125E-2</v>
      </c>
      <c r="S177" s="15">
        <f t="shared" si="24"/>
        <v>0</v>
      </c>
    </row>
    <row r="178" spans="2:19" x14ac:dyDescent="0.45">
      <c r="B178" s="11">
        <v>43641</v>
      </c>
      <c r="C178" s="8">
        <v>399302</v>
      </c>
      <c r="D178" s="13">
        <v>0.17</v>
      </c>
      <c r="E178" s="8">
        <v>33</v>
      </c>
      <c r="F178" s="8">
        <v>21</v>
      </c>
      <c r="G178" s="8">
        <v>28</v>
      </c>
      <c r="H178" s="8">
        <v>359</v>
      </c>
      <c r="I178" s="8">
        <v>34</v>
      </c>
      <c r="J178" s="13">
        <v>0.95</v>
      </c>
      <c r="K178" s="15">
        <f t="shared" si="18"/>
        <v>2.3747602646879695E-3</v>
      </c>
      <c r="L178" s="17">
        <f t="shared" si="25"/>
        <v>946</v>
      </c>
      <c r="M178" s="15">
        <f t="shared" si="26"/>
        <v>-0.17304082278163246</v>
      </c>
      <c r="N178" s="18">
        <f t="shared" si="19"/>
        <v>-0.10526315789473684</v>
      </c>
      <c r="O178" s="15">
        <f t="shared" si="20"/>
        <v>0.10526315789473695</v>
      </c>
      <c r="P178" s="15">
        <f t="shared" si="21"/>
        <v>0.12000000000000011</v>
      </c>
      <c r="Q178" s="15">
        <f t="shared" si="22"/>
        <v>-9.5717884130982367E-2</v>
      </c>
      <c r="R178" s="15">
        <f t="shared" si="23"/>
        <v>-0.15000000000000002</v>
      </c>
      <c r="S178" s="15">
        <f t="shared" si="24"/>
        <v>2.1505376344086002E-2</v>
      </c>
    </row>
    <row r="179" spans="2:19" x14ac:dyDescent="0.45">
      <c r="B179" s="11">
        <v>43642</v>
      </c>
      <c r="C179" s="8">
        <v>390068</v>
      </c>
      <c r="D179" s="13">
        <v>0.18</v>
      </c>
      <c r="E179" s="8">
        <v>38</v>
      </c>
      <c r="F179" s="8">
        <v>22</v>
      </c>
      <c r="G179" s="8">
        <v>30</v>
      </c>
      <c r="H179" s="8">
        <v>365</v>
      </c>
      <c r="I179" s="8">
        <v>31</v>
      </c>
      <c r="J179" s="13">
        <v>0.92</v>
      </c>
      <c r="K179" s="15">
        <f t="shared" si="18"/>
        <v>-4.1243904357401329E-2</v>
      </c>
      <c r="L179" s="17">
        <f t="shared" si="25"/>
        <v>-16780</v>
      </c>
      <c r="M179" s="15">
        <f t="shared" si="26"/>
        <v>0.13852286357558596</v>
      </c>
      <c r="N179" s="18">
        <f t="shared" si="19"/>
        <v>0</v>
      </c>
      <c r="O179" s="15">
        <f t="shared" si="20"/>
        <v>0.15789473684210531</v>
      </c>
      <c r="P179" s="15">
        <f t="shared" si="21"/>
        <v>0.11111111111111116</v>
      </c>
      <c r="Q179" s="15">
        <f t="shared" si="22"/>
        <v>-1.3513513513513487E-2</v>
      </c>
      <c r="R179" s="15">
        <f t="shared" si="23"/>
        <v>-0.20512820512820518</v>
      </c>
      <c r="S179" s="15">
        <f t="shared" si="24"/>
        <v>-2.1276595744680771E-2</v>
      </c>
    </row>
    <row r="180" spans="2:19" x14ac:dyDescent="0.45">
      <c r="B180" s="11">
        <v>43643</v>
      </c>
      <c r="C180" s="8">
        <v>399922</v>
      </c>
      <c r="D180" s="13">
        <v>0.19</v>
      </c>
      <c r="E180" s="8">
        <v>31</v>
      </c>
      <c r="F180" s="8">
        <v>17</v>
      </c>
      <c r="G180" s="8">
        <v>30</v>
      </c>
      <c r="H180" s="8">
        <v>355</v>
      </c>
      <c r="I180" s="8">
        <v>35</v>
      </c>
      <c r="J180" s="13">
        <v>0.91</v>
      </c>
      <c r="K180" s="15">
        <f t="shared" si="18"/>
        <v>4.959517092054333E-2</v>
      </c>
      <c r="L180" s="17">
        <f t="shared" si="25"/>
        <v>18897</v>
      </c>
      <c r="M180" s="15">
        <f t="shared" si="26"/>
        <v>-4.3016167690092866E-2</v>
      </c>
      <c r="N180" s="18">
        <f t="shared" si="19"/>
        <v>0.11764705882352944</v>
      </c>
      <c r="O180" s="15">
        <f t="shared" si="20"/>
        <v>-0.10526315789473684</v>
      </c>
      <c r="P180" s="15">
        <f t="shared" si="21"/>
        <v>0.19999999999999996</v>
      </c>
      <c r="Q180" s="15">
        <f t="shared" si="22"/>
        <v>-9.6692111959287508E-2</v>
      </c>
      <c r="R180" s="15">
        <f t="shared" si="23"/>
        <v>-7.8947368421052655E-2</v>
      </c>
      <c r="S180" s="15">
        <f t="shared" si="24"/>
        <v>0</v>
      </c>
    </row>
    <row r="181" spans="2:19" x14ac:dyDescent="0.45">
      <c r="B181" s="11">
        <v>43644</v>
      </c>
      <c r="C181" s="8">
        <v>401728</v>
      </c>
      <c r="D181" s="13">
        <v>0.17</v>
      </c>
      <c r="E181" s="8">
        <v>31</v>
      </c>
      <c r="F181" s="8">
        <v>18</v>
      </c>
      <c r="G181" s="8">
        <v>25</v>
      </c>
      <c r="H181" s="8">
        <v>400</v>
      </c>
      <c r="I181" s="8">
        <v>37</v>
      </c>
      <c r="J181" s="13">
        <v>0.92</v>
      </c>
      <c r="K181" s="15">
        <f t="shared" si="18"/>
        <v>5.0491738119706309E-2</v>
      </c>
      <c r="L181" s="17">
        <f t="shared" si="25"/>
        <v>19309</v>
      </c>
      <c r="M181" s="15">
        <f t="shared" si="26"/>
        <v>-9.5409892174697308E-2</v>
      </c>
      <c r="N181" s="18">
        <f t="shared" si="19"/>
        <v>0</v>
      </c>
      <c r="O181" s="15">
        <f t="shared" si="20"/>
        <v>5.8823529411764719E-2</v>
      </c>
      <c r="P181" s="15">
        <f t="shared" si="21"/>
        <v>-0.16666666666666663</v>
      </c>
      <c r="Q181" s="15">
        <f t="shared" si="22"/>
        <v>0.1049723756906078</v>
      </c>
      <c r="R181" s="15">
        <f t="shared" si="23"/>
        <v>2.7777777777777679E-2</v>
      </c>
      <c r="S181" s="15">
        <f t="shared" si="24"/>
        <v>-3.1578947368420929E-2</v>
      </c>
    </row>
    <row r="182" spans="2:19" x14ac:dyDescent="0.45">
      <c r="B182" s="11">
        <v>43645</v>
      </c>
      <c r="C182" s="8">
        <v>397499</v>
      </c>
      <c r="D182" s="13">
        <v>0.18</v>
      </c>
      <c r="E182" s="8">
        <v>38</v>
      </c>
      <c r="F182" s="8">
        <v>22</v>
      </c>
      <c r="G182" s="8">
        <v>29</v>
      </c>
      <c r="H182" s="8">
        <v>374</v>
      </c>
      <c r="I182" s="8">
        <v>35</v>
      </c>
      <c r="J182" s="13">
        <v>0.92</v>
      </c>
      <c r="K182" s="15">
        <f t="shared" si="18"/>
        <v>1.9832259620441883E-2</v>
      </c>
      <c r="L182" s="17">
        <f t="shared" si="25"/>
        <v>7730</v>
      </c>
      <c r="M182" s="15">
        <f t="shared" si="26"/>
        <v>7.6489607377133062E-2</v>
      </c>
      <c r="N182" s="18">
        <f t="shared" si="19"/>
        <v>5.8823529411764497E-2</v>
      </c>
      <c r="O182" s="15">
        <f t="shared" si="20"/>
        <v>4.7619047619047672E-2</v>
      </c>
      <c r="P182" s="15">
        <f t="shared" si="21"/>
        <v>0.11538461538461542</v>
      </c>
      <c r="Q182" s="15">
        <f t="shared" si="22"/>
        <v>2.1857923497267784E-2</v>
      </c>
      <c r="R182" s="15">
        <f t="shared" si="23"/>
        <v>-2.777777777777779E-2</v>
      </c>
      <c r="S182" s="15">
        <f t="shared" si="24"/>
        <v>-1.0752688172043001E-2</v>
      </c>
    </row>
    <row r="183" spans="2:19" x14ac:dyDescent="0.45">
      <c r="B183" s="11">
        <v>43646</v>
      </c>
      <c r="C183" s="8">
        <v>389825</v>
      </c>
      <c r="D183" s="13">
        <v>0.19</v>
      </c>
      <c r="E183" s="8">
        <v>36</v>
      </c>
      <c r="F183" s="8">
        <v>22</v>
      </c>
      <c r="G183" s="8">
        <v>29</v>
      </c>
      <c r="H183" s="8">
        <v>376</v>
      </c>
      <c r="I183" s="8">
        <v>38</v>
      </c>
      <c r="J183" s="13">
        <v>0.91</v>
      </c>
      <c r="K183" s="15">
        <f t="shared" si="18"/>
        <v>2.0166492637110345E-2</v>
      </c>
      <c r="L183" s="17">
        <f t="shared" si="25"/>
        <v>7706</v>
      </c>
      <c r="M183" s="15">
        <f t="shared" si="26"/>
        <v>0.11290890105866591</v>
      </c>
      <c r="N183" s="18">
        <f t="shared" si="19"/>
        <v>5.555555555555558E-2</v>
      </c>
      <c r="O183" s="15">
        <f t="shared" si="20"/>
        <v>4.7619047619047672E-2</v>
      </c>
      <c r="P183" s="15">
        <f t="shared" si="21"/>
        <v>7.4074074074074181E-2</v>
      </c>
      <c r="Q183" s="15">
        <f t="shared" si="22"/>
        <v>-4.3256997455470736E-2</v>
      </c>
      <c r="R183" s="15">
        <f t="shared" si="23"/>
        <v>-5.0000000000000044E-2</v>
      </c>
      <c r="S183" s="15">
        <f t="shared" si="24"/>
        <v>0</v>
      </c>
    </row>
    <row r="184" spans="2:19" x14ac:dyDescent="0.45">
      <c r="B184" s="11">
        <v>43647</v>
      </c>
      <c r="C184" s="8">
        <v>409263</v>
      </c>
      <c r="D184" s="13">
        <v>0.17</v>
      </c>
      <c r="E184" s="8">
        <v>31</v>
      </c>
      <c r="F184" s="8">
        <v>20</v>
      </c>
      <c r="G184" s="8">
        <v>26</v>
      </c>
      <c r="H184" s="8">
        <v>386</v>
      </c>
      <c r="I184" s="8">
        <v>36</v>
      </c>
      <c r="J184" s="13">
        <v>0.93</v>
      </c>
      <c r="K184" s="15">
        <f t="shared" si="18"/>
        <v>7.1172821734237113E-2</v>
      </c>
      <c r="L184" s="17">
        <f t="shared" si="25"/>
        <v>27193</v>
      </c>
      <c r="M184" s="15">
        <f t="shared" si="26"/>
        <v>3.769867105504221E-2</v>
      </c>
      <c r="N184" s="18">
        <f t="shared" si="19"/>
        <v>-0.10526315789473684</v>
      </c>
      <c r="O184" s="15">
        <f t="shared" si="20"/>
        <v>-9.0909090909090939E-2</v>
      </c>
      <c r="P184" s="15">
        <f t="shared" si="21"/>
        <v>-0.1333333333333333</v>
      </c>
      <c r="Q184" s="15">
        <f t="shared" si="22"/>
        <v>-1.2787723785166238E-2</v>
      </c>
      <c r="R184" s="15">
        <f t="shared" si="23"/>
        <v>0.16129032258064524</v>
      </c>
      <c r="S184" s="15">
        <f t="shared" si="24"/>
        <v>0</v>
      </c>
    </row>
    <row r="185" spans="2:19" x14ac:dyDescent="0.45">
      <c r="B185" s="11">
        <v>43648</v>
      </c>
      <c r="C185" s="8">
        <v>404436</v>
      </c>
      <c r="D185" s="13">
        <v>0.17</v>
      </c>
      <c r="E185" s="8">
        <v>34</v>
      </c>
      <c r="F185" s="8">
        <v>19</v>
      </c>
      <c r="G185" s="8">
        <v>25</v>
      </c>
      <c r="H185" s="8">
        <v>376</v>
      </c>
      <c r="I185" s="8">
        <v>38</v>
      </c>
      <c r="J185" s="13">
        <v>0.94</v>
      </c>
      <c r="K185" s="15">
        <f t="shared" si="18"/>
        <v>1.2857436226214825E-2</v>
      </c>
      <c r="L185" s="17">
        <f t="shared" si="25"/>
        <v>5134</v>
      </c>
      <c r="M185" s="15">
        <f t="shared" si="26"/>
        <v>4.3550085808827355E-2</v>
      </c>
      <c r="N185" s="18">
        <f t="shared" si="19"/>
        <v>0</v>
      </c>
      <c r="O185" s="15">
        <f t="shared" si="20"/>
        <v>-9.5238095238095233E-2</v>
      </c>
      <c r="P185" s="15">
        <f t="shared" si="21"/>
        <v>-0.1071428571428571</v>
      </c>
      <c r="Q185" s="15">
        <f t="shared" si="22"/>
        <v>4.7353760445682402E-2</v>
      </c>
      <c r="R185" s="15">
        <f t="shared" si="23"/>
        <v>0.11764705882352944</v>
      </c>
      <c r="S185" s="15">
        <f t="shared" si="24"/>
        <v>-1.0526315789473717E-2</v>
      </c>
    </row>
    <row r="186" spans="2:19" x14ac:dyDescent="0.45">
      <c r="B186" s="11">
        <v>43649</v>
      </c>
      <c r="C186" s="8">
        <v>390781</v>
      </c>
      <c r="D186" s="13">
        <v>0.17</v>
      </c>
      <c r="E186" s="8">
        <v>39</v>
      </c>
      <c r="F186" s="8">
        <v>20</v>
      </c>
      <c r="G186" s="8">
        <v>30</v>
      </c>
      <c r="H186" s="8">
        <v>385</v>
      </c>
      <c r="I186" s="8">
        <v>35</v>
      </c>
      <c r="J186" s="13">
        <v>0.94</v>
      </c>
      <c r="K186" s="15">
        <f t="shared" si="18"/>
        <v>1.8278864198038036E-3</v>
      </c>
      <c r="L186" s="17">
        <f t="shared" si="25"/>
        <v>713</v>
      </c>
      <c r="M186" s="15">
        <f t="shared" si="26"/>
        <v>2.8191778167693249E-2</v>
      </c>
      <c r="N186" s="18">
        <f t="shared" si="19"/>
        <v>-5.5555555555555469E-2</v>
      </c>
      <c r="O186" s="15">
        <f t="shared" si="20"/>
        <v>-9.0909090909090939E-2</v>
      </c>
      <c r="P186" s="15">
        <f t="shared" si="21"/>
        <v>0</v>
      </c>
      <c r="Q186" s="15">
        <f t="shared" si="22"/>
        <v>5.4794520547945202E-2</v>
      </c>
      <c r="R186" s="15">
        <f t="shared" si="23"/>
        <v>0.12903225806451624</v>
      </c>
      <c r="S186" s="15">
        <f t="shared" si="24"/>
        <v>2.1739130434782483E-2</v>
      </c>
    </row>
    <row r="187" spans="2:19" x14ac:dyDescent="0.45">
      <c r="B187" s="11">
        <v>43650</v>
      </c>
      <c r="C187" s="8">
        <v>400441</v>
      </c>
      <c r="D187" s="13">
        <v>0.18</v>
      </c>
      <c r="E187" s="8">
        <v>36</v>
      </c>
      <c r="F187" s="8">
        <v>20</v>
      </c>
      <c r="G187" s="8">
        <v>26</v>
      </c>
      <c r="H187" s="8">
        <v>382</v>
      </c>
      <c r="I187" s="8">
        <v>37</v>
      </c>
      <c r="J187" s="13">
        <v>0.91</v>
      </c>
      <c r="K187" s="15">
        <f t="shared" si="18"/>
        <v>1.2977530618469846E-3</v>
      </c>
      <c r="L187" s="17">
        <f t="shared" si="25"/>
        <v>519</v>
      </c>
      <c r="M187" s="15">
        <f t="shared" si="26"/>
        <v>0.16279739065246757</v>
      </c>
      <c r="N187" s="18">
        <f t="shared" si="19"/>
        <v>-5.2631578947368474E-2</v>
      </c>
      <c r="O187" s="15">
        <f t="shared" si="20"/>
        <v>0.17647058823529416</v>
      </c>
      <c r="P187" s="15">
        <f t="shared" si="21"/>
        <v>-0.1333333333333333</v>
      </c>
      <c r="Q187" s="15">
        <f t="shared" si="22"/>
        <v>7.6056338028168913E-2</v>
      </c>
      <c r="R187" s="15">
        <f t="shared" si="23"/>
        <v>5.7142857142857162E-2</v>
      </c>
      <c r="S187" s="15">
        <f t="shared" si="24"/>
        <v>0</v>
      </c>
    </row>
    <row r="188" spans="2:19" x14ac:dyDescent="0.45">
      <c r="B188" s="11">
        <v>43651</v>
      </c>
      <c r="C188" s="8">
        <v>380485</v>
      </c>
      <c r="D188" s="13">
        <v>0.19</v>
      </c>
      <c r="E188" s="8">
        <v>40</v>
      </c>
      <c r="F188" s="8">
        <v>19</v>
      </c>
      <c r="G188" s="8">
        <v>27</v>
      </c>
      <c r="H188" s="8">
        <v>380</v>
      </c>
      <c r="I188" s="8">
        <v>34</v>
      </c>
      <c r="J188" s="13">
        <v>0.92</v>
      </c>
      <c r="K188" s="15">
        <f t="shared" si="18"/>
        <v>-5.287906245021512E-2</v>
      </c>
      <c r="L188" s="17">
        <f t="shared" si="25"/>
        <v>-21243</v>
      </c>
      <c r="M188" s="15">
        <f t="shared" si="26"/>
        <v>0.22209153232230316</v>
      </c>
      <c r="N188" s="18">
        <f t="shared" si="19"/>
        <v>0.11764705882352944</v>
      </c>
      <c r="O188" s="15">
        <f t="shared" si="20"/>
        <v>5.555555555555558E-2</v>
      </c>
      <c r="P188" s="15">
        <f t="shared" si="21"/>
        <v>8.0000000000000071E-2</v>
      </c>
      <c r="Q188" s="15">
        <f t="shared" si="22"/>
        <v>-5.0000000000000044E-2</v>
      </c>
      <c r="R188" s="15">
        <f t="shared" si="23"/>
        <v>-8.108108108108103E-2</v>
      </c>
      <c r="S188" s="15">
        <f t="shared" si="24"/>
        <v>0</v>
      </c>
    </row>
    <row r="189" spans="2:19" x14ac:dyDescent="0.45">
      <c r="B189" s="11">
        <v>43652</v>
      </c>
      <c r="C189" s="8">
        <v>385998</v>
      </c>
      <c r="D189" s="13">
        <v>0.18</v>
      </c>
      <c r="E189" s="8">
        <v>35</v>
      </c>
      <c r="F189" s="8">
        <v>22</v>
      </c>
      <c r="G189" s="8">
        <v>26</v>
      </c>
      <c r="H189" s="8">
        <v>373</v>
      </c>
      <c r="I189" s="8">
        <v>39</v>
      </c>
      <c r="J189" s="13">
        <v>0.94</v>
      </c>
      <c r="K189" s="15">
        <f t="shared" si="18"/>
        <v>-2.8933406121776417E-2</v>
      </c>
      <c r="L189" s="17">
        <f t="shared" si="25"/>
        <v>-11501</v>
      </c>
      <c r="M189" s="15">
        <f t="shared" si="26"/>
        <v>-0.10559655827005721</v>
      </c>
      <c r="N189" s="18">
        <f t="shared" si="19"/>
        <v>0</v>
      </c>
      <c r="O189" s="15">
        <f t="shared" si="20"/>
        <v>0</v>
      </c>
      <c r="P189" s="15">
        <f t="shared" si="21"/>
        <v>-0.10344827586206895</v>
      </c>
      <c r="Q189" s="15">
        <f t="shared" si="22"/>
        <v>-2.673796791443861E-3</v>
      </c>
      <c r="R189" s="15">
        <f t="shared" si="23"/>
        <v>0.11428571428571432</v>
      </c>
      <c r="S189" s="15">
        <f t="shared" si="24"/>
        <v>2.1739130434782483E-2</v>
      </c>
    </row>
    <row r="190" spans="2:19" x14ac:dyDescent="0.45">
      <c r="B190" s="11">
        <v>43653</v>
      </c>
      <c r="C190" s="8">
        <v>402638</v>
      </c>
      <c r="D190" s="13">
        <v>0.18</v>
      </c>
      <c r="E190" s="8">
        <v>32</v>
      </c>
      <c r="F190" s="8">
        <v>21</v>
      </c>
      <c r="G190" s="8">
        <v>28</v>
      </c>
      <c r="H190" s="8">
        <v>352</v>
      </c>
      <c r="I190" s="8">
        <v>32</v>
      </c>
      <c r="J190" s="13">
        <v>0.94</v>
      </c>
      <c r="K190" s="15">
        <f t="shared" si="18"/>
        <v>3.286859488231908E-2</v>
      </c>
      <c r="L190" s="17">
        <f t="shared" si="25"/>
        <v>12813</v>
      </c>
      <c r="M190" s="15">
        <f t="shared" si="26"/>
        <v>-8.1894582326827559E-2</v>
      </c>
      <c r="N190" s="18">
        <f t="shared" si="19"/>
        <v>-5.2631578947368474E-2</v>
      </c>
      <c r="O190" s="15">
        <f t="shared" si="20"/>
        <v>-4.5454545454545414E-2</v>
      </c>
      <c r="P190" s="15">
        <f t="shared" si="21"/>
        <v>-3.4482758620689613E-2</v>
      </c>
      <c r="Q190" s="15">
        <f t="shared" si="22"/>
        <v>-6.3829787234042534E-2</v>
      </c>
      <c r="R190" s="15">
        <f t="shared" si="23"/>
        <v>-0.15789473684210531</v>
      </c>
      <c r="S190" s="15">
        <f t="shared" si="24"/>
        <v>3.296703296703285E-2</v>
      </c>
    </row>
    <row r="191" spans="2:19" x14ac:dyDescent="0.45">
      <c r="B191" s="11">
        <v>43654</v>
      </c>
      <c r="C191" s="8">
        <v>389876</v>
      </c>
      <c r="D191" s="13">
        <v>0.18</v>
      </c>
      <c r="E191" s="8">
        <v>40</v>
      </c>
      <c r="F191" s="8">
        <v>19</v>
      </c>
      <c r="G191" s="8">
        <v>28</v>
      </c>
      <c r="H191" s="8">
        <v>388</v>
      </c>
      <c r="I191" s="8">
        <v>34</v>
      </c>
      <c r="J191" s="13">
        <v>0.92</v>
      </c>
      <c r="K191" s="15">
        <f t="shared" si="18"/>
        <v>-4.7370517246855925E-2</v>
      </c>
      <c r="L191" s="17">
        <f t="shared" si="25"/>
        <v>-19387</v>
      </c>
      <c r="M191" s="15">
        <f t="shared" si="26"/>
        <v>0.22919933258470193</v>
      </c>
      <c r="N191" s="18">
        <f t="shared" si="19"/>
        <v>5.8823529411764497E-2</v>
      </c>
      <c r="O191" s="15">
        <f t="shared" si="20"/>
        <v>-5.0000000000000044E-2</v>
      </c>
      <c r="P191" s="15">
        <f t="shared" si="21"/>
        <v>7.6923076923076872E-2</v>
      </c>
      <c r="Q191" s="15">
        <f t="shared" si="22"/>
        <v>5.1813471502590858E-3</v>
      </c>
      <c r="R191" s="15">
        <f t="shared" si="23"/>
        <v>-5.555555555555558E-2</v>
      </c>
      <c r="S191" s="15">
        <f t="shared" si="24"/>
        <v>-1.0752688172043001E-2</v>
      </c>
    </row>
    <row r="192" spans="2:19" x14ac:dyDescent="0.45">
      <c r="B192" s="11">
        <v>43655</v>
      </c>
      <c r="C192" s="8">
        <v>386858</v>
      </c>
      <c r="D192" s="13">
        <v>0.17</v>
      </c>
      <c r="E192" s="8">
        <v>39</v>
      </c>
      <c r="F192" s="8">
        <v>22</v>
      </c>
      <c r="G192" s="8">
        <v>27</v>
      </c>
      <c r="H192" s="8">
        <v>388</v>
      </c>
      <c r="I192" s="8">
        <v>32</v>
      </c>
      <c r="J192" s="13">
        <v>0.91</v>
      </c>
      <c r="K192" s="15">
        <f t="shared" si="18"/>
        <v>-4.3462995381222225E-2</v>
      </c>
      <c r="L192" s="17">
        <f t="shared" si="25"/>
        <v>-17578</v>
      </c>
      <c r="M192" s="15">
        <f t="shared" si="26"/>
        <v>9.7204211180362821E-2</v>
      </c>
      <c r="N192" s="18">
        <f t="shared" si="19"/>
        <v>0</v>
      </c>
      <c r="O192" s="15">
        <f t="shared" si="20"/>
        <v>0.15789473684210531</v>
      </c>
      <c r="P192" s="15">
        <f t="shared" si="21"/>
        <v>8.0000000000000071E-2</v>
      </c>
      <c r="Q192" s="15">
        <f t="shared" si="22"/>
        <v>3.1914893617021267E-2</v>
      </c>
      <c r="R192" s="15">
        <f t="shared" si="23"/>
        <v>-0.15789473684210531</v>
      </c>
      <c r="S192" s="15">
        <f t="shared" si="24"/>
        <v>-3.1914893617021156E-2</v>
      </c>
    </row>
    <row r="193" spans="2:19" x14ac:dyDescent="0.45">
      <c r="B193" s="11">
        <v>43656</v>
      </c>
      <c r="C193" s="8">
        <v>388864</v>
      </c>
      <c r="D193" s="13">
        <v>0.19</v>
      </c>
      <c r="E193" s="8">
        <v>40</v>
      </c>
      <c r="F193" s="8">
        <v>22</v>
      </c>
      <c r="G193" s="8">
        <v>29</v>
      </c>
      <c r="H193" s="8">
        <v>382</v>
      </c>
      <c r="I193" s="8">
        <v>35</v>
      </c>
      <c r="J193" s="13">
        <v>0.94</v>
      </c>
      <c r="K193" s="15">
        <f t="shared" si="18"/>
        <v>-4.9055609151928969E-3</v>
      </c>
      <c r="L193" s="17">
        <f t="shared" si="25"/>
        <v>-1917</v>
      </c>
      <c r="M193" s="15">
        <f t="shared" si="26"/>
        <v>2.0609681112622624E-2</v>
      </c>
      <c r="N193" s="18">
        <f t="shared" si="19"/>
        <v>0.11764705882352944</v>
      </c>
      <c r="O193" s="15">
        <f t="shared" si="20"/>
        <v>0.10000000000000009</v>
      </c>
      <c r="P193" s="15">
        <f t="shared" si="21"/>
        <v>-3.3333333333333326E-2</v>
      </c>
      <c r="Q193" s="15">
        <f t="shared" si="22"/>
        <v>-7.7922077922077948E-3</v>
      </c>
      <c r="R193" s="15">
        <f t="shared" si="23"/>
        <v>0</v>
      </c>
      <c r="S193" s="15">
        <f t="shared" si="24"/>
        <v>0</v>
      </c>
    </row>
    <row r="194" spans="2:19" x14ac:dyDescent="0.45">
      <c r="B194" s="11">
        <v>43657</v>
      </c>
      <c r="C194" s="8">
        <v>387491</v>
      </c>
      <c r="D194" s="13">
        <v>0.19</v>
      </c>
      <c r="E194" s="8">
        <v>32</v>
      </c>
      <c r="F194" s="8">
        <v>20</v>
      </c>
      <c r="G194" s="8">
        <v>27</v>
      </c>
      <c r="H194" s="8">
        <v>384</v>
      </c>
      <c r="I194" s="8">
        <v>38</v>
      </c>
      <c r="J194" s="13">
        <v>0.91</v>
      </c>
      <c r="K194" s="15">
        <f t="shared" si="18"/>
        <v>-3.2339345871177039E-2</v>
      </c>
      <c r="L194" s="17">
        <f t="shared" si="25"/>
        <v>-12950</v>
      </c>
      <c r="M194" s="15">
        <f t="shared" si="26"/>
        <v>-0.1398571963299351</v>
      </c>
      <c r="N194" s="18">
        <f t="shared" si="19"/>
        <v>5.555555555555558E-2</v>
      </c>
      <c r="O194" s="15">
        <f t="shared" si="20"/>
        <v>0</v>
      </c>
      <c r="P194" s="15">
        <f t="shared" si="21"/>
        <v>3.8461538461538547E-2</v>
      </c>
      <c r="Q194" s="15">
        <f t="shared" si="22"/>
        <v>5.2356020942407877E-3</v>
      </c>
      <c r="R194" s="15">
        <f t="shared" si="23"/>
        <v>2.7027027027026973E-2</v>
      </c>
      <c r="S194" s="15">
        <f t="shared" si="24"/>
        <v>0</v>
      </c>
    </row>
    <row r="195" spans="2:19" x14ac:dyDescent="0.45">
      <c r="B195" s="11">
        <v>43658</v>
      </c>
      <c r="C195" s="8">
        <v>390416</v>
      </c>
      <c r="D195" s="13">
        <v>0.18</v>
      </c>
      <c r="E195" s="8">
        <v>37</v>
      </c>
      <c r="F195" s="8">
        <v>21</v>
      </c>
      <c r="G195" s="8">
        <v>27</v>
      </c>
      <c r="H195" s="8">
        <v>380</v>
      </c>
      <c r="I195" s="8">
        <v>33</v>
      </c>
      <c r="J195" s="13">
        <v>0.95</v>
      </c>
      <c r="K195" s="15">
        <f t="shared" si="18"/>
        <v>2.6100897538667844E-2</v>
      </c>
      <c r="L195" s="17">
        <f t="shared" si="25"/>
        <v>9931</v>
      </c>
      <c r="M195" s="15">
        <f t="shared" si="26"/>
        <v>-5.0856669776732311E-2</v>
      </c>
      <c r="N195" s="18">
        <f t="shared" si="19"/>
        <v>-5.2631578947368474E-2</v>
      </c>
      <c r="O195" s="15">
        <f t="shared" si="20"/>
        <v>0.10526315789473695</v>
      </c>
      <c r="P195" s="15">
        <f t="shared" si="21"/>
        <v>0</v>
      </c>
      <c r="Q195" s="15">
        <f t="shared" si="22"/>
        <v>0</v>
      </c>
      <c r="R195" s="15">
        <f t="shared" si="23"/>
        <v>-2.9411764705882359E-2</v>
      </c>
      <c r="S195" s="15">
        <f t="shared" si="24"/>
        <v>3.2608695652173836E-2</v>
      </c>
    </row>
    <row r="196" spans="2:19" x14ac:dyDescent="0.45">
      <c r="B196" s="11">
        <v>43659</v>
      </c>
      <c r="C196" s="8">
        <v>397033</v>
      </c>
      <c r="D196" s="13">
        <v>0.17</v>
      </c>
      <c r="E196" s="8">
        <v>34</v>
      </c>
      <c r="F196" s="8">
        <v>19</v>
      </c>
      <c r="G196" s="8">
        <v>27</v>
      </c>
      <c r="H196" s="8">
        <v>387</v>
      </c>
      <c r="I196" s="8">
        <v>34</v>
      </c>
      <c r="J196" s="13">
        <v>0.91</v>
      </c>
      <c r="K196" s="15">
        <f t="shared" ref="K196:K259" si="27">IFERROR((VLOOKUP(B196,$B$2:$J$368,2,FALSE)/VLOOKUP(B196-7,$B$2:$J$368,2,FALSE))-1,"NA")</f>
        <v>2.8588231027103728E-2</v>
      </c>
      <c r="L196" s="17">
        <f t="shared" si="25"/>
        <v>11035</v>
      </c>
      <c r="M196" s="15">
        <f t="shared" si="26"/>
        <v>-8.0000414509917572E-4</v>
      </c>
      <c r="N196" s="18">
        <f t="shared" ref="N196:N259" si="28">IFERROR((VLOOKUP(B196,$B$2:$J$368,3,FALSE)/VLOOKUP(B196-7,$B$2:$J$368,3,FALSE))-1,"NA")</f>
        <v>-5.5555555555555469E-2</v>
      </c>
      <c r="O196" s="15">
        <f t="shared" ref="O196:O259" si="29">IFERROR((VLOOKUP(B196,$B$2:$J$368,5,FALSE)/VLOOKUP(B196-7,$B$2:$J$368,5,FALSE))-1,"NA")</f>
        <v>-0.13636363636363635</v>
      </c>
      <c r="P196" s="15">
        <f t="shared" ref="P196:P259" si="30">IFERROR((VLOOKUP(B196,$B$2:$J$368,6,FALSE)/VLOOKUP(B196-7,$B$2:$J$368,6,FALSE))-1,"NA")</f>
        <v>3.8461538461538547E-2</v>
      </c>
      <c r="Q196" s="15">
        <f t="shared" ref="Q196:Q259" si="31">IFERROR((VLOOKUP(B196,$B$2:$J$368,7,FALSE)/VLOOKUP(B196-7,$B$2:$J$368,7,FALSE))-1,"NA")</f>
        <v>3.7533512064343189E-2</v>
      </c>
      <c r="R196" s="15">
        <f t="shared" ref="R196:R259" si="32">IFERROR((VLOOKUP(B196,$B$2:$J$368,8,FALSE)/VLOOKUP(B196-7,$B$2:$J$368,8,FALSE))-1,"NA")</f>
        <v>-0.12820512820512819</v>
      </c>
      <c r="S196" s="15">
        <f t="shared" ref="S196:S259" si="33">IFERROR((VLOOKUP(B196,$B$2:$J$368,9,FALSE)/VLOOKUP(B196-7,$B$2:$J$368,9,FALSE))-1,"NA")</f>
        <v>-3.1914893617021156E-2</v>
      </c>
    </row>
    <row r="197" spans="2:19" x14ac:dyDescent="0.45">
      <c r="B197" s="11">
        <v>43660</v>
      </c>
      <c r="C197" s="8">
        <v>395422</v>
      </c>
      <c r="D197" s="13">
        <v>0.17</v>
      </c>
      <c r="E197" s="8">
        <v>38</v>
      </c>
      <c r="F197" s="8">
        <v>22</v>
      </c>
      <c r="G197" s="8">
        <v>26</v>
      </c>
      <c r="H197" s="8">
        <v>399</v>
      </c>
      <c r="I197" s="8">
        <v>35</v>
      </c>
      <c r="J197" s="13">
        <v>0.92</v>
      </c>
      <c r="K197" s="15">
        <f t="shared" si="27"/>
        <v>-1.7921805691464843E-2</v>
      </c>
      <c r="L197" s="17">
        <f t="shared" si="25"/>
        <v>-7216</v>
      </c>
      <c r="M197" s="15">
        <f t="shared" si="26"/>
        <v>0.16621785574138559</v>
      </c>
      <c r="N197" s="18">
        <f t="shared" si="28"/>
        <v>-5.5555555555555469E-2</v>
      </c>
      <c r="O197" s="15">
        <f t="shared" si="29"/>
        <v>4.7619047619047672E-2</v>
      </c>
      <c r="P197" s="15">
        <f t="shared" si="30"/>
        <v>-7.1428571428571397E-2</v>
      </c>
      <c r="Q197" s="15">
        <f t="shared" si="31"/>
        <v>0.13352272727272729</v>
      </c>
      <c r="R197" s="15">
        <f t="shared" si="32"/>
        <v>9.375E-2</v>
      </c>
      <c r="S197" s="15">
        <f t="shared" si="33"/>
        <v>-2.1276595744680771E-2</v>
      </c>
    </row>
    <row r="198" spans="2:19" x14ac:dyDescent="0.45">
      <c r="B198" s="11">
        <v>43661</v>
      </c>
      <c r="C198" s="8">
        <v>392725</v>
      </c>
      <c r="D198" s="13">
        <v>0.18</v>
      </c>
      <c r="E198" s="8">
        <v>39</v>
      </c>
      <c r="F198" s="8">
        <v>22</v>
      </c>
      <c r="G198" s="8">
        <v>27</v>
      </c>
      <c r="H198" s="8">
        <v>353</v>
      </c>
      <c r="I198" s="8">
        <v>32</v>
      </c>
      <c r="J198" s="13">
        <v>0.94</v>
      </c>
      <c r="K198" s="15">
        <f t="shared" si="27"/>
        <v>7.3074515999957956E-3</v>
      </c>
      <c r="L198" s="17">
        <f t="shared" si="25"/>
        <v>2849</v>
      </c>
      <c r="M198" s="15">
        <f t="shared" si="26"/>
        <v>-1.787523469000396E-2</v>
      </c>
      <c r="N198" s="18">
        <f t="shared" si="28"/>
        <v>0</v>
      </c>
      <c r="O198" s="15">
        <f t="shared" si="29"/>
        <v>0.15789473684210531</v>
      </c>
      <c r="P198" s="15">
        <f t="shared" si="30"/>
        <v>-3.5714285714285698E-2</v>
      </c>
      <c r="Q198" s="15">
        <f t="shared" si="31"/>
        <v>-9.0206185567010322E-2</v>
      </c>
      <c r="R198" s="15">
        <f t="shared" si="32"/>
        <v>-5.8823529411764719E-2</v>
      </c>
      <c r="S198" s="15">
        <f t="shared" si="33"/>
        <v>2.1739130434782483E-2</v>
      </c>
    </row>
    <row r="199" spans="2:19" x14ac:dyDescent="0.45">
      <c r="B199" s="11">
        <v>43662</v>
      </c>
      <c r="C199" s="8">
        <v>387617</v>
      </c>
      <c r="D199" s="13">
        <v>0.17</v>
      </c>
      <c r="E199" s="8">
        <v>38</v>
      </c>
      <c r="F199" s="8">
        <v>20</v>
      </c>
      <c r="G199" s="8">
        <v>30</v>
      </c>
      <c r="H199" s="8">
        <v>458</v>
      </c>
      <c r="I199" s="8">
        <v>40</v>
      </c>
      <c r="J199" s="13">
        <v>0.95</v>
      </c>
      <c r="K199" s="15">
        <f t="shared" si="27"/>
        <v>1.9619602024516514E-3</v>
      </c>
      <c r="L199" s="17">
        <f t="shared" si="25"/>
        <v>759</v>
      </c>
      <c r="M199" s="15">
        <f t="shared" si="26"/>
        <v>-2.3729372110431801E-2</v>
      </c>
      <c r="N199" s="18">
        <f t="shared" si="28"/>
        <v>0</v>
      </c>
      <c r="O199" s="15">
        <f t="shared" si="29"/>
        <v>-9.0909090909090939E-2</v>
      </c>
      <c r="P199" s="15">
        <f t="shared" si="30"/>
        <v>0.11111111111111116</v>
      </c>
      <c r="Q199" s="15">
        <f t="shared" si="31"/>
        <v>0.18041237113402064</v>
      </c>
      <c r="R199" s="15">
        <f t="shared" si="32"/>
        <v>0.25</v>
      </c>
      <c r="S199" s="15">
        <f t="shared" si="33"/>
        <v>4.39560439560438E-2</v>
      </c>
    </row>
    <row r="200" spans="2:19" x14ac:dyDescent="0.45">
      <c r="B200" s="11">
        <v>43663</v>
      </c>
      <c r="C200" s="8">
        <v>386795</v>
      </c>
      <c r="D200" s="13">
        <v>0.18</v>
      </c>
      <c r="E200" s="8">
        <v>30</v>
      </c>
      <c r="F200" s="8">
        <v>17</v>
      </c>
      <c r="G200" s="8">
        <v>29</v>
      </c>
      <c r="H200" s="8">
        <v>387</v>
      </c>
      <c r="I200" s="8">
        <v>36</v>
      </c>
      <c r="J200" s="13">
        <v>0.93</v>
      </c>
      <c r="K200" s="15">
        <f t="shared" si="27"/>
        <v>-5.3206262343646893E-3</v>
      </c>
      <c r="L200" s="17">
        <f t="shared" si="25"/>
        <v>-2069</v>
      </c>
      <c r="M200" s="15">
        <f t="shared" si="26"/>
        <v>-0.25399046967577354</v>
      </c>
      <c r="N200" s="18">
        <f t="shared" si="28"/>
        <v>-5.2631578947368474E-2</v>
      </c>
      <c r="O200" s="15">
        <f t="shared" si="29"/>
        <v>-0.22727272727272729</v>
      </c>
      <c r="P200" s="15">
        <f t="shared" si="30"/>
        <v>0</v>
      </c>
      <c r="Q200" s="15">
        <f t="shared" si="31"/>
        <v>1.308900523560208E-2</v>
      </c>
      <c r="R200" s="15">
        <f t="shared" si="32"/>
        <v>2.857142857142847E-2</v>
      </c>
      <c r="S200" s="15">
        <f t="shared" si="33"/>
        <v>-1.0638297872340274E-2</v>
      </c>
    </row>
    <row r="201" spans="2:19" x14ac:dyDescent="0.45">
      <c r="B201" s="11">
        <v>43664</v>
      </c>
      <c r="C201" s="8">
        <v>395874</v>
      </c>
      <c r="D201" s="13">
        <v>0.17</v>
      </c>
      <c r="E201" s="8">
        <v>36</v>
      </c>
      <c r="F201" s="8">
        <v>18</v>
      </c>
      <c r="G201" s="8">
        <v>29</v>
      </c>
      <c r="H201" s="8">
        <v>372</v>
      </c>
      <c r="I201" s="8">
        <v>37</v>
      </c>
      <c r="J201" s="13">
        <v>0.94</v>
      </c>
      <c r="K201" s="15">
        <f t="shared" si="27"/>
        <v>2.1634050855374731E-2</v>
      </c>
      <c r="L201" s="17">
        <f t="shared" si="25"/>
        <v>8383</v>
      </c>
      <c r="M201" s="15">
        <f t="shared" si="26"/>
        <v>0.14933830721229646</v>
      </c>
      <c r="N201" s="18">
        <f t="shared" si="28"/>
        <v>-0.10526315789473684</v>
      </c>
      <c r="O201" s="15">
        <f t="shared" si="29"/>
        <v>-9.9999999999999978E-2</v>
      </c>
      <c r="P201" s="15">
        <f t="shared" si="30"/>
        <v>7.4074074074074181E-2</v>
      </c>
      <c r="Q201" s="15">
        <f t="shared" si="31"/>
        <v>-3.125E-2</v>
      </c>
      <c r="R201" s="15">
        <f t="shared" si="32"/>
        <v>-2.6315789473684181E-2</v>
      </c>
      <c r="S201" s="15">
        <f t="shared" si="33"/>
        <v>3.296703296703285E-2</v>
      </c>
    </row>
    <row r="202" spans="2:19" x14ac:dyDescent="0.45">
      <c r="B202" s="11">
        <v>43665</v>
      </c>
      <c r="C202" s="8">
        <v>387761</v>
      </c>
      <c r="D202" s="13">
        <v>0.19</v>
      </c>
      <c r="E202" s="8">
        <v>32</v>
      </c>
      <c r="F202" s="8">
        <v>19</v>
      </c>
      <c r="G202" s="8">
        <v>30</v>
      </c>
      <c r="H202" s="8">
        <v>388</v>
      </c>
      <c r="I202" s="8">
        <v>40</v>
      </c>
      <c r="J202" s="13">
        <v>0.94</v>
      </c>
      <c r="K202" s="15">
        <f t="shared" si="27"/>
        <v>-6.8004385066186002E-3</v>
      </c>
      <c r="L202" s="17">
        <f t="shared" si="25"/>
        <v>-2655</v>
      </c>
      <c r="M202" s="15">
        <f t="shared" si="26"/>
        <v>-0.14101659546518364</v>
      </c>
      <c r="N202" s="18">
        <f t="shared" si="28"/>
        <v>5.555555555555558E-2</v>
      </c>
      <c r="O202" s="15">
        <f t="shared" si="29"/>
        <v>-9.5238095238095233E-2</v>
      </c>
      <c r="P202" s="15">
        <f t="shared" si="30"/>
        <v>0.11111111111111116</v>
      </c>
      <c r="Q202" s="15">
        <f t="shared" si="31"/>
        <v>2.1052631578947434E-2</v>
      </c>
      <c r="R202" s="15">
        <f t="shared" si="32"/>
        <v>0.21212121212121215</v>
      </c>
      <c r="S202" s="15">
        <f t="shared" si="33"/>
        <v>-1.0526315789473717E-2</v>
      </c>
    </row>
    <row r="203" spans="2:19" x14ac:dyDescent="0.45">
      <c r="B203" s="11">
        <v>43666</v>
      </c>
      <c r="C203" s="8">
        <v>406137</v>
      </c>
      <c r="D203" s="13">
        <v>0.17</v>
      </c>
      <c r="E203" s="8">
        <v>34</v>
      </c>
      <c r="F203" s="8">
        <v>22</v>
      </c>
      <c r="G203" s="8">
        <v>30</v>
      </c>
      <c r="H203" s="8">
        <v>358</v>
      </c>
      <c r="I203" s="8">
        <v>37</v>
      </c>
      <c r="J203" s="13">
        <v>0.95</v>
      </c>
      <c r="K203" s="15">
        <f t="shared" si="27"/>
        <v>2.2930083897308329E-2</v>
      </c>
      <c r="L203" s="17">
        <f t="shared" ref="L203:L266" si="34">C203-C196</f>
        <v>9104</v>
      </c>
      <c r="M203" s="15">
        <f t="shared" ref="M203:M266" si="35">((C203*E203)/(C196*E196))-1</f>
        <v>2.2930083897308329E-2</v>
      </c>
      <c r="N203" s="18">
        <f t="shared" si="28"/>
        <v>0</v>
      </c>
      <c r="O203" s="15">
        <f t="shared" si="29"/>
        <v>0.15789473684210531</v>
      </c>
      <c r="P203" s="15">
        <f t="shared" si="30"/>
        <v>0.11111111111111116</v>
      </c>
      <c r="Q203" s="15">
        <f t="shared" si="31"/>
        <v>-7.4935400516795814E-2</v>
      </c>
      <c r="R203" s="15">
        <f t="shared" si="32"/>
        <v>8.8235294117646967E-2</v>
      </c>
      <c r="S203" s="15">
        <f t="shared" si="33"/>
        <v>4.39560439560438E-2</v>
      </c>
    </row>
    <row r="204" spans="2:19" x14ac:dyDescent="0.45">
      <c r="B204" s="11">
        <v>43667</v>
      </c>
      <c r="C204" s="8">
        <v>386278</v>
      </c>
      <c r="D204" s="13">
        <v>0.19</v>
      </c>
      <c r="E204" s="8">
        <v>35</v>
      </c>
      <c r="F204" s="8">
        <v>22</v>
      </c>
      <c r="G204" s="8">
        <v>28</v>
      </c>
      <c r="H204" s="8">
        <v>396</v>
      </c>
      <c r="I204" s="8">
        <v>34</v>
      </c>
      <c r="J204" s="13">
        <v>0.93</v>
      </c>
      <c r="K204" s="15">
        <f t="shared" si="27"/>
        <v>-2.3124661753771925E-2</v>
      </c>
      <c r="L204" s="17">
        <f t="shared" si="34"/>
        <v>-9144</v>
      </c>
      <c r="M204" s="15">
        <f t="shared" si="35"/>
        <v>-0.10024639898373733</v>
      </c>
      <c r="N204" s="18">
        <f t="shared" si="28"/>
        <v>0.11764705882352944</v>
      </c>
      <c r="O204" s="15">
        <f t="shared" si="29"/>
        <v>0</v>
      </c>
      <c r="P204" s="15">
        <f t="shared" si="30"/>
        <v>7.6923076923076872E-2</v>
      </c>
      <c r="Q204" s="15">
        <f t="shared" si="31"/>
        <v>-7.5187969924812581E-3</v>
      </c>
      <c r="R204" s="15">
        <f t="shared" si="32"/>
        <v>-2.8571428571428581E-2</v>
      </c>
      <c r="S204" s="15">
        <f t="shared" si="33"/>
        <v>1.0869565217391353E-2</v>
      </c>
    </row>
    <row r="205" spans="2:19" x14ac:dyDescent="0.45">
      <c r="B205" s="11">
        <v>43668</v>
      </c>
      <c r="C205" s="8">
        <v>385427</v>
      </c>
      <c r="D205" s="13">
        <v>0.19</v>
      </c>
      <c r="E205" s="8">
        <v>33</v>
      </c>
      <c r="F205" s="8">
        <v>17</v>
      </c>
      <c r="G205" s="8">
        <v>28</v>
      </c>
      <c r="H205" s="8">
        <v>372</v>
      </c>
      <c r="I205" s="8">
        <v>32</v>
      </c>
      <c r="J205" s="13">
        <v>0.94</v>
      </c>
      <c r="K205" s="15">
        <f t="shared" si="27"/>
        <v>-1.8582977910751808E-2</v>
      </c>
      <c r="L205" s="17">
        <f t="shared" si="34"/>
        <v>-7298</v>
      </c>
      <c r="M205" s="15">
        <f t="shared" si="35"/>
        <v>-0.16957021207832845</v>
      </c>
      <c r="N205" s="18">
        <f t="shared" si="28"/>
        <v>5.555555555555558E-2</v>
      </c>
      <c r="O205" s="15">
        <f t="shared" si="29"/>
        <v>-0.22727272727272729</v>
      </c>
      <c r="P205" s="15">
        <f t="shared" si="30"/>
        <v>3.7037037037036979E-2</v>
      </c>
      <c r="Q205" s="15">
        <f t="shared" si="31"/>
        <v>5.3824362606232246E-2</v>
      </c>
      <c r="R205" s="15">
        <f t="shared" si="32"/>
        <v>0</v>
      </c>
      <c r="S205" s="15">
        <f t="shared" si="33"/>
        <v>0</v>
      </c>
    </row>
    <row r="206" spans="2:19" x14ac:dyDescent="0.45">
      <c r="B206" s="11">
        <v>43669</v>
      </c>
      <c r="C206" s="8">
        <v>390237</v>
      </c>
      <c r="D206" s="13">
        <v>0.19</v>
      </c>
      <c r="E206" s="8">
        <v>32</v>
      </c>
      <c r="F206" s="8">
        <v>18</v>
      </c>
      <c r="G206" s="8">
        <v>25</v>
      </c>
      <c r="H206" s="8">
        <v>382</v>
      </c>
      <c r="I206" s="8">
        <v>35</v>
      </c>
      <c r="J206" s="13">
        <v>0.93</v>
      </c>
      <c r="K206" s="15">
        <f t="shared" si="27"/>
        <v>6.759249465322803E-3</v>
      </c>
      <c r="L206" s="17">
        <f t="shared" si="34"/>
        <v>2620</v>
      </c>
      <c r="M206" s="15">
        <f t="shared" si="35"/>
        <v>-0.15220273729235978</v>
      </c>
      <c r="N206" s="18">
        <f t="shared" si="28"/>
        <v>0.11764705882352944</v>
      </c>
      <c r="O206" s="15">
        <f t="shared" si="29"/>
        <v>-9.9999999999999978E-2</v>
      </c>
      <c r="P206" s="15">
        <f t="shared" si="30"/>
        <v>-0.16666666666666663</v>
      </c>
      <c r="Q206" s="15">
        <f t="shared" si="31"/>
        <v>-0.16593886462882101</v>
      </c>
      <c r="R206" s="15">
        <f t="shared" si="32"/>
        <v>-0.125</v>
      </c>
      <c r="S206" s="15">
        <f t="shared" si="33"/>
        <v>-2.1052631578947323E-2</v>
      </c>
    </row>
    <row r="207" spans="2:19" x14ac:dyDescent="0.45">
      <c r="B207" s="11">
        <v>43670</v>
      </c>
      <c r="C207" s="8">
        <v>393045</v>
      </c>
      <c r="D207" s="13">
        <v>0.19</v>
      </c>
      <c r="E207" s="8">
        <v>39</v>
      </c>
      <c r="F207" s="8">
        <v>22</v>
      </c>
      <c r="G207" s="8">
        <v>29</v>
      </c>
      <c r="H207" s="8">
        <v>360</v>
      </c>
      <c r="I207" s="8">
        <v>31</v>
      </c>
      <c r="J207" s="13">
        <v>0.93</v>
      </c>
      <c r="K207" s="15">
        <f t="shared" si="27"/>
        <v>1.6158430176191452E-2</v>
      </c>
      <c r="L207" s="17">
        <f t="shared" si="34"/>
        <v>6250</v>
      </c>
      <c r="M207" s="15">
        <f t="shared" si="35"/>
        <v>0.32100595922904906</v>
      </c>
      <c r="N207" s="18">
        <f t="shared" si="28"/>
        <v>5.555555555555558E-2</v>
      </c>
      <c r="O207" s="15">
        <f t="shared" si="29"/>
        <v>0.29411764705882359</v>
      </c>
      <c r="P207" s="15">
        <f t="shared" si="30"/>
        <v>0</v>
      </c>
      <c r="Q207" s="15">
        <f t="shared" si="31"/>
        <v>-6.9767441860465129E-2</v>
      </c>
      <c r="R207" s="15">
        <f t="shared" si="32"/>
        <v>-0.13888888888888884</v>
      </c>
      <c r="S207" s="15">
        <f t="shared" si="33"/>
        <v>0</v>
      </c>
    </row>
    <row r="208" spans="2:19" x14ac:dyDescent="0.45">
      <c r="B208" s="11">
        <v>43671</v>
      </c>
      <c r="C208" s="8">
        <v>392465</v>
      </c>
      <c r="D208" s="13">
        <v>0.19</v>
      </c>
      <c r="E208" s="8">
        <v>31</v>
      </c>
      <c r="F208" s="8">
        <v>21</v>
      </c>
      <c r="G208" s="8">
        <v>27</v>
      </c>
      <c r="H208" s="8">
        <v>373</v>
      </c>
      <c r="I208" s="8">
        <v>37</v>
      </c>
      <c r="J208" s="13">
        <v>0.94</v>
      </c>
      <c r="K208" s="15">
        <f t="shared" si="27"/>
        <v>-8.6113258258940784E-3</v>
      </c>
      <c r="L208" s="17">
        <f t="shared" si="34"/>
        <v>-3409</v>
      </c>
      <c r="M208" s="15">
        <f t="shared" si="35"/>
        <v>-0.14630419723896437</v>
      </c>
      <c r="N208" s="18">
        <f t="shared" si="28"/>
        <v>0.11764705882352944</v>
      </c>
      <c r="O208" s="15">
        <f t="shared" si="29"/>
        <v>0.16666666666666674</v>
      </c>
      <c r="P208" s="15">
        <f t="shared" si="30"/>
        <v>-6.8965517241379337E-2</v>
      </c>
      <c r="Q208" s="15">
        <f t="shared" si="31"/>
        <v>2.6881720430107503E-3</v>
      </c>
      <c r="R208" s="15">
        <f t="shared" si="32"/>
        <v>0</v>
      </c>
      <c r="S208" s="15">
        <f t="shared" si="33"/>
        <v>0</v>
      </c>
    </row>
    <row r="209" spans="2:19" x14ac:dyDescent="0.45">
      <c r="B209" s="11">
        <v>43672</v>
      </c>
      <c r="C209" s="8">
        <v>401514</v>
      </c>
      <c r="D209" s="13">
        <v>0.19</v>
      </c>
      <c r="E209" s="8">
        <v>32</v>
      </c>
      <c r="F209" s="8">
        <v>17</v>
      </c>
      <c r="G209" s="8">
        <v>25</v>
      </c>
      <c r="H209" s="8">
        <v>388</v>
      </c>
      <c r="I209" s="8">
        <v>39</v>
      </c>
      <c r="J209" s="13">
        <v>0.91</v>
      </c>
      <c r="K209" s="15">
        <f t="shared" si="27"/>
        <v>3.5467723675150387E-2</v>
      </c>
      <c r="L209" s="17">
        <f t="shared" si="34"/>
        <v>13753</v>
      </c>
      <c r="M209" s="15">
        <f t="shared" si="35"/>
        <v>3.5467723675150387E-2</v>
      </c>
      <c r="N209" s="18">
        <f t="shared" si="28"/>
        <v>0</v>
      </c>
      <c r="O209" s="15">
        <f t="shared" si="29"/>
        <v>-0.10526315789473684</v>
      </c>
      <c r="P209" s="15">
        <f t="shared" si="30"/>
        <v>-0.16666666666666663</v>
      </c>
      <c r="Q209" s="15">
        <f t="shared" si="31"/>
        <v>0</v>
      </c>
      <c r="R209" s="15">
        <f t="shared" si="32"/>
        <v>-2.5000000000000022E-2</v>
      </c>
      <c r="S209" s="15">
        <f t="shared" si="33"/>
        <v>-3.1914893617021156E-2</v>
      </c>
    </row>
    <row r="210" spans="2:19" x14ac:dyDescent="0.45">
      <c r="B210" s="11">
        <v>43673</v>
      </c>
      <c r="C210" s="8">
        <v>392433</v>
      </c>
      <c r="D210" s="13">
        <v>0.17</v>
      </c>
      <c r="E210" s="8">
        <v>38</v>
      </c>
      <c r="F210" s="8">
        <v>19</v>
      </c>
      <c r="G210" s="8">
        <v>29</v>
      </c>
      <c r="H210" s="8">
        <v>382</v>
      </c>
      <c r="I210" s="8">
        <v>32</v>
      </c>
      <c r="J210" s="13">
        <v>0.95</v>
      </c>
      <c r="K210" s="15">
        <f t="shared" si="27"/>
        <v>-3.3742308629846618E-2</v>
      </c>
      <c r="L210" s="17">
        <f t="shared" si="34"/>
        <v>-13704</v>
      </c>
      <c r="M210" s="15">
        <f t="shared" si="35"/>
        <v>7.9935066825465695E-2</v>
      </c>
      <c r="N210" s="18">
        <f t="shared" si="28"/>
        <v>0</v>
      </c>
      <c r="O210" s="15">
        <f t="shared" si="29"/>
        <v>-0.13636363636363635</v>
      </c>
      <c r="P210" s="15">
        <f t="shared" si="30"/>
        <v>-3.3333333333333326E-2</v>
      </c>
      <c r="Q210" s="15">
        <f t="shared" si="31"/>
        <v>6.7039106145251326E-2</v>
      </c>
      <c r="R210" s="15">
        <f t="shared" si="32"/>
        <v>-0.13513513513513509</v>
      </c>
      <c r="S210" s="15">
        <f t="shared" si="33"/>
        <v>0</v>
      </c>
    </row>
    <row r="211" spans="2:19" x14ac:dyDescent="0.45">
      <c r="B211" s="11">
        <v>43674</v>
      </c>
      <c r="C211" s="8">
        <v>395692</v>
      </c>
      <c r="D211" s="13">
        <v>0.17</v>
      </c>
      <c r="E211" s="8">
        <v>40</v>
      </c>
      <c r="F211" s="8">
        <v>18</v>
      </c>
      <c r="G211" s="8">
        <v>26</v>
      </c>
      <c r="H211" s="8">
        <v>375</v>
      </c>
      <c r="I211" s="8">
        <v>31</v>
      </c>
      <c r="J211" s="13">
        <v>0.91</v>
      </c>
      <c r="K211" s="15">
        <f t="shared" si="27"/>
        <v>2.4371048830117203E-2</v>
      </c>
      <c r="L211" s="17">
        <f t="shared" si="34"/>
        <v>9414</v>
      </c>
      <c r="M211" s="15">
        <f t="shared" si="35"/>
        <v>0.17070977009156252</v>
      </c>
      <c r="N211" s="18">
        <f t="shared" si="28"/>
        <v>-0.10526315789473684</v>
      </c>
      <c r="O211" s="15">
        <f t="shared" si="29"/>
        <v>-0.18181818181818177</v>
      </c>
      <c r="P211" s="15">
        <f t="shared" si="30"/>
        <v>-7.1428571428571397E-2</v>
      </c>
      <c r="Q211" s="15">
        <f t="shared" si="31"/>
        <v>-5.3030303030302983E-2</v>
      </c>
      <c r="R211" s="15">
        <f t="shared" si="32"/>
        <v>-8.8235294117647078E-2</v>
      </c>
      <c r="S211" s="15">
        <f t="shared" si="33"/>
        <v>-2.1505376344086002E-2</v>
      </c>
    </row>
    <row r="212" spans="2:19" x14ac:dyDescent="0.45">
      <c r="B212" s="11">
        <v>43675</v>
      </c>
      <c r="C212" s="8">
        <v>391474</v>
      </c>
      <c r="D212" s="13">
        <v>0.17</v>
      </c>
      <c r="E212" s="8">
        <v>35</v>
      </c>
      <c r="F212" s="8">
        <v>22</v>
      </c>
      <c r="G212" s="8">
        <v>25</v>
      </c>
      <c r="H212" s="8">
        <v>388</v>
      </c>
      <c r="I212" s="8">
        <v>38</v>
      </c>
      <c r="J212" s="13">
        <v>0.92</v>
      </c>
      <c r="K212" s="15">
        <f t="shared" si="27"/>
        <v>1.5689092876212563E-2</v>
      </c>
      <c r="L212" s="17">
        <f t="shared" si="34"/>
        <v>6047</v>
      </c>
      <c r="M212" s="15">
        <f t="shared" si="35"/>
        <v>7.7246007595983102E-2</v>
      </c>
      <c r="N212" s="18">
        <f t="shared" si="28"/>
        <v>-0.10526315789473684</v>
      </c>
      <c r="O212" s="15">
        <f t="shared" si="29"/>
        <v>0.29411764705882359</v>
      </c>
      <c r="P212" s="15">
        <f t="shared" si="30"/>
        <v>-0.1071428571428571</v>
      </c>
      <c r="Q212" s="15">
        <f t="shared" si="31"/>
        <v>4.3010752688172005E-2</v>
      </c>
      <c r="R212" s="15">
        <f t="shared" si="32"/>
        <v>0.1875</v>
      </c>
      <c r="S212" s="15">
        <f t="shared" si="33"/>
        <v>-2.1276595744680771E-2</v>
      </c>
    </row>
    <row r="213" spans="2:19" x14ac:dyDescent="0.45">
      <c r="B213" s="11">
        <v>43676</v>
      </c>
      <c r="C213" s="8">
        <v>399345</v>
      </c>
      <c r="D213" s="13">
        <v>0.19</v>
      </c>
      <c r="E213" s="8">
        <v>34</v>
      </c>
      <c r="F213" s="8">
        <v>18</v>
      </c>
      <c r="G213" s="8">
        <v>29</v>
      </c>
      <c r="H213" s="8">
        <v>365</v>
      </c>
      <c r="I213" s="8">
        <v>39</v>
      </c>
      <c r="J213" s="13">
        <v>0.92</v>
      </c>
      <c r="K213" s="15">
        <f t="shared" si="27"/>
        <v>2.3339662820286211E-2</v>
      </c>
      <c r="L213" s="17">
        <f t="shared" si="34"/>
        <v>9108</v>
      </c>
      <c r="M213" s="15">
        <f t="shared" si="35"/>
        <v>8.7298391746553961E-2</v>
      </c>
      <c r="N213" s="18">
        <f t="shared" si="28"/>
        <v>0</v>
      </c>
      <c r="O213" s="15">
        <f t="shared" si="29"/>
        <v>0</v>
      </c>
      <c r="P213" s="15">
        <f t="shared" si="30"/>
        <v>0.15999999999999992</v>
      </c>
      <c r="Q213" s="15">
        <f t="shared" si="31"/>
        <v>-4.450261780104714E-2</v>
      </c>
      <c r="R213" s="15">
        <f t="shared" si="32"/>
        <v>0.11428571428571432</v>
      </c>
      <c r="S213" s="15">
        <f t="shared" si="33"/>
        <v>-1.0752688172043001E-2</v>
      </c>
    </row>
    <row r="214" spans="2:19" x14ac:dyDescent="0.45">
      <c r="B214" s="11">
        <v>43677</v>
      </c>
      <c r="C214" s="8">
        <v>390149</v>
      </c>
      <c r="D214" s="13">
        <v>0.17</v>
      </c>
      <c r="E214" s="8">
        <v>33</v>
      </c>
      <c r="F214" s="8">
        <v>18</v>
      </c>
      <c r="G214" s="8">
        <v>29</v>
      </c>
      <c r="H214" s="8">
        <v>365</v>
      </c>
      <c r="I214" s="8">
        <v>39</v>
      </c>
      <c r="J214" s="13">
        <v>0.95</v>
      </c>
      <c r="K214" s="15">
        <f t="shared" si="27"/>
        <v>-7.3681130659338789E-3</v>
      </c>
      <c r="L214" s="17">
        <f t="shared" si="34"/>
        <v>-2896</v>
      </c>
      <c r="M214" s="15">
        <f t="shared" si="35"/>
        <v>-0.16008071105579025</v>
      </c>
      <c r="N214" s="18">
        <f t="shared" si="28"/>
        <v>-0.10526315789473684</v>
      </c>
      <c r="O214" s="15">
        <f t="shared" si="29"/>
        <v>-0.18181818181818177</v>
      </c>
      <c r="P214" s="15">
        <f t="shared" si="30"/>
        <v>0</v>
      </c>
      <c r="Q214" s="15">
        <f t="shared" si="31"/>
        <v>1.388888888888884E-2</v>
      </c>
      <c r="R214" s="15">
        <f t="shared" si="32"/>
        <v>0.25806451612903225</v>
      </c>
      <c r="S214" s="15">
        <f t="shared" si="33"/>
        <v>2.1505376344086002E-2</v>
      </c>
    </row>
    <row r="215" spans="2:19" x14ac:dyDescent="0.45">
      <c r="B215" s="11">
        <v>43678</v>
      </c>
      <c r="C215" s="8">
        <v>386768</v>
      </c>
      <c r="D215" s="13">
        <v>0.19</v>
      </c>
      <c r="E215" s="8">
        <v>32</v>
      </c>
      <c r="F215" s="8">
        <v>20</v>
      </c>
      <c r="G215" s="8">
        <v>25</v>
      </c>
      <c r="H215" s="8">
        <v>384</v>
      </c>
      <c r="I215" s="8">
        <v>37</v>
      </c>
      <c r="J215" s="13">
        <v>0.94</v>
      </c>
      <c r="K215" s="15">
        <f t="shared" si="27"/>
        <v>-1.4515944096925804E-2</v>
      </c>
      <c r="L215" s="17">
        <f t="shared" si="34"/>
        <v>-5697</v>
      </c>
      <c r="M215" s="15">
        <f t="shared" si="35"/>
        <v>1.7273864158012131E-2</v>
      </c>
      <c r="N215" s="18">
        <f t="shared" si="28"/>
        <v>0</v>
      </c>
      <c r="O215" s="15">
        <f t="shared" si="29"/>
        <v>-4.7619047619047672E-2</v>
      </c>
      <c r="P215" s="15">
        <f t="shared" si="30"/>
        <v>-7.407407407407407E-2</v>
      </c>
      <c r="Q215" s="15">
        <f t="shared" si="31"/>
        <v>2.9490616621983934E-2</v>
      </c>
      <c r="R215" s="15">
        <f t="shared" si="32"/>
        <v>0</v>
      </c>
      <c r="S215" s="15">
        <f t="shared" si="33"/>
        <v>0</v>
      </c>
    </row>
    <row r="216" spans="2:19" x14ac:dyDescent="0.45">
      <c r="B216" s="11">
        <v>43679</v>
      </c>
      <c r="C216" s="8">
        <v>387112</v>
      </c>
      <c r="D216" s="13">
        <v>0.17</v>
      </c>
      <c r="E216" s="8">
        <v>37</v>
      </c>
      <c r="F216" s="8">
        <v>21</v>
      </c>
      <c r="G216" s="8">
        <v>26</v>
      </c>
      <c r="H216" s="8">
        <v>384</v>
      </c>
      <c r="I216" s="8">
        <v>37</v>
      </c>
      <c r="J216" s="13">
        <v>0.93</v>
      </c>
      <c r="K216" s="15">
        <f t="shared" si="27"/>
        <v>-3.5869234945730355E-2</v>
      </c>
      <c r="L216" s="17">
        <f t="shared" si="34"/>
        <v>-14402</v>
      </c>
      <c r="M216" s="15">
        <f t="shared" si="35"/>
        <v>0.11477619709399911</v>
      </c>
      <c r="N216" s="18">
        <f t="shared" si="28"/>
        <v>-0.10526315789473684</v>
      </c>
      <c r="O216" s="15">
        <f t="shared" si="29"/>
        <v>0.23529411764705888</v>
      </c>
      <c r="P216" s="15">
        <f t="shared" si="30"/>
        <v>4.0000000000000036E-2</v>
      </c>
      <c r="Q216" s="15">
        <f t="shared" si="31"/>
        <v>-1.0309278350515427E-2</v>
      </c>
      <c r="R216" s="15">
        <f t="shared" si="32"/>
        <v>-5.1282051282051322E-2</v>
      </c>
      <c r="S216" s="15">
        <f t="shared" si="33"/>
        <v>2.19780219780219E-2</v>
      </c>
    </row>
    <row r="217" spans="2:19" x14ac:dyDescent="0.45">
      <c r="B217" s="11">
        <v>43680</v>
      </c>
      <c r="C217" s="8">
        <v>409781</v>
      </c>
      <c r="D217" s="13">
        <v>0.19</v>
      </c>
      <c r="E217" s="8">
        <v>30</v>
      </c>
      <c r="F217" s="8">
        <v>19</v>
      </c>
      <c r="G217" s="8">
        <v>27</v>
      </c>
      <c r="H217" s="8">
        <v>358</v>
      </c>
      <c r="I217" s="8">
        <v>31</v>
      </c>
      <c r="J217" s="13">
        <v>0.92</v>
      </c>
      <c r="K217" s="15">
        <f t="shared" si="27"/>
        <v>4.4206272153463066E-2</v>
      </c>
      <c r="L217" s="17">
        <f t="shared" si="34"/>
        <v>17348</v>
      </c>
      <c r="M217" s="15">
        <f t="shared" si="35"/>
        <v>-0.17562662724726597</v>
      </c>
      <c r="N217" s="18">
        <f t="shared" si="28"/>
        <v>0.11764705882352944</v>
      </c>
      <c r="O217" s="15">
        <f t="shared" si="29"/>
        <v>0</v>
      </c>
      <c r="P217" s="15">
        <f t="shared" si="30"/>
        <v>-6.8965517241379337E-2</v>
      </c>
      <c r="Q217" s="15">
        <f t="shared" si="31"/>
        <v>-6.2827225130890008E-2</v>
      </c>
      <c r="R217" s="15">
        <f t="shared" si="32"/>
        <v>-3.125E-2</v>
      </c>
      <c r="S217" s="15">
        <f t="shared" si="33"/>
        <v>-3.1578947368420929E-2</v>
      </c>
    </row>
    <row r="218" spans="2:19" x14ac:dyDescent="0.45">
      <c r="B218" s="11">
        <v>43681</v>
      </c>
      <c r="C218" s="8">
        <v>388262</v>
      </c>
      <c r="D218" s="13">
        <v>0.18</v>
      </c>
      <c r="E218" s="8">
        <v>35</v>
      </c>
      <c r="F218" s="8">
        <v>22</v>
      </c>
      <c r="G218" s="8">
        <v>30</v>
      </c>
      <c r="H218" s="8">
        <v>369</v>
      </c>
      <c r="I218" s="8">
        <v>39</v>
      </c>
      <c r="J218" s="13">
        <v>0.95</v>
      </c>
      <c r="K218" s="15">
        <f t="shared" si="27"/>
        <v>-1.877723077545157E-2</v>
      </c>
      <c r="L218" s="17">
        <f t="shared" si="34"/>
        <v>-7430</v>
      </c>
      <c r="M218" s="15">
        <f t="shared" si="35"/>
        <v>-0.14143007692852017</v>
      </c>
      <c r="N218" s="18">
        <f t="shared" si="28"/>
        <v>5.8823529411764497E-2</v>
      </c>
      <c r="O218" s="15">
        <f t="shared" si="29"/>
        <v>0.22222222222222232</v>
      </c>
      <c r="P218" s="15">
        <f t="shared" si="30"/>
        <v>0.15384615384615374</v>
      </c>
      <c r="Q218" s="15">
        <f t="shared" si="31"/>
        <v>-1.6000000000000014E-2</v>
      </c>
      <c r="R218" s="15">
        <f t="shared" si="32"/>
        <v>0.25806451612903225</v>
      </c>
      <c r="S218" s="15">
        <f t="shared" si="33"/>
        <v>4.39560439560438E-2</v>
      </c>
    </row>
    <row r="219" spans="2:19" x14ac:dyDescent="0.45">
      <c r="B219" s="11">
        <v>43682</v>
      </c>
      <c r="C219" s="8">
        <v>403716</v>
      </c>
      <c r="D219" s="13">
        <v>0.17</v>
      </c>
      <c r="E219" s="8">
        <v>39</v>
      </c>
      <c r="F219" s="8">
        <v>22</v>
      </c>
      <c r="G219" s="8">
        <v>25</v>
      </c>
      <c r="H219" s="8">
        <v>389</v>
      </c>
      <c r="I219" s="8">
        <v>36</v>
      </c>
      <c r="J219" s="13">
        <v>0.92</v>
      </c>
      <c r="K219" s="15">
        <f t="shared" si="27"/>
        <v>3.1271553155509668E-2</v>
      </c>
      <c r="L219" s="17">
        <f t="shared" si="34"/>
        <v>12242</v>
      </c>
      <c r="M219" s="15">
        <f t="shared" si="35"/>
        <v>0.14913115923042519</v>
      </c>
      <c r="N219" s="18">
        <f t="shared" si="28"/>
        <v>0</v>
      </c>
      <c r="O219" s="15">
        <f t="shared" si="29"/>
        <v>0</v>
      </c>
      <c r="P219" s="15">
        <f t="shared" si="30"/>
        <v>0</v>
      </c>
      <c r="Q219" s="15">
        <f t="shared" si="31"/>
        <v>2.5773195876288568E-3</v>
      </c>
      <c r="R219" s="15">
        <f t="shared" si="32"/>
        <v>-5.2631578947368474E-2</v>
      </c>
      <c r="S219" s="15">
        <f t="shared" si="33"/>
        <v>0</v>
      </c>
    </row>
    <row r="220" spans="2:19" x14ac:dyDescent="0.45">
      <c r="B220" s="11">
        <v>43683</v>
      </c>
      <c r="C220" s="8">
        <v>398247</v>
      </c>
      <c r="D220" s="13">
        <v>0.17</v>
      </c>
      <c r="E220" s="8">
        <v>31</v>
      </c>
      <c r="F220" s="8">
        <v>18</v>
      </c>
      <c r="G220" s="8">
        <v>29</v>
      </c>
      <c r="H220" s="8">
        <v>398</v>
      </c>
      <c r="I220" s="8">
        <v>32</v>
      </c>
      <c r="J220" s="13">
        <v>0.95</v>
      </c>
      <c r="K220" s="15">
        <f t="shared" si="27"/>
        <v>-2.749502310032681E-3</v>
      </c>
      <c r="L220" s="17">
        <f t="shared" si="34"/>
        <v>-1098</v>
      </c>
      <c r="M220" s="15">
        <f t="shared" si="35"/>
        <v>-9.0742193282676853E-2</v>
      </c>
      <c r="N220" s="18">
        <f t="shared" si="28"/>
        <v>-0.10526315789473684</v>
      </c>
      <c r="O220" s="15">
        <f t="shared" si="29"/>
        <v>0</v>
      </c>
      <c r="P220" s="15">
        <f t="shared" si="30"/>
        <v>0</v>
      </c>
      <c r="Q220" s="15">
        <f t="shared" si="31"/>
        <v>9.0410958904109551E-2</v>
      </c>
      <c r="R220" s="15">
        <f t="shared" si="32"/>
        <v>-0.17948717948717952</v>
      </c>
      <c r="S220" s="15">
        <f t="shared" si="33"/>
        <v>3.2608695652173836E-2</v>
      </c>
    </row>
    <row r="221" spans="2:19" x14ac:dyDescent="0.45">
      <c r="B221" s="11">
        <v>43684</v>
      </c>
      <c r="C221" s="8">
        <v>395396</v>
      </c>
      <c r="D221" s="13">
        <v>0.19</v>
      </c>
      <c r="E221" s="8">
        <v>34</v>
      </c>
      <c r="F221" s="8">
        <v>22</v>
      </c>
      <c r="G221" s="8">
        <v>29</v>
      </c>
      <c r="H221" s="8">
        <v>366</v>
      </c>
      <c r="I221" s="8">
        <v>37</v>
      </c>
      <c r="J221" s="13">
        <v>0.91</v>
      </c>
      <c r="K221" s="15">
        <f t="shared" si="27"/>
        <v>1.3448708057690828E-2</v>
      </c>
      <c r="L221" s="17">
        <f t="shared" si="34"/>
        <v>5247</v>
      </c>
      <c r="M221" s="15">
        <f t="shared" si="35"/>
        <v>4.4159274968530005E-2</v>
      </c>
      <c r="N221" s="18">
        <f t="shared" si="28"/>
        <v>0.11764705882352944</v>
      </c>
      <c r="O221" s="15">
        <f t="shared" si="29"/>
        <v>0.22222222222222232</v>
      </c>
      <c r="P221" s="15">
        <f t="shared" si="30"/>
        <v>0</v>
      </c>
      <c r="Q221" s="15">
        <f t="shared" si="31"/>
        <v>2.73972602739736E-3</v>
      </c>
      <c r="R221" s="15">
        <f t="shared" si="32"/>
        <v>-5.1282051282051322E-2</v>
      </c>
      <c r="S221" s="15">
        <f t="shared" si="33"/>
        <v>-4.2105263157894646E-2</v>
      </c>
    </row>
    <row r="222" spans="2:19" x14ac:dyDescent="0.45">
      <c r="B222" s="11">
        <v>43685</v>
      </c>
      <c r="C222" s="8">
        <v>395163</v>
      </c>
      <c r="D222" s="13">
        <v>0.18</v>
      </c>
      <c r="E222" s="8">
        <v>32</v>
      </c>
      <c r="F222" s="8">
        <v>17</v>
      </c>
      <c r="G222" s="8">
        <v>29</v>
      </c>
      <c r="H222" s="8">
        <v>367</v>
      </c>
      <c r="I222" s="8">
        <v>37</v>
      </c>
      <c r="J222" s="13">
        <v>0.92</v>
      </c>
      <c r="K222" s="15">
        <f t="shared" si="27"/>
        <v>2.1705518553758241E-2</v>
      </c>
      <c r="L222" s="17">
        <f t="shared" si="34"/>
        <v>8395</v>
      </c>
      <c r="M222" s="15">
        <f t="shared" si="35"/>
        <v>2.1705518553758241E-2</v>
      </c>
      <c r="N222" s="18">
        <f t="shared" si="28"/>
        <v>-5.2631578947368474E-2</v>
      </c>
      <c r="O222" s="15">
        <f t="shared" si="29"/>
        <v>-0.15000000000000002</v>
      </c>
      <c r="P222" s="15">
        <f t="shared" si="30"/>
        <v>0.15999999999999992</v>
      </c>
      <c r="Q222" s="15">
        <f t="shared" si="31"/>
        <v>-4.427083333333337E-2</v>
      </c>
      <c r="R222" s="15">
        <f t="shared" si="32"/>
        <v>0</v>
      </c>
      <c r="S222" s="15">
        <f t="shared" si="33"/>
        <v>-2.1276595744680771E-2</v>
      </c>
    </row>
    <row r="223" spans="2:19" x14ac:dyDescent="0.45">
      <c r="B223" s="11">
        <v>43686</v>
      </c>
      <c r="C223" s="8">
        <v>402090</v>
      </c>
      <c r="D223" s="13">
        <v>0.17</v>
      </c>
      <c r="E223" s="8">
        <v>32</v>
      </c>
      <c r="F223" s="8">
        <v>21</v>
      </c>
      <c r="G223" s="8">
        <v>30</v>
      </c>
      <c r="H223" s="8">
        <v>353</v>
      </c>
      <c r="I223" s="8">
        <v>34</v>
      </c>
      <c r="J223" s="13">
        <v>0.93</v>
      </c>
      <c r="K223" s="15">
        <f t="shared" si="27"/>
        <v>3.8691644795304736E-2</v>
      </c>
      <c r="L223" s="17">
        <f t="shared" si="34"/>
        <v>14978</v>
      </c>
      <c r="M223" s="15">
        <f t="shared" si="35"/>
        <v>-0.10167209098784458</v>
      </c>
      <c r="N223" s="18">
        <f t="shared" si="28"/>
        <v>0</v>
      </c>
      <c r="O223" s="15">
        <f t="shared" si="29"/>
        <v>0</v>
      </c>
      <c r="P223" s="15">
        <f t="shared" si="30"/>
        <v>0.15384615384615374</v>
      </c>
      <c r="Q223" s="15">
        <f t="shared" si="31"/>
        <v>-8.072916666666663E-2</v>
      </c>
      <c r="R223" s="15">
        <f t="shared" si="32"/>
        <v>-8.108108108108103E-2</v>
      </c>
      <c r="S223" s="15">
        <f t="shared" si="33"/>
        <v>0</v>
      </c>
    </row>
    <row r="224" spans="2:19" x14ac:dyDescent="0.45">
      <c r="B224" s="11">
        <v>43687</v>
      </c>
      <c r="C224" s="8">
        <v>398762</v>
      </c>
      <c r="D224" s="13">
        <v>0.19</v>
      </c>
      <c r="E224" s="8">
        <v>30</v>
      </c>
      <c r="F224" s="8">
        <v>22</v>
      </c>
      <c r="G224" s="8">
        <v>27</v>
      </c>
      <c r="H224" s="8">
        <v>352</v>
      </c>
      <c r="I224" s="8">
        <v>30</v>
      </c>
      <c r="J224" s="13">
        <v>0.93</v>
      </c>
      <c r="K224" s="15">
        <f t="shared" si="27"/>
        <v>-2.6889972936763762E-2</v>
      </c>
      <c r="L224" s="17">
        <f t="shared" si="34"/>
        <v>-11019</v>
      </c>
      <c r="M224" s="15">
        <f t="shared" si="35"/>
        <v>-2.6889972936763762E-2</v>
      </c>
      <c r="N224" s="18">
        <f t="shared" si="28"/>
        <v>0</v>
      </c>
      <c r="O224" s="15">
        <f t="shared" si="29"/>
        <v>0.15789473684210531</v>
      </c>
      <c r="P224" s="15">
        <f t="shared" si="30"/>
        <v>0</v>
      </c>
      <c r="Q224" s="15">
        <f t="shared" si="31"/>
        <v>-1.6759776536312887E-2</v>
      </c>
      <c r="R224" s="15">
        <f t="shared" si="32"/>
        <v>-3.2258064516129004E-2</v>
      </c>
      <c r="S224" s="15">
        <f t="shared" si="33"/>
        <v>1.0869565217391353E-2</v>
      </c>
    </row>
    <row r="225" spans="2:19" x14ac:dyDescent="0.45">
      <c r="B225" s="11">
        <v>43688</v>
      </c>
      <c r="C225" s="8">
        <v>383675</v>
      </c>
      <c r="D225" s="13">
        <v>0.19</v>
      </c>
      <c r="E225" s="8">
        <v>34</v>
      </c>
      <c r="F225" s="8">
        <v>29</v>
      </c>
      <c r="G225" s="8">
        <v>27</v>
      </c>
      <c r="H225" s="8">
        <v>396</v>
      </c>
      <c r="I225" s="8">
        <v>31</v>
      </c>
      <c r="J225" s="13">
        <v>0.95</v>
      </c>
      <c r="K225" s="15">
        <f t="shared" si="27"/>
        <v>-1.1814187327114145E-2</v>
      </c>
      <c r="L225" s="17">
        <f t="shared" si="34"/>
        <v>-4587</v>
      </c>
      <c r="M225" s="15">
        <f t="shared" si="35"/>
        <v>-4.0048067689196665E-2</v>
      </c>
      <c r="N225" s="18">
        <f t="shared" si="28"/>
        <v>5.555555555555558E-2</v>
      </c>
      <c r="O225" s="15">
        <f t="shared" si="29"/>
        <v>0.31818181818181812</v>
      </c>
      <c r="P225" s="15">
        <f t="shared" si="30"/>
        <v>-9.9999999999999978E-2</v>
      </c>
      <c r="Q225" s="15">
        <f t="shared" si="31"/>
        <v>7.3170731707317138E-2</v>
      </c>
      <c r="R225" s="15">
        <f t="shared" si="32"/>
        <v>-0.20512820512820518</v>
      </c>
      <c r="S225" s="15">
        <f t="shared" si="33"/>
        <v>0</v>
      </c>
    </row>
    <row r="226" spans="2:19" x14ac:dyDescent="0.45">
      <c r="B226" s="11">
        <v>43689</v>
      </c>
      <c r="C226" s="8">
        <v>390603</v>
      </c>
      <c r="D226" s="13">
        <v>0.18</v>
      </c>
      <c r="E226" s="8">
        <v>36</v>
      </c>
      <c r="F226" s="8">
        <v>21</v>
      </c>
      <c r="G226" s="8">
        <v>30</v>
      </c>
      <c r="H226" s="8">
        <v>382</v>
      </c>
      <c r="I226" s="8">
        <v>37</v>
      </c>
      <c r="J226" s="13">
        <v>0.91</v>
      </c>
      <c r="K226" s="15">
        <f t="shared" si="27"/>
        <v>-3.2480753797223816E-2</v>
      </c>
      <c r="L226" s="17">
        <f t="shared" si="34"/>
        <v>-13113</v>
      </c>
      <c r="M226" s="15">
        <f t="shared" si="35"/>
        <v>-0.10690531119743729</v>
      </c>
      <c r="N226" s="18">
        <f t="shared" si="28"/>
        <v>5.8823529411764497E-2</v>
      </c>
      <c r="O226" s="15">
        <f t="shared" si="29"/>
        <v>-4.5454545454545414E-2</v>
      </c>
      <c r="P226" s="15">
        <f t="shared" si="30"/>
        <v>0.19999999999999996</v>
      </c>
      <c r="Q226" s="15">
        <f t="shared" si="31"/>
        <v>-1.7994858611825149E-2</v>
      </c>
      <c r="R226" s="15">
        <f t="shared" si="32"/>
        <v>2.7777777777777679E-2</v>
      </c>
      <c r="S226" s="15">
        <f t="shared" si="33"/>
        <v>-1.0869565217391353E-2</v>
      </c>
    </row>
    <row r="227" spans="2:19" x14ac:dyDescent="0.45">
      <c r="B227" s="11">
        <v>43690</v>
      </c>
      <c r="C227" s="8">
        <v>400629</v>
      </c>
      <c r="D227" s="13">
        <v>0.19</v>
      </c>
      <c r="E227" s="8">
        <v>30</v>
      </c>
      <c r="F227" s="8">
        <v>19</v>
      </c>
      <c r="G227" s="8">
        <v>25</v>
      </c>
      <c r="H227" s="8">
        <v>382</v>
      </c>
      <c r="I227" s="8">
        <v>32</v>
      </c>
      <c r="J227" s="13">
        <v>0.93</v>
      </c>
      <c r="K227" s="15">
        <f t="shared" si="27"/>
        <v>5.9812126645022445E-3</v>
      </c>
      <c r="L227" s="17">
        <f t="shared" si="34"/>
        <v>2382</v>
      </c>
      <c r="M227" s="15">
        <f t="shared" si="35"/>
        <v>-2.6469794195643104E-2</v>
      </c>
      <c r="N227" s="18">
        <f t="shared" si="28"/>
        <v>0.11764705882352944</v>
      </c>
      <c r="O227" s="15">
        <f t="shared" si="29"/>
        <v>5.555555555555558E-2</v>
      </c>
      <c r="P227" s="15">
        <f t="shared" si="30"/>
        <v>-0.13793103448275867</v>
      </c>
      <c r="Q227" s="15">
        <f t="shared" si="31"/>
        <v>-4.020100502512558E-2</v>
      </c>
      <c r="R227" s="15">
        <f t="shared" si="32"/>
        <v>0</v>
      </c>
      <c r="S227" s="15">
        <f t="shared" si="33"/>
        <v>-2.1052631578947323E-2</v>
      </c>
    </row>
    <row r="228" spans="2:19" x14ac:dyDescent="0.45">
      <c r="B228" s="11">
        <v>43691</v>
      </c>
      <c r="C228" s="8">
        <v>398528</v>
      </c>
      <c r="D228" s="13">
        <v>0.17</v>
      </c>
      <c r="E228" s="8">
        <v>32</v>
      </c>
      <c r="F228" s="8">
        <v>17</v>
      </c>
      <c r="G228" s="8">
        <v>25</v>
      </c>
      <c r="H228" s="8">
        <v>372</v>
      </c>
      <c r="I228" s="8">
        <v>40</v>
      </c>
      <c r="J228" s="13">
        <v>0.91</v>
      </c>
      <c r="K228" s="15">
        <f t="shared" si="27"/>
        <v>7.9211726977510555E-3</v>
      </c>
      <c r="L228" s="17">
        <f t="shared" si="34"/>
        <v>3132</v>
      </c>
      <c r="M228" s="15">
        <f t="shared" si="35"/>
        <v>-5.1368308049175471E-2</v>
      </c>
      <c r="N228" s="18">
        <f t="shared" si="28"/>
        <v>-0.10526315789473684</v>
      </c>
      <c r="O228" s="15">
        <f t="shared" si="29"/>
        <v>-0.22727272727272729</v>
      </c>
      <c r="P228" s="15">
        <f t="shared" si="30"/>
        <v>-0.13793103448275867</v>
      </c>
      <c r="Q228" s="15">
        <f t="shared" si="31"/>
        <v>1.6393442622950838E-2</v>
      </c>
      <c r="R228" s="15">
        <f t="shared" si="32"/>
        <v>8.1081081081081141E-2</v>
      </c>
      <c r="S228" s="15">
        <f t="shared" si="33"/>
        <v>0</v>
      </c>
    </row>
    <row r="229" spans="2:19" x14ac:dyDescent="0.45">
      <c r="B229" s="11">
        <v>43692</v>
      </c>
      <c r="C229" s="8">
        <v>384154</v>
      </c>
      <c r="D229" s="13">
        <v>0.17</v>
      </c>
      <c r="E229" s="8">
        <v>36</v>
      </c>
      <c r="F229" s="8">
        <v>21</v>
      </c>
      <c r="G229" s="8">
        <v>28</v>
      </c>
      <c r="H229" s="8">
        <v>362</v>
      </c>
      <c r="I229" s="8">
        <v>30</v>
      </c>
      <c r="J229" s="13">
        <v>0.92</v>
      </c>
      <c r="K229" s="15">
        <f t="shared" si="27"/>
        <v>-2.7859389669579349E-2</v>
      </c>
      <c r="L229" s="17">
        <f t="shared" si="34"/>
        <v>-11009</v>
      </c>
      <c r="M229" s="15">
        <f t="shared" si="35"/>
        <v>9.3658186621723205E-2</v>
      </c>
      <c r="N229" s="18">
        <f t="shared" si="28"/>
        <v>-5.5555555555555469E-2</v>
      </c>
      <c r="O229" s="15">
        <f t="shared" si="29"/>
        <v>0.23529411764705888</v>
      </c>
      <c r="P229" s="15">
        <f t="shared" si="30"/>
        <v>-3.4482758620689613E-2</v>
      </c>
      <c r="Q229" s="15">
        <f t="shared" si="31"/>
        <v>-1.3623978201634857E-2</v>
      </c>
      <c r="R229" s="15">
        <f t="shared" si="32"/>
        <v>-0.18918918918918914</v>
      </c>
      <c r="S229" s="15">
        <f t="shared" si="33"/>
        <v>0</v>
      </c>
    </row>
    <row r="230" spans="2:19" x14ac:dyDescent="0.45">
      <c r="B230" s="11">
        <v>43693</v>
      </c>
      <c r="C230" s="8">
        <v>405920</v>
      </c>
      <c r="D230" s="13">
        <v>0.19</v>
      </c>
      <c r="E230" s="8">
        <v>35</v>
      </c>
      <c r="F230" s="8">
        <v>17</v>
      </c>
      <c r="G230" s="8">
        <v>29</v>
      </c>
      <c r="H230" s="8">
        <v>351</v>
      </c>
      <c r="I230" s="8">
        <v>40</v>
      </c>
      <c r="J230" s="13">
        <v>0.95</v>
      </c>
      <c r="K230" s="15">
        <f t="shared" si="27"/>
        <v>9.5252306697506395E-3</v>
      </c>
      <c r="L230" s="17">
        <f t="shared" si="34"/>
        <v>3830</v>
      </c>
      <c r="M230" s="15">
        <f t="shared" si="35"/>
        <v>0.10416822104503964</v>
      </c>
      <c r="N230" s="18">
        <f t="shared" si="28"/>
        <v>0.11764705882352944</v>
      </c>
      <c r="O230" s="15">
        <f t="shared" si="29"/>
        <v>-0.19047619047619047</v>
      </c>
      <c r="P230" s="15">
        <f t="shared" si="30"/>
        <v>-3.3333333333333326E-2</v>
      </c>
      <c r="Q230" s="15">
        <f t="shared" si="31"/>
        <v>-5.6657223796033884E-3</v>
      </c>
      <c r="R230" s="15">
        <f t="shared" si="32"/>
        <v>0.17647058823529416</v>
      </c>
      <c r="S230" s="15">
        <f t="shared" si="33"/>
        <v>2.1505376344086002E-2</v>
      </c>
    </row>
    <row r="231" spans="2:19" x14ac:dyDescent="0.45">
      <c r="B231" s="11">
        <v>43694</v>
      </c>
      <c r="C231" s="8">
        <v>408856</v>
      </c>
      <c r="D231" s="13">
        <v>0.17</v>
      </c>
      <c r="E231" s="8">
        <v>35</v>
      </c>
      <c r="F231" s="8">
        <v>17</v>
      </c>
      <c r="G231" s="8">
        <v>29</v>
      </c>
      <c r="H231" s="8">
        <v>371</v>
      </c>
      <c r="I231" s="8">
        <v>39</v>
      </c>
      <c r="J231" s="13">
        <v>0.94</v>
      </c>
      <c r="K231" s="15">
        <f t="shared" si="27"/>
        <v>2.5313344802162741E-2</v>
      </c>
      <c r="L231" s="17">
        <f t="shared" si="34"/>
        <v>10094</v>
      </c>
      <c r="M231" s="15">
        <f t="shared" si="35"/>
        <v>0.1961989022691899</v>
      </c>
      <c r="N231" s="18">
        <f t="shared" si="28"/>
        <v>-0.10526315789473684</v>
      </c>
      <c r="O231" s="15">
        <f t="shared" si="29"/>
        <v>-0.22727272727272729</v>
      </c>
      <c r="P231" s="15">
        <f t="shared" si="30"/>
        <v>7.4074074074074181E-2</v>
      </c>
      <c r="Q231" s="15">
        <f t="shared" si="31"/>
        <v>5.3977272727272707E-2</v>
      </c>
      <c r="R231" s="15">
        <f t="shared" si="32"/>
        <v>0.30000000000000004</v>
      </c>
      <c r="S231" s="15">
        <f t="shared" si="33"/>
        <v>1.0752688172043001E-2</v>
      </c>
    </row>
    <row r="232" spans="2:19" x14ac:dyDescent="0.45">
      <c r="B232" s="11">
        <v>43695</v>
      </c>
      <c r="C232" s="8">
        <v>390612</v>
      </c>
      <c r="D232" s="13">
        <v>0.17</v>
      </c>
      <c r="E232" s="8">
        <v>38</v>
      </c>
      <c r="F232" s="8">
        <v>20</v>
      </c>
      <c r="G232" s="8">
        <v>30</v>
      </c>
      <c r="H232" s="8">
        <v>380</v>
      </c>
      <c r="I232" s="8">
        <v>40</v>
      </c>
      <c r="J232" s="13">
        <v>0.94</v>
      </c>
      <c r="K232" s="15">
        <f t="shared" si="27"/>
        <v>1.8080406594122689E-2</v>
      </c>
      <c r="L232" s="17">
        <f t="shared" si="34"/>
        <v>6937</v>
      </c>
      <c r="M232" s="15">
        <f t="shared" si="35"/>
        <v>0.13785457207578422</v>
      </c>
      <c r="N232" s="18">
        <f t="shared" si="28"/>
        <v>-0.10526315789473684</v>
      </c>
      <c r="O232" s="15">
        <f t="shared" si="29"/>
        <v>-0.31034482758620685</v>
      </c>
      <c r="P232" s="15">
        <f t="shared" si="30"/>
        <v>0.11111111111111116</v>
      </c>
      <c r="Q232" s="15">
        <f t="shared" si="31"/>
        <v>-4.0404040404040442E-2</v>
      </c>
      <c r="R232" s="15">
        <f t="shared" si="32"/>
        <v>0.29032258064516125</v>
      </c>
      <c r="S232" s="15">
        <f t="shared" si="33"/>
        <v>-1.0526315789473717E-2</v>
      </c>
    </row>
    <row r="233" spans="2:19" x14ac:dyDescent="0.45">
      <c r="B233" s="11">
        <v>43696</v>
      </c>
      <c r="C233" s="8">
        <v>408028</v>
      </c>
      <c r="D233" s="13">
        <v>0.18</v>
      </c>
      <c r="E233" s="8">
        <v>35</v>
      </c>
      <c r="F233" s="8">
        <v>20</v>
      </c>
      <c r="G233" s="8">
        <v>30</v>
      </c>
      <c r="H233" s="8">
        <v>388</v>
      </c>
      <c r="I233" s="8">
        <v>32</v>
      </c>
      <c r="J233" s="13">
        <v>0.93</v>
      </c>
      <c r="K233" s="15">
        <f t="shared" si="27"/>
        <v>4.4610512464061891E-2</v>
      </c>
      <c r="L233" s="17">
        <f t="shared" si="34"/>
        <v>17425</v>
      </c>
      <c r="M233" s="15">
        <f t="shared" si="35"/>
        <v>1.5593553784504666E-2</v>
      </c>
      <c r="N233" s="18">
        <f t="shared" si="28"/>
        <v>0</v>
      </c>
      <c r="O233" s="15">
        <f t="shared" si="29"/>
        <v>-4.7619047619047672E-2</v>
      </c>
      <c r="P233" s="15">
        <f t="shared" si="30"/>
        <v>0</v>
      </c>
      <c r="Q233" s="15">
        <f t="shared" si="31"/>
        <v>1.5706806282722585E-2</v>
      </c>
      <c r="R233" s="15">
        <f t="shared" si="32"/>
        <v>-0.13513513513513509</v>
      </c>
      <c r="S233" s="15">
        <f t="shared" si="33"/>
        <v>2.19780219780219E-2</v>
      </c>
    </row>
    <row r="234" spans="2:19" x14ac:dyDescent="0.45">
      <c r="B234" s="11">
        <v>43697</v>
      </c>
      <c r="C234" s="8">
        <v>383876</v>
      </c>
      <c r="D234" s="13">
        <v>0.18</v>
      </c>
      <c r="E234" s="8">
        <v>35</v>
      </c>
      <c r="F234" s="8">
        <v>22</v>
      </c>
      <c r="G234" s="8">
        <v>30</v>
      </c>
      <c r="H234" s="8">
        <v>351</v>
      </c>
      <c r="I234" s="8">
        <v>38</v>
      </c>
      <c r="J234" s="13">
        <v>0.92</v>
      </c>
      <c r="K234" s="15">
        <f t="shared" si="27"/>
        <v>-4.181674317136308E-2</v>
      </c>
      <c r="L234" s="17">
        <f t="shared" si="34"/>
        <v>-16753</v>
      </c>
      <c r="M234" s="15">
        <f t="shared" si="35"/>
        <v>0.11788046630007654</v>
      </c>
      <c r="N234" s="18">
        <f t="shared" si="28"/>
        <v>-5.2631578947368474E-2</v>
      </c>
      <c r="O234" s="15">
        <f t="shared" si="29"/>
        <v>0.15789473684210531</v>
      </c>
      <c r="P234" s="15">
        <f t="shared" si="30"/>
        <v>0.19999999999999996</v>
      </c>
      <c r="Q234" s="15">
        <f t="shared" si="31"/>
        <v>-8.1151832460732987E-2</v>
      </c>
      <c r="R234" s="15">
        <f t="shared" si="32"/>
        <v>0.1875</v>
      </c>
      <c r="S234" s="15">
        <f t="shared" si="33"/>
        <v>-1.0752688172043001E-2</v>
      </c>
    </row>
    <row r="235" spans="2:19" x14ac:dyDescent="0.45">
      <c r="B235" s="11">
        <v>43698</v>
      </c>
      <c r="C235" s="8">
        <v>390911</v>
      </c>
      <c r="D235" s="13">
        <v>0.19</v>
      </c>
      <c r="E235" s="8">
        <v>36</v>
      </c>
      <c r="F235" s="8">
        <v>18</v>
      </c>
      <c r="G235" s="8">
        <v>28</v>
      </c>
      <c r="H235" s="8">
        <v>382</v>
      </c>
      <c r="I235" s="8">
        <v>32</v>
      </c>
      <c r="J235" s="13">
        <v>0.93</v>
      </c>
      <c r="K235" s="15">
        <f t="shared" si="27"/>
        <v>-1.9112835233659919E-2</v>
      </c>
      <c r="L235" s="17">
        <f t="shared" si="34"/>
        <v>-7617</v>
      </c>
      <c r="M235" s="15">
        <f t="shared" si="35"/>
        <v>0.10349806036213272</v>
      </c>
      <c r="N235" s="18">
        <f t="shared" si="28"/>
        <v>0.11764705882352944</v>
      </c>
      <c r="O235" s="15">
        <f t="shared" si="29"/>
        <v>5.8823529411764719E-2</v>
      </c>
      <c r="P235" s="15">
        <f t="shared" si="30"/>
        <v>0.12000000000000011</v>
      </c>
      <c r="Q235" s="15">
        <f t="shared" si="31"/>
        <v>2.6881720430107503E-2</v>
      </c>
      <c r="R235" s="15">
        <f t="shared" si="32"/>
        <v>-0.19999999999999996</v>
      </c>
      <c r="S235" s="15">
        <f t="shared" si="33"/>
        <v>2.19780219780219E-2</v>
      </c>
    </row>
    <row r="236" spans="2:19" x14ac:dyDescent="0.45">
      <c r="B236" s="11">
        <v>43699</v>
      </c>
      <c r="C236" s="8">
        <v>382072</v>
      </c>
      <c r="D236" s="13">
        <v>0.19</v>
      </c>
      <c r="E236" s="8">
        <v>36</v>
      </c>
      <c r="F236" s="8">
        <v>18</v>
      </c>
      <c r="G236" s="8">
        <v>29</v>
      </c>
      <c r="H236" s="8">
        <v>395</v>
      </c>
      <c r="I236" s="8">
        <v>37</v>
      </c>
      <c r="J236" s="13">
        <v>0.95</v>
      </c>
      <c r="K236" s="15">
        <f t="shared" si="27"/>
        <v>-5.4197014738880389E-3</v>
      </c>
      <c r="L236" s="17">
        <f t="shared" si="34"/>
        <v>-2082</v>
      </c>
      <c r="M236" s="15">
        <f t="shared" si="35"/>
        <v>-5.4197014738880389E-3</v>
      </c>
      <c r="N236" s="18">
        <f t="shared" si="28"/>
        <v>0.11764705882352944</v>
      </c>
      <c r="O236" s="15">
        <f t="shared" si="29"/>
        <v>-0.1428571428571429</v>
      </c>
      <c r="P236" s="15">
        <f t="shared" si="30"/>
        <v>3.5714285714285809E-2</v>
      </c>
      <c r="Q236" s="15">
        <f t="shared" si="31"/>
        <v>9.1160220994475072E-2</v>
      </c>
      <c r="R236" s="15">
        <f t="shared" si="32"/>
        <v>0.23333333333333339</v>
      </c>
      <c r="S236" s="15">
        <f t="shared" si="33"/>
        <v>3.2608695652173836E-2</v>
      </c>
    </row>
    <row r="237" spans="2:19" x14ac:dyDescent="0.45">
      <c r="B237" s="11">
        <v>43700</v>
      </c>
      <c r="C237" s="8">
        <v>403634</v>
      </c>
      <c r="D237" s="13">
        <v>0.19</v>
      </c>
      <c r="E237" s="8">
        <v>39</v>
      </c>
      <c r="F237" s="8">
        <v>21</v>
      </c>
      <c r="G237" s="8">
        <v>27</v>
      </c>
      <c r="H237" s="8">
        <v>352</v>
      </c>
      <c r="I237" s="8">
        <v>34</v>
      </c>
      <c r="J237" s="13">
        <v>0.93</v>
      </c>
      <c r="K237" s="15">
        <f t="shared" si="27"/>
        <v>-5.6316515569569958E-3</v>
      </c>
      <c r="L237" s="17">
        <f t="shared" si="34"/>
        <v>-2286</v>
      </c>
      <c r="M237" s="15">
        <f t="shared" si="35"/>
        <v>0.10801044540796223</v>
      </c>
      <c r="N237" s="18">
        <f t="shared" si="28"/>
        <v>0</v>
      </c>
      <c r="O237" s="15">
        <f t="shared" si="29"/>
        <v>0.23529411764705888</v>
      </c>
      <c r="P237" s="15">
        <f t="shared" si="30"/>
        <v>-6.8965517241379337E-2</v>
      </c>
      <c r="Q237" s="15">
        <f t="shared" si="31"/>
        <v>2.8490028490029129E-3</v>
      </c>
      <c r="R237" s="15">
        <f t="shared" si="32"/>
        <v>-0.15000000000000002</v>
      </c>
      <c r="S237" s="15">
        <f t="shared" si="33"/>
        <v>-2.1052631578947323E-2</v>
      </c>
    </row>
    <row r="238" spans="2:19" x14ac:dyDescent="0.45">
      <c r="B238" s="11">
        <v>43701</v>
      </c>
      <c r="C238" s="8">
        <v>380313</v>
      </c>
      <c r="D238" s="13">
        <v>0.19</v>
      </c>
      <c r="E238" s="8">
        <v>36</v>
      </c>
      <c r="F238" s="8">
        <v>18</v>
      </c>
      <c r="G238" s="8">
        <v>29</v>
      </c>
      <c r="H238" s="8">
        <v>377</v>
      </c>
      <c r="I238" s="8">
        <v>31</v>
      </c>
      <c r="J238" s="13">
        <v>0.94</v>
      </c>
      <c r="K238" s="15">
        <f t="shared" si="27"/>
        <v>-6.9811865302209064E-2</v>
      </c>
      <c r="L238" s="17">
        <f t="shared" si="34"/>
        <v>-28543</v>
      </c>
      <c r="M238" s="15">
        <f t="shared" si="35"/>
        <v>-4.3235061453700818E-2</v>
      </c>
      <c r="N238" s="18">
        <f t="shared" si="28"/>
        <v>0.11764705882352944</v>
      </c>
      <c r="O238" s="15">
        <f t="shared" si="29"/>
        <v>5.8823529411764719E-2</v>
      </c>
      <c r="P238" s="15">
        <f t="shared" si="30"/>
        <v>0</v>
      </c>
      <c r="Q238" s="15">
        <f t="shared" si="31"/>
        <v>1.6172506738544534E-2</v>
      </c>
      <c r="R238" s="15">
        <f t="shared" si="32"/>
        <v>-0.20512820512820518</v>
      </c>
      <c r="S238" s="15">
        <f t="shared" si="33"/>
        <v>0</v>
      </c>
    </row>
    <row r="239" spans="2:19" x14ac:dyDescent="0.45">
      <c r="B239" s="11">
        <v>43702</v>
      </c>
      <c r="C239" s="8">
        <v>388418</v>
      </c>
      <c r="D239" s="13">
        <v>0.19</v>
      </c>
      <c r="E239" s="8">
        <v>31</v>
      </c>
      <c r="F239" s="8">
        <v>18</v>
      </c>
      <c r="G239" s="8">
        <v>27</v>
      </c>
      <c r="H239" s="8">
        <v>367</v>
      </c>
      <c r="I239" s="8">
        <v>33</v>
      </c>
      <c r="J239" s="13">
        <v>0.95</v>
      </c>
      <c r="K239" s="15">
        <f t="shared" si="27"/>
        <v>-5.6168269280001404E-3</v>
      </c>
      <c r="L239" s="17">
        <f t="shared" si="34"/>
        <v>-2194</v>
      </c>
      <c r="M239" s="15">
        <f t="shared" si="35"/>
        <v>-0.18879267459915805</v>
      </c>
      <c r="N239" s="18">
        <f t="shared" si="28"/>
        <v>0.11764705882352944</v>
      </c>
      <c r="O239" s="15">
        <f t="shared" si="29"/>
        <v>-9.9999999999999978E-2</v>
      </c>
      <c r="P239" s="15">
        <f t="shared" si="30"/>
        <v>-9.9999999999999978E-2</v>
      </c>
      <c r="Q239" s="15">
        <f t="shared" si="31"/>
        <v>-3.4210526315789469E-2</v>
      </c>
      <c r="R239" s="15">
        <f t="shared" si="32"/>
        <v>-0.17500000000000004</v>
      </c>
      <c r="S239" s="15">
        <f t="shared" si="33"/>
        <v>1.0638297872340496E-2</v>
      </c>
    </row>
    <row r="240" spans="2:19" x14ac:dyDescent="0.45">
      <c r="B240" s="11">
        <v>43703</v>
      </c>
      <c r="C240" s="8">
        <v>392670</v>
      </c>
      <c r="D240" s="13">
        <v>0.17</v>
      </c>
      <c r="E240" s="8">
        <v>32</v>
      </c>
      <c r="F240" s="8">
        <v>20</v>
      </c>
      <c r="G240" s="8">
        <v>30</v>
      </c>
      <c r="H240" s="8">
        <v>369</v>
      </c>
      <c r="I240" s="8">
        <v>30</v>
      </c>
      <c r="J240" s="13">
        <v>0.94</v>
      </c>
      <c r="K240" s="15">
        <f t="shared" si="27"/>
        <v>-3.7639573754742361E-2</v>
      </c>
      <c r="L240" s="17">
        <f t="shared" si="34"/>
        <v>-15358</v>
      </c>
      <c r="M240" s="15">
        <f t="shared" si="35"/>
        <v>-0.12012761029005015</v>
      </c>
      <c r="N240" s="18">
        <f t="shared" si="28"/>
        <v>-5.5555555555555469E-2</v>
      </c>
      <c r="O240" s="15">
        <f t="shared" si="29"/>
        <v>0</v>
      </c>
      <c r="P240" s="15">
        <f t="shared" si="30"/>
        <v>0</v>
      </c>
      <c r="Q240" s="15">
        <f t="shared" si="31"/>
        <v>-4.8969072164948502E-2</v>
      </c>
      <c r="R240" s="15">
        <f t="shared" si="32"/>
        <v>-6.25E-2</v>
      </c>
      <c r="S240" s="15">
        <f t="shared" si="33"/>
        <v>1.0752688172043001E-2</v>
      </c>
    </row>
    <row r="241" spans="2:19" x14ac:dyDescent="0.45">
      <c r="B241" s="11">
        <v>43704</v>
      </c>
      <c r="C241" s="8">
        <v>405258</v>
      </c>
      <c r="D241" s="13">
        <v>0.19</v>
      </c>
      <c r="E241" s="8">
        <v>39</v>
      </c>
      <c r="F241" s="8">
        <v>22</v>
      </c>
      <c r="G241" s="8">
        <v>29</v>
      </c>
      <c r="H241" s="8">
        <v>361</v>
      </c>
      <c r="I241" s="8">
        <v>37</v>
      </c>
      <c r="J241" s="13">
        <v>0.94</v>
      </c>
      <c r="K241" s="15">
        <f t="shared" si="27"/>
        <v>5.5700278214840138E-2</v>
      </c>
      <c r="L241" s="17">
        <f t="shared" si="34"/>
        <v>21382</v>
      </c>
      <c r="M241" s="15">
        <f t="shared" si="35"/>
        <v>0.17635173858225062</v>
      </c>
      <c r="N241" s="18">
        <f t="shared" si="28"/>
        <v>5.555555555555558E-2</v>
      </c>
      <c r="O241" s="15">
        <f t="shared" si="29"/>
        <v>0</v>
      </c>
      <c r="P241" s="15">
        <f t="shared" si="30"/>
        <v>-3.3333333333333326E-2</v>
      </c>
      <c r="Q241" s="15">
        <f t="shared" si="31"/>
        <v>2.8490028490028463E-2</v>
      </c>
      <c r="R241" s="15">
        <f t="shared" si="32"/>
        <v>-2.6315789473684181E-2</v>
      </c>
      <c r="S241" s="15">
        <f t="shared" si="33"/>
        <v>2.1739130434782483E-2</v>
      </c>
    </row>
    <row r="242" spans="2:19" x14ac:dyDescent="0.45">
      <c r="B242" s="11">
        <v>43705</v>
      </c>
      <c r="C242" s="8">
        <v>400562</v>
      </c>
      <c r="D242" s="13">
        <v>0.19</v>
      </c>
      <c r="E242" s="8">
        <v>31</v>
      </c>
      <c r="F242" s="8">
        <v>19</v>
      </c>
      <c r="G242" s="8">
        <v>28</v>
      </c>
      <c r="H242" s="8">
        <v>382</v>
      </c>
      <c r="I242" s="8">
        <v>40</v>
      </c>
      <c r="J242" s="13">
        <v>0.95</v>
      </c>
      <c r="K242" s="15">
        <f t="shared" si="27"/>
        <v>2.4688484079496309E-2</v>
      </c>
      <c r="L242" s="17">
        <f t="shared" si="34"/>
        <v>9651</v>
      </c>
      <c r="M242" s="15">
        <f t="shared" si="35"/>
        <v>-0.11762936093154486</v>
      </c>
      <c r="N242" s="18">
        <f t="shared" si="28"/>
        <v>0</v>
      </c>
      <c r="O242" s="15">
        <f t="shared" si="29"/>
        <v>5.555555555555558E-2</v>
      </c>
      <c r="P242" s="15">
        <f t="shared" si="30"/>
        <v>0</v>
      </c>
      <c r="Q242" s="15">
        <f t="shared" si="31"/>
        <v>0</v>
      </c>
      <c r="R242" s="15">
        <f t="shared" si="32"/>
        <v>0.25</v>
      </c>
      <c r="S242" s="15">
        <f t="shared" si="33"/>
        <v>2.1505376344086002E-2</v>
      </c>
    </row>
    <row r="243" spans="2:19" x14ac:dyDescent="0.45">
      <c r="B243" s="11">
        <v>43706</v>
      </c>
      <c r="C243" s="8">
        <v>386473</v>
      </c>
      <c r="D243" s="13">
        <v>0.17</v>
      </c>
      <c r="E243" s="8">
        <v>35</v>
      </c>
      <c r="F243" s="8">
        <v>22</v>
      </c>
      <c r="G243" s="8">
        <v>29</v>
      </c>
      <c r="H243" s="8">
        <v>362</v>
      </c>
      <c r="I243" s="8">
        <v>31</v>
      </c>
      <c r="J243" s="13">
        <v>0.92</v>
      </c>
      <c r="K243" s="15">
        <f t="shared" si="27"/>
        <v>1.1518771331058053E-2</v>
      </c>
      <c r="L243" s="17">
        <f t="shared" si="34"/>
        <v>4401</v>
      </c>
      <c r="M243" s="15">
        <f t="shared" si="35"/>
        <v>-1.6578972317026874E-2</v>
      </c>
      <c r="N243" s="18">
        <f t="shared" si="28"/>
        <v>-0.10526315789473684</v>
      </c>
      <c r="O243" s="15">
        <f t="shared" si="29"/>
        <v>0.22222222222222232</v>
      </c>
      <c r="P243" s="15">
        <f t="shared" si="30"/>
        <v>0</v>
      </c>
      <c r="Q243" s="15">
        <f t="shared" si="31"/>
        <v>-8.3544303797468356E-2</v>
      </c>
      <c r="R243" s="15">
        <f t="shared" si="32"/>
        <v>-0.16216216216216217</v>
      </c>
      <c r="S243" s="15">
        <f t="shared" si="33"/>
        <v>-3.1578947368420929E-2</v>
      </c>
    </row>
    <row r="244" spans="2:19" x14ac:dyDescent="0.45">
      <c r="B244" s="11">
        <v>43707</v>
      </c>
      <c r="C244" s="8">
        <v>382326</v>
      </c>
      <c r="D244" s="13">
        <v>0.19</v>
      </c>
      <c r="E244" s="8">
        <v>30</v>
      </c>
      <c r="F244" s="8">
        <v>20</v>
      </c>
      <c r="G244" s="8">
        <v>27</v>
      </c>
      <c r="H244" s="8">
        <v>389</v>
      </c>
      <c r="I244" s="8">
        <v>33</v>
      </c>
      <c r="J244" s="13">
        <v>0.91</v>
      </c>
      <c r="K244" s="15">
        <f t="shared" si="27"/>
        <v>-5.2790399223058504E-2</v>
      </c>
      <c r="L244" s="17">
        <f t="shared" si="34"/>
        <v>-21308</v>
      </c>
      <c r="M244" s="15">
        <f t="shared" si="35"/>
        <v>-0.27137723017158344</v>
      </c>
      <c r="N244" s="18">
        <f t="shared" si="28"/>
        <v>0</v>
      </c>
      <c r="O244" s="15">
        <f t="shared" si="29"/>
        <v>-4.7619047619047672E-2</v>
      </c>
      <c r="P244" s="15">
        <f t="shared" si="30"/>
        <v>0</v>
      </c>
      <c r="Q244" s="15">
        <f t="shared" si="31"/>
        <v>0.10511363636363646</v>
      </c>
      <c r="R244" s="15">
        <f t="shared" si="32"/>
        <v>-2.9411764705882359E-2</v>
      </c>
      <c r="S244" s="15">
        <f t="shared" si="33"/>
        <v>-2.1505376344086002E-2</v>
      </c>
    </row>
    <row r="245" spans="2:19" x14ac:dyDescent="0.45">
      <c r="B245" s="11">
        <v>43708</v>
      </c>
      <c r="C245" s="8">
        <v>391845</v>
      </c>
      <c r="D245" s="13">
        <v>0.19</v>
      </c>
      <c r="E245" s="8">
        <v>38</v>
      </c>
      <c r="F245" s="8">
        <v>19</v>
      </c>
      <c r="G245" s="8">
        <v>26</v>
      </c>
      <c r="H245" s="8">
        <v>372</v>
      </c>
      <c r="I245" s="8">
        <v>31</v>
      </c>
      <c r="J245" s="13">
        <v>0.95</v>
      </c>
      <c r="K245" s="15">
        <f t="shared" si="27"/>
        <v>3.0322392345252469E-2</v>
      </c>
      <c r="L245" s="17">
        <f t="shared" si="34"/>
        <v>11532</v>
      </c>
      <c r="M245" s="15">
        <f t="shared" si="35"/>
        <v>8.7562525253322088E-2</v>
      </c>
      <c r="N245" s="18">
        <f t="shared" si="28"/>
        <v>0</v>
      </c>
      <c r="O245" s="15">
        <f t="shared" si="29"/>
        <v>5.555555555555558E-2</v>
      </c>
      <c r="P245" s="15">
        <f t="shared" si="30"/>
        <v>-0.10344827586206895</v>
      </c>
      <c r="Q245" s="15">
        <f t="shared" si="31"/>
        <v>-1.3262599469496039E-2</v>
      </c>
      <c r="R245" s="15">
        <f t="shared" si="32"/>
        <v>0</v>
      </c>
      <c r="S245" s="15">
        <f t="shared" si="33"/>
        <v>1.0638297872340496E-2</v>
      </c>
    </row>
    <row r="246" spans="2:19" x14ac:dyDescent="0.45">
      <c r="B246" s="11">
        <v>43709</v>
      </c>
      <c r="C246" s="8">
        <v>407821</v>
      </c>
      <c r="D246" s="13">
        <v>0.18</v>
      </c>
      <c r="E246" s="8">
        <v>35</v>
      </c>
      <c r="F246" s="8">
        <v>22</v>
      </c>
      <c r="G246" s="8">
        <v>29</v>
      </c>
      <c r="H246" s="8">
        <v>385</v>
      </c>
      <c r="I246" s="8">
        <v>31</v>
      </c>
      <c r="J246" s="13">
        <v>0.94</v>
      </c>
      <c r="K246" s="15">
        <f t="shared" si="27"/>
        <v>4.9953915626979262E-2</v>
      </c>
      <c r="L246" s="17">
        <f t="shared" si="34"/>
        <v>19403</v>
      </c>
      <c r="M246" s="15">
        <f t="shared" si="35"/>
        <v>0.18543184022400871</v>
      </c>
      <c r="N246" s="18">
        <f t="shared" si="28"/>
        <v>-5.2631578947368474E-2</v>
      </c>
      <c r="O246" s="15">
        <f t="shared" si="29"/>
        <v>0.22222222222222232</v>
      </c>
      <c r="P246" s="15">
        <f t="shared" si="30"/>
        <v>7.4074074074074181E-2</v>
      </c>
      <c r="Q246" s="15">
        <f t="shared" si="31"/>
        <v>4.9046321525885617E-2</v>
      </c>
      <c r="R246" s="15">
        <f t="shared" si="32"/>
        <v>-6.0606060606060552E-2</v>
      </c>
      <c r="S246" s="15">
        <f t="shared" si="33"/>
        <v>-1.0526315789473717E-2</v>
      </c>
    </row>
    <row r="247" spans="2:19" x14ac:dyDescent="0.45">
      <c r="B247" s="11">
        <v>43710</v>
      </c>
      <c r="C247" s="8">
        <v>389944</v>
      </c>
      <c r="D247" s="13">
        <v>0.17</v>
      </c>
      <c r="E247" s="8">
        <v>31</v>
      </c>
      <c r="F247" s="8">
        <v>22</v>
      </c>
      <c r="G247" s="8">
        <v>28</v>
      </c>
      <c r="H247" s="8">
        <v>364</v>
      </c>
      <c r="I247" s="8">
        <v>32</v>
      </c>
      <c r="J247" s="13">
        <v>0.92</v>
      </c>
      <c r="K247" s="15">
        <f t="shared" si="27"/>
        <v>-6.9422161102197233E-3</v>
      </c>
      <c r="L247" s="17">
        <f t="shared" si="34"/>
        <v>-2726</v>
      </c>
      <c r="M247" s="15">
        <f t="shared" si="35"/>
        <v>-3.7975271856775406E-2</v>
      </c>
      <c r="N247" s="18">
        <f t="shared" si="28"/>
        <v>0</v>
      </c>
      <c r="O247" s="15">
        <f t="shared" si="29"/>
        <v>0.10000000000000009</v>
      </c>
      <c r="P247" s="15">
        <f t="shared" si="30"/>
        <v>-6.6666666666666652E-2</v>
      </c>
      <c r="Q247" s="15">
        <f t="shared" si="31"/>
        <v>-1.3550135501354976E-2</v>
      </c>
      <c r="R247" s="15">
        <f t="shared" si="32"/>
        <v>6.6666666666666652E-2</v>
      </c>
      <c r="S247" s="15">
        <f t="shared" si="33"/>
        <v>-2.1276595744680771E-2</v>
      </c>
    </row>
    <row r="248" spans="2:19" x14ac:dyDescent="0.45">
      <c r="B248" s="11">
        <v>43711</v>
      </c>
      <c r="C248" s="8">
        <v>402082</v>
      </c>
      <c r="D248" s="13">
        <v>0.18</v>
      </c>
      <c r="E248" s="8">
        <v>38</v>
      </c>
      <c r="F248" s="8">
        <v>17</v>
      </c>
      <c r="G248" s="8">
        <v>30</v>
      </c>
      <c r="H248" s="8">
        <v>351</v>
      </c>
      <c r="I248" s="8">
        <v>32</v>
      </c>
      <c r="J248" s="13">
        <v>0.95</v>
      </c>
      <c r="K248" s="15">
        <f t="shared" si="27"/>
        <v>-7.8369828603013225E-3</v>
      </c>
      <c r="L248" s="17">
        <f t="shared" si="34"/>
        <v>-3176</v>
      </c>
      <c r="M248" s="15">
        <f t="shared" si="35"/>
        <v>-3.3277060222857702E-2</v>
      </c>
      <c r="N248" s="18">
        <f t="shared" si="28"/>
        <v>-5.2631578947368474E-2</v>
      </c>
      <c r="O248" s="15">
        <f t="shared" si="29"/>
        <v>-0.22727272727272729</v>
      </c>
      <c r="P248" s="15">
        <f t="shared" si="30"/>
        <v>3.4482758620689724E-2</v>
      </c>
      <c r="Q248" s="15">
        <f t="shared" si="31"/>
        <v>-2.7700831024930705E-2</v>
      </c>
      <c r="R248" s="15">
        <f t="shared" si="32"/>
        <v>-0.13513513513513509</v>
      </c>
      <c r="S248" s="15">
        <f t="shared" si="33"/>
        <v>1.0638297872340496E-2</v>
      </c>
    </row>
    <row r="249" spans="2:19" x14ac:dyDescent="0.45">
      <c r="B249" s="11">
        <v>43712</v>
      </c>
      <c r="C249" s="8">
        <v>384229</v>
      </c>
      <c r="D249" s="13">
        <v>0.19</v>
      </c>
      <c r="E249" s="8">
        <v>39</v>
      </c>
      <c r="F249" s="8">
        <v>20</v>
      </c>
      <c r="G249" s="8">
        <v>26</v>
      </c>
      <c r="H249" s="8">
        <v>361</v>
      </c>
      <c r="I249" s="8">
        <v>34</v>
      </c>
      <c r="J249" s="13">
        <v>0.93</v>
      </c>
      <c r="K249" s="15">
        <f t="shared" si="27"/>
        <v>-4.0775210828785546E-2</v>
      </c>
      <c r="L249" s="17">
        <f t="shared" si="34"/>
        <v>-16333</v>
      </c>
      <c r="M249" s="15">
        <f t="shared" si="35"/>
        <v>0.20676667024765694</v>
      </c>
      <c r="N249" s="18">
        <f t="shared" si="28"/>
        <v>0</v>
      </c>
      <c r="O249" s="15">
        <f t="shared" si="29"/>
        <v>5.2631578947368363E-2</v>
      </c>
      <c r="P249" s="15">
        <f t="shared" si="30"/>
        <v>-7.1428571428571397E-2</v>
      </c>
      <c r="Q249" s="15">
        <f t="shared" si="31"/>
        <v>-5.4973821989528826E-2</v>
      </c>
      <c r="R249" s="15">
        <f t="shared" si="32"/>
        <v>-0.15000000000000002</v>
      </c>
      <c r="S249" s="15">
        <f t="shared" si="33"/>
        <v>-2.1052631578947323E-2</v>
      </c>
    </row>
    <row r="250" spans="2:19" x14ac:dyDescent="0.45">
      <c r="B250" s="11">
        <v>43713</v>
      </c>
      <c r="C250" s="8">
        <v>386978</v>
      </c>
      <c r="D250" s="13">
        <v>0.17</v>
      </c>
      <c r="E250" s="8">
        <v>32</v>
      </c>
      <c r="F250" s="8">
        <v>22</v>
      </c>
      <c r="G250" s="8">
        <v>26</v>
      </c>
      <c r="H250" s="8">
        <v>368</v>
      </c>
      <c r="I250" s="8">
        <v>31</v>
      </c>
      <c r="J250" s="13">
        <v>0.93</v>
      </c>
      <c r="K250" s="15">
        <f t="shared" si="27"/>
        <v>1.3066889536914594E-3</v>
      </c>
      <c r="L250" s="17">
        <f t="shared" si="34"/>
        <v>505</v>
      </c>
      <c r="M250" s="15">
        <f t="shared" si="35"/>
        <v>-8.4519598670910634E-2</v>
      </c>
      <c r="N250" s="18">
        <f t="shared" si="28"/>
        <v>0</v>
      </c>
      <c r="O250" s="15">
        <f t="shared" si="29"/>
        <v>0</v>
      </c>
      <c r="P250" s="15">
        <f t="shared" si="30"/>
        <v>-0.10344827586206895</v>
      </c>
      <c r="Q250" s="15">
        <f t="shared" si="31"/>
        <v>1.6574585635359185E-2</v>
      </c>
      <c r="R250" s="15">
        <f t="shared" si="32"/>
        <v>0</v>
      </c>
      <c r="S250" s="15">
        <f t="shared" si="33"/>
        <v>1.0869565217391353E-2</v>
      </c>
    </row>
    <row r="251" spans="2:19" x14ac:dyDescent="0.45">
      <c r="B251" s="11">
        <v>43714</v>
      </c>
      <c r="C251" s="8">
        <v>396745</v>
      </c>
      <c r="D251" s="13">
        <v>0.18</v>
      </c>
      <c r="E251" s="8">
        <v>33</v>
      </c>
      <c r="F251" s="8">
        <v>17</v>
      </c>
      <c r="G251" s="8">
        <v>30</v>
      </c>
      <c r="H251" s="8">
        <v>377</v>
      </c>
      <c r="I251" s="8">
        <v>34</v>
      </c>
      <c r="J251" s="13">
        <v>0.92</v>
      </c>
      <c r="K251" s="15">
        <f t="shared" si="27"/>
        <v>3.7713888147810959E-2</v>
      </c>
      <c r="L251" s="17">
        <f t="shared" si="34"/>
        <v>14419</v>
      </c>
      <c r="M251" s="15">
        <f t="shared" si="35"/>
        <v>0.14148527696259205</v>
      </c>
      <c r="N251" s="18">
        <f t="shared" si="28"/>
        <v>-5.2631578947368474E-2</v>
      </c>
      <c r="O251" s="15">
        <f t="shared" si="29"/>
        <v>-0.15000000000000002</v>
      </c>
      <c r="P251" s="15">
        <f t="shared" si="30"/>
        <v>0.11111111111111116</v>
      </c>
      <c r="Q251" s="15">
        <f t="shared" si="31"/>
        <v>-3.0848329048843159E-2</v>
      </c>
      <c r="R251" s="15">
        <f t="shared" si="32"/>
        <v>3.0303030303030276E-2</v>
      </c>
      <c r="S251" s="15">
        <f t="shared" si="33"/>
        <v>1.098901098901095E-2</v>
      </c>
    </row>
    <row r="252" spans="2:19" x14ac:dyDescent="0.45">
      <c r="B252" s="11">
        <v>43715</v>
      </c>
      <c r="C252" s="8">
        <v>407003</v>
      </c>
      <c r="D252" s="13">
        <v>0.17</v>
      </c>
      <c r="E252" s="8">
        <v>34</v>
      </c>
      <c r="F252" s="8">
        <v>18</v>
      </c>
      <c r="G252" s="8">
        <v>26</v>
      </c>
      <c r="H252" s="8">
        <v>385</v>
      </c>
      <c r="I252" s="8">
        <v>37</v>
      </c>
      <c r="J252" s="13">
        <v>0.95</v>
      </c>
      <c r="K252" s="15">
        <f t="shared" si="27"/>
        <v>3.8683663183146422E-2</v>
      </c>
      <c r="L252" s="17">
        <f t="shared" si="34"/>
        <v>15158</v>
      </c>
      <c r="M252" s="15">
        <f t="shared" si="35"/>
        <v>-7.0651459257184857E-2</v>
      </c>
      <c r="N252" s="18">
        <f t="shared" si="28"/>
        <v>-0.10526315789473684</v>
      </c>
      <c r="O252" s="15">
        <f t="shared" si="29"/>
        <v>-5.2631578947368474E-2</v>
      </c>
      <c r="P252" s="15">
        <f t="shared" si="30"/>
        <v>0</v>
      </c>
      <c r="Q252" s="15">
        <f t="shared" si="31"/>
        <v>3.4946236559139754E-2</v>
      </c>
      <c r="R252" s="15">
        <f t="shared" si="32"/>
        <v>0.19354838709677424</v>
      </c>
      <c r="S252" s="15">
        <f t="shared" si="33"/>
        <v>0</v>
      </c>
    </row>
    <row r="253" spans="2:19" x14ac:dyDescent="0.45">
      <c r="B253" s="11">
        <v>43716</v>
      </c>
      <c r="C253" s="8">
        <v>385901</v>
      </c>
      <c r="D253" s="13">
        <v>0.18</v>
      </c>
      <c r="E253" s="8">
        <v>35</v>
      </c>
      <c r="F253" s="8">
        <v>18</v>
      </c>
      <c r="G253" s="8">
        <v>30</v>
      </c>
      <c r="H253" s="8">
        <v>382</v>
      </c>
      <c r="I253" s="8">
        <v>34</v>
      </c>
      <c r="J253" s="13">
        <v>0.91</v>
      </c>
      <c r="K253" s="15">
        <f t="shared" si="27"/>
        <v>-5.374907128372497E-2</v>
      </c>
      <c r="L253" s="17">
        <f t="shared" si="34"/>
        <v>-21920</v>
      </c>
      <c r="M253" s="15">
        <f t="shared" si="35"/>
        <v>-5.374907128372497E-2</v>
      </c>
      <c r="N253" s="18">
        <f t="shared" si="28"/>
        <v>0</v>
      </c>
      <c r="O253" s="15">
        <f t="shared" si="29"/>
        <v>-0.18181818181818177</v>
      </c>
      <c r="P253" s="15">
        <f t="shared" si="30"/>
        <v>3.4482758620689724E-2</v>
      </c>
      <c r="Q253" s="15">
        <f t="shared" si="31"/>
        <v>-7.7922077922077948E-3</v>
      </c>
      <c r="R253" s="15">
        <f t="shared" si="32"/>
        <v>9.6774193548387011E-2</v>
      </c>
      <c r="S253" s="15">
        <f t="shared" si="33"/>
        <v>-3.1914893617021156E-2</v>
      </c>
    </row>
    <row r="254" spans="2:19" x14ac:dyDescent="0.45">
      <c r="B254" s="11">
        <v>43717</v>
      </c>
      <c r="C254" s="8">
        <v>407716</v>
      </c>
      <c r="D254" s="13">
        <v>0.18</v>
      </c>
      <c r="E254" s="8">
        <v>35</v>
      </c>
      <c r="F254" s="8">
        <v>21</v>
      </c>
      <c r="G254" s="8">
        <v>26</v>
      </c>
      <c r="H254" s="8">
        <v>370</v>
      </c>
      <c r="I254" s="8">
        <v>38</v>
      </c>
      <c r="J254" s="13">
        <v>0.94</v>
      </c>
      <c r="K254" s="15">
        <f t="shared" si="27"/>
        <v>4.5575774983074524E-2</v>
      </c>
      <c r="L254" s="17">
        <f t="shared" si="34"/>
        <v>17772</v>
      </c>
      <c r="M254" s="15">
        <f t="shared" si="35"/>
        <v>0.18048877820669706</v>
      </c>
      <c r="N254" s="18">
        <f t="shared" si="28"/>
        <v>5.8823529411764497E-2</v>
      </c>
      <c r="O254" s="15">
        <f t="shared" si="29"/>
        <v>-4.5454545454545414E-2</v>
      </c>
      <c r="P254" s="15">
        <f t="shared" si="30"/>
        <v>-7.1428571428571397E-2</v>
      </c>
      <c r="Q254" s="15">
        <f t="shared" si="31"/>
        <v>1.6483516483516425E-2</v>
      </c>
      <c r="R254" s="15">
        <f t="shared" si="32"/>
        <v>0.1875</v>
      </c>
      <c r="S254" s="15">
        <f t="shared" si="33"/>
        <v>2.1739130434782483E-2</v>
      </c>
    </row>
    <row r="255" spans="2:19" x14ac:dyDescent="0.45">
      <c r="B255" s="11">
        <v>43718</v>
      </c>
      <c r="C255" s="8">
        <v>397777</v>
      </c>
      <c r="D255" s="13">
        <v>0.18</v>
      </c>
      <c r="E255" s="8">
        <v>35</v>
      </c>
      <c r="F255" s="8">
        <v>18</v>
      </c>
      <c r="G255" s="8">
        <v>27</v>
      </c>
      <c r="H255" s="8">
        <v>399</v>
      </c>
      <c r="I255" s="8">
        <v>37</v>
      </c>
      <c r="J255" s="13">
        <v>0.91</v>
      </c>
      <c r="K255" s="15">
        <f t="shared" si="27"/>
        <v>-1.0706771255614478E-2</v>
      </c>
      <c r="L255" s="17">
        <f t="shared" si="34"/>
        <v>-4305</v>
      </c>
      <c r="M255" s="15">
        <f t="shared" si="35"/>
        <v>-8.8808868261750273E-2</v>
      </c>
      <c r="N255" s="18">
        <f t="shared" si="28"/>
        <v>0</v>
      </c>
      <c r="O255" s="15">
        <f t="shared" si="29"/>
        <v>5.8823529411764719E-2</v>
      </c>
      <c r="P255" s="15">
        <f t="shared" si="30"/>
        <v>-9.9999999999999978E-2</v>
      </c>
      <c r="Q255" s="15">
        <f t="shared" si="31"/>
        <v>0.13675213675213671</v>
      </c>
      <c r="R255" s="15">
        <f t="shared" si="32"/>
        <v>0.15625</v>
      </c>
      <c r="S255" s="15">
        <f t="shared" si="33"/>
        <v>-4.2105263157894646E-2</v>
      </c>
    </row>
    <row r="256" spans="2:19" x14ac:dyDescent="0.45">
      <c r="B256" s="11">
        <v>43719</v>
      </c>
      <c r="C256" s="8">
        <v>393437</v>
      </c>
      <c r="D256" s="13">
        <v>0.18</v>
      </c>
      <c r="E256" s="8">
        <v>40</v>
      </c>
      <c r="F256" s="8">
        <v>17</v>
      </c>
      <c r="G256" s="8">
        <v>26</v>
      </c>
      <c r="H256" s="8">
        <v>387</v>
      </c>
      <c r="I256" s="8">
        <v>31</v>
      </c>
      <c r="J256" s="13">
        <v>0.94</v>
      </c>
      <c r="K256" s="15">
        <f t="shared" si="27"/>
        <v>2.3964875113539064E-2</v>
      </c>
      <c r="L256" s="17">
        <f t="shared" si="34"/>
        <v>9208</v>
      </c>
      <c r="M256" s="15">
        <f t="shared" si="35"/>
        <v>5.0220384731834988E-2</v>
      </c>
      <c r="N256" s="18">
        <f t="shared" si="28"/>
        <v>-5.2631578947368474E-2</v>
      </c>
      <c r="O256" s="15">
        <f t="shared" si="29"/>
        <v>-0.15000000000000002</v>
      </c>
      <c r="P256" s="15">
        <f t="shared" si="30"/>
        <v>0</v>
      </c>
      <c r="Q256" s="15">
        <f t="shared" si="31"/>
        <v>7.2022160664819923E-2</v>
      </c>
      <c r="R256" s="15">
        <f t="shared" si="32"/>
        <v>-8.8235294117647078E-2</v>
      </c>
      <c r="S256" s="15">
        <f t="shared" si="33"/>
        <v>1.0752688172043001E-2</v>
      </c>
    </row>
    <row r="257" spans="2:19" x14ac:dyDescent="0.45">
      <c r="B257" s="11">
        <v>43720</v>
      </c>
      <c r="C257" s="8">
        <v>406634</v>
      </c>
      <c r="D257" s="13">
        <v>0.18</v>
      </c>
      <c r="E257" s="8">
        <v>34</v>
      </c>
      <c r="F257" s="8">
        <v>20</v>
      </c>
      <c r="G257" s="8">
        <v>25</v>
      </c>
      <c r="H257" s="8">
        <v>368</v>
      </c>
      <c r="I257" s="8">
        <v>36</v>
      </c>
      <c r="J257" s="13">
        <v>0.91</v>
      </c>
      <c r="K257" s="15">
        <f t="shared" si="27"/>
        <v>5.0793585165048061E-2</v>
      </c>
      <c r="L257" s="17">
        <f t="shared" si="34"/>
        <v>19656</v>
      </c>
      <c r="M257" s="15">
        <f t="shared" si="35"/>
        <v>0.11646818423786365</v>
      </c>
      <c r="N257" s="18">
        <f t="shared" si="28"/>
        <v>5.8823529411764497E-2</v>
      </c>
      <c r="O257" s="15">
        <f t="shared" si="29"/>
        <v>-9.0909090909090939E-2</v>
      </c>
      <c r="P257" s="15">
        <f t="shared" si="30"/>
        <v>-3.8461538461538436E-2</v>
      </c>
      <c r="Q257" s="15">
        <f t="shared" si="31"/>
        <v>0</v>
      </c>
      <c r="R257" s="15">
        <f t="shared" si="32"/>
        <v>0.16129032258064524</v>
      </c>
      <c r="S257" s="15">
        <f t="shared" si="33"/>
        <v>-2.1505376344086002E-2</v>
      </c>
    </row>
    <row r="258" spans="2:19" x14ac:dyDescent="0.45">
      <c r="B258" s="11">
        <v>43721</v>
      </c>
      <c r="C258" s="8">
        <v>392550</v>
      </c>
      <c r="D258" s="13">
        <v>0.19</v>
      </c>
      <c r="E258" s="8">
        <v>30</v>
      </c>
      <c r="F258" s="8">
        <v>19</v>
      </c>
      <c r="G258" s="8">
        <v>29</v>
      </c>
      <c r="H258" s="8">
        <v>384</v>
      </c>
      <c r="I258" s="8">
        <v>32</v>
      </c>
      <c r="J258" s="13">
        <v>0.92</v>
      </c>
      <c r="K258" s="15">
        <f t="shared" si="27"/>
        <v>-1.0573542199649677E-2</v>
      </c>
      <c r="L258" s="17">
        <f t="shared" si="34"/>
        <v>-4195</v>
      </c>
      <c r="M258" s="15">
        <f t="shared" si="35"/>
        <v>-0.10052140199968151</v>
      </c>
      <c r="N258" s="18">
        <f t="shared" si="28"/>
        <v>5.555555555555558E-2</v>
      </c>
      <c r="O258" s="15">
        <f t="shared" si="29"/>
        <v>0.11764705882352944</v>
      </c>
      <c r="P258" s="15">
        <f t="shared" si="30"/>
        <v>-3.3333333333333326E-2</v>
      </c>
      <c r="Q258" s="15">
        <f t="shared" si="31"/>
        <v>1.8567639257294433E-2</v>
      </c>
      <c r="R258" s="15">
        <f t="shared" si="32"/>
        <v>-5.8823529411764719E-2</v>
      </c>
      <c r="S258" s="15">
        <f t="shared" si="33"/>
        <v>0</v>
      </c>
    </row>
    <row r="259" spans="2:19" x14ac:dyDescent="0.45">
      <c r="B259" s="11">
        <v>43722</v>
      </c>
      <c r="C259" s="8">
        <v>406604</v>
      </c>
      <c r="D259" s="13">
        <v>0.17</v>
      </c>
      <c r="E259" s="8">
        <v>64</v>
      </c>
      <c r="F259" s="8">
        <v>22</v>
      </c>
      <c r="G259" s="8">
        <v>30</v>
      </c>
      <c r="H259" s="8">
        <v>378</v>
      </c>
      <c r="I259" s="8">
        <v>35</v>
      </c>
      <c r="J259" s="13">
        <v>0.93</v>
      </c>
      <c r="K259" s="15">
        <f t="shared" si="27"/>
        <v>-9.803367542745578E-4</v>
      </c>
      <c r="L259" s="17">
        <f t="shared" si="34"/>
        <v>-399</v>
      </c>
      <c r="M259" s="15">
        <f t="shared" si="35"/>
        <v>0.88050760140371853</v>
      </c>
      <c r="N259" s="18">
        <f t="shared" si="28"/>
        <v>0</v>
      </c>
      <c r="O259" s="15">
        <f t="shared" si="29"/>
        <v>0.22222222222222232</v>
      </c>
      <c r="P259" s="15">
        <f t="shared" si="30"/>
        <v>0.15384615384615374</v>
      </c>
      <c r="Q259" s="15">
        <f t="shared" si="31"/>
        <v>-1.8181818181818188E-2</v>
      </c>
      <c r="R259" s="15">
        <f t="shared" si="32"/>
        <v>-5.4054054054054057E-2</v>
      </c>
      <c r="S259" s="15">
        <f t="shared" si="33"/>
        <v>-2.1052631578947323E-2</v>
      </c>
    </row>
    <row r="260" spans="2:19" x14ac:dyDescent="0.45">
      <c r="B260" s="11">
        <v>43723</v>
      </c>
      <c r="C260" s="8">
        <v>393532</v>
      </c>
      <c r="D260" s="13">
        <v>0.19</v>
      </c>
      <c r="E260" s="8">
        <v>31</v>
      </c>
      <c r="F260" s="8">
        <v>18</v>
      </c>
      <c r="G260" s="8">
        <v>29</v>
      </c>
      <c r="H260" s="8">
        <v>385</v>
      </c>
      <c r="I260" s="8">
        <v>38</v>
      </c>
      <c r="J260" s="13">
        <v>0.94</v>
      </c>
      <c r="K260" s="15">
        <f t="shared" ref="K260:K323" si="36">IFERROR((VLOOKUP(B260,$B$2:$J$368,2,FALSE)/VLOOKUP(B260-7,$B$2:$J$368,2,FALSE))-1,"NA")</f>
        <v>1.9774501750448925E-2</v>
      </c>
      <c r="L260" s="17">
        <f t="shared" si="34"/>
        <v>7631</v>
      </c>
      <c r="M260" s="15">
        <f t="shared" si="35"/>
        <v>-9.6771155592459523E-2</v>
      </c>
      <c r="N260" s="18">
        <f t="shared" ref="N260:N323" si="37">IFERROR((VLOOKUP(B260,$B$2:$J$368,3,FALSE)/VLOOKUP(B260-7,$B$2:$J$368,3,FALSE))-1,"NA")</f>
        <v>5.555555555555558E-2</v>
      </c>
      <c r="O260" s="15">
        <f t="shared" ref="O260:O323" si="38">IFERROR((VLOOKUP(B260,$B$2:$J$368,5,FALSE)/VLOOKUP(B260-7,$B$2:$J$368,5,FALSE))-1,"NA")</f>
        <v>0</v>
      </c>
      <c r="P260" s="15">
        <f t="shared" ref="P260:P323" si="39">IFERROR((VLOOKUP(B260,$B$2:$J$368,6,FALSE)/VLOOKUP(B260-7,$B$2:$J$368,6,FALSE))-1,"NA")</f>
        <v>-3.3333333333333326E-2</v>
      </c>
      <c r="Q260" s="15">
        <f t="shared" ref="Q260:Q323" si="40">IFERROR((VLOOKUP(B260,$B$2:$J$368,7,FALSE)/VLOOKUP(B260-7,$B$2:$J$368,7,FALSE))-1,"NA")</f>
        <v>7.8534031413612926E-3</v>
      </c>
      <c r="R260" s="15">
        <f t="shared" ref="R260:R323" si="41">IFERROR((VLOOKUP(B260,$B$2:$J$368,8,FALSE)/VLOOKUP(B260-7,$B$2:$J$368,8,FALSE))-1,"NA")</f>
        <v>0.11764705882352944</v>
      </c>
      <c r="S260" s="15">
        <f t="shared" ref="S260:S323" si="42">IFERROR((VLOOKUP(B260,$B$2:$J$368,9,FALSE)/VLOOKUP(B260-7,$B$2:$J$368,9,FALSE))-1,"NA")</f>
        <v>3.296703296703285E-2</v>
      </c>
    </row>
    <row r="261" spans="2:19" x14ac:dyDescent="0.45">
      <c r="B261" s="11">
        <v>43724</v>
      </c>
      <c r="C261" s="8">
        <v>398745</v>
      </c>
      <c r="D261" s="13">
        <v>0.19</v>
      </c>
      <c r="E261" s="8">
        <v>33</v>
      </c>
      <c r="F261" s="8">
        <v>21</v>
      </c>
      <c r="G261" s="8">
        <v>25</v>
      </c>
      <c r="H261" s="8">
        <v>367</v>
      </c>
      <c r="I261" s="8">
        <v>32</v>
      </c>
      <c r="J261" s="13">
        <v>0.95</v>
      </c>
      <c r="K261" s="15">
        <f t="shared" si="36"/>
        <v>-2.2003060954193576E-2</v>
      </c>
      <c r="L261" s="17">
        <f t="shared" si="34"/>
        <v>-8971</v>
      </c>
      <c r="M261" s="15">
        <f t="shared" si="35"/>
        <v>-7.7888600328239632E-2</v>
      </c>
      <c r="N261" s="18">
        <f t="shared" si="37"/>
        <v>5.555555555555558E-2</v>
      </c>
      <c r="O261" s="15">
        <f t="shared" si="38"/>
        <v>0</v>
      </c>
      <c r="P261" s="15">
        <f t="shared" si="39"/>
        <v>-3.8461538461538436E-2</v>
      </c>
      <c r="Q261" s="15">
        <f t="shared" si="40"/>
        <v>-8.1081081081081363E-3</v>
      </c>
      <c r="R261" s="15">
        <f t="shared" si="41"/>
        <v>-0.15789473684210531</v>
      </c>
      <c r="S261" s="15">
        <f t="shared" si="42"/>
        <v>1.0638297872340496E-2</v>
      </c>
    </row>
    <row r="262" spans="2:19" x14ac:dyDescent="0.45">
      <c r="B262" s="11">
        <v>43725</v>
      </c>
      <c r="C262" s="8">
        <v>388146</v>
      </c>
      <c r="D262" s="13">
        <v>0.17</v>
      </c>
      <c r="E262" s="8">
        <v>32</v>
      </c>
      <c r="F262" s="8">
        <v>18</v>
      </c>
      <c r="G262" s="8">
        <v>29</v>
      </c>
      <c r="H262" s="8">
        <v>382</v>
      </c>
      <c r="I262" s="8">
        <v>30</v>
      </c>
      <c r="J262" s="13">
        <v>0.94</v>
      </c>
      <c r="K262" s="15">
        <f t="shared" si="36"/>
        <v>-2.4212058515198254E-2</v>
      </c>
      <c r="L262" s="17">
        <f t="shared" si="34"/>
        <v>-9631</v>
      </c>
      <c r="M262" s="15">
        <f t="shared" si="35"/>
        <v>-0.10785102492818122</v>
      </c>
      <c r="N262" s="18">
        <f t="shared" si="37"/>
        <v>-5.5555555555555469E-2</v>
      </c>
      <c r="O262" s="15">
        <f t="shared" si="38"/>
        <v>0</v>
      </c>
      <c r="P262" s="15">
        <f t="shared" si="39"/>
        <v>7.4074074074074181E-2</v>
      </c>
      <c r="Q262" s="15">
        <f t="shared" si="40"/>
        <v>-4.260651629072687E-2</v>
      </c>
      <c r="R262" s="15">
        <f t="shared" si="41"/>
        <v>-0.18918918918918914</v>
      </c>
      <c r="S262" s="15">
        <f t="shared" si="42"/>
        <v>3.296703296703285E-2</v>
      </c>
    </row>
    <row r="263" spans="2:19" x14ac:dyDescent="0.45">
      <c r="B263" s="11">
        <v>43726</v>
      </c>
      <c r="C263" s="8">
        <v>406545</v>
      </c>
      <c r="D263" s="13">
        <v>0.18</v>
      </c>
      <c r="E263" s="8">
        <v>32</v>
      </c>
      <c r="F263" s="8">
        <v>20</v>
      </c>
      <c r="G263" s="8">
        <v>28</v>
      </c>
      <c r="H263" s="8">
        <v>377</v>
      </c>
      <c r="I263" s="8">
        <v>35</v>
      </c>
      <c r="J263" s="13">
        <v>0.93</v>
      </c>
      <c r="K263" s="15">
        <f t="shared" si="36"/>
        <v>3.3316642817020181E-2</v>
      </c>
      <c r="L263" s="17">
        <f t="shared" si="34"/>
        <v>13108</v>
      </c>
      <c r="M263" s="15">
        <f t="shared" si="35"/>
        <v>-0.17334668574638379</v>
      </c>
      <c r="N263" s="18">
        <f t="shared" si="37"/>
        <v>0</v>
      </c>
      <c r="O263" s="15">
        <f t="shared" si="38"/>
        <v>0.17647058823529416</v>
      </c>
      <c r="P263" s="15">
        <f t="shared" si="39"/>
        <v>7.6923076923076872E-2</v>
      </c>
      <c r="Q263" s="15">
        <f t="shared" si="40"/>
        <v>-2.5839793281653756E-2</v>
      </c>
      <c r="R263" s="15">
        <f t="shared" si="41"/>
        <v>0.12903225806451624</v>
      </c>
      <c r="S263" s="15">
        <f t="shared" si="42"/>
        <v>-1.0638297872340274E-2</v>
      </c>
    </row>
    <row r="264" spans="2:19" x14ac:dyDescent="0.45">
      <c r="B264" s="11">
        <v>43727</v>
      </c>
      <c r="C264" s="8">
        <v>406600</v>
      </c>
      <c r="D264" s="13">
        <v>0.19</v>
      </c>
      <c r="E264" s="8">
        <v>33</v>
      </c>
      <c r="F264" s="8">
        <v>21</v>
      </c>
      <c r="G264" s="8">
        <v>30</v>
      </c>
      <c r="H264" s="8">
        <v>351</v>
      </c>
      <c r="I264" s="8">
        <v>34</v>
      </c>
      <c r="J264" s="13">
        <v>0.95</v>
      </c>
      <c r="K264" s="15">
        <f t="shared" si="36"/>
        <v>-8.3613273853200276E-5</v>
      </c>
      <c r="L264" s="17">
        <f t="shared" si="34"/>
        <v>-34</v>
      </c>
      <c r="M264" s="15">
        <f t="shared" si="35"/>
        <v>-2.9492918765798626E-2</v>
      </c>
      <c r="N264" s="18">
        <f t="shared" si="37"/>
        <v>5.555555555555558E-2</v>
      </c>
      <c r="O264" s="15">
        <f t="shared" si="38"/>
        <v>5.0000000000000044E-2</v>
      </c>
      <c r="P264" s="15">
        <f t="shared" si="39"/>
        <v>0.19999999999999996</v>
      </c>
      <c r="Q264" s="15">
        <f t="shared" si="40"/>
        <v>-4.6195652173913082E-2</v>
      </c>
      <c r="R264" s="15">
        <f t="shared" si="41"/>
        <v>-5.555555555555558E-2</v>
      </c>
      <c r="S264" s="15">
        <f t="shared" si="42"/>
        <v>4.39560439560438E-2</v>
      </c>
    </row>
    <row r="265" spans="2:19" x14ac:dyDescent="0.45">
      <c r="B265" s="11">
        <v>43728</v>
      </c>
      <c r="C265" s="8">
        <v>407858</v>
      </c>
      <c r="D265" s="13">
        <v>0.19</v>
      </c>
      <c r="E265" s="8">
        <v>39</v>
      </c>
      <c r="F265" s="8">
        <v>21</v>
      </c>
      <c r="G265" s="8">
        <v>27</v>
      </c>
      <c r="H265" s="8">
        <v>383</v>
      </c>
      <c r="I265" s="8">
        <v>35</v>
      </c>
      <c r="J265" s="13">
        <v>0.93</v>
      </c>
      <c r="K265" s="15">
        <f t="shared" si="36"/>
        <v>3.8996306203031406E-2</v>
      </c>
      <c r="L265" s="17">
        <f t="shared" si="34"/>
        <v>15308</v>
      </c>
      <c r="M265" s="15">
        <f t="shared" si="35"/>
        <v>0.350695198063941</v>
      </c>
      <c r="N265" s="18">
        <f t="shared" si="37"/>
        <v>0</v>
      </c>
      <c r="O265" s="15">
        <f t="shared" si="38"/>
        <v>0.10526315789473695</v>
      </c>
      <c r="P265" s="15">
        <f t="shared" si="39"/>
        <v>-6.8965517241379337E-2</v>
      </c>
      <c r="Q265" s="15">
        <f t="shared" si="40"/>
        <v>-2.6041666666666297E-3</v>
      </c>
      <c r="R265" s="15">
        <f t="shared" si="41"/>
        <v>9.375E-2</v>
      </c>
      <c r="S265" s="15">
        <f t="shared" si="42"/>
        <v>1.0869565217391353E-2</v>
      </c>
    </row>
    <row r="266" spans="2:19" x14ac:dyDescent="0.45">
      <c r="B266" s="11">
        <v>43729</v>
      </c>
      <c r="C266" s="8">
        <v>388449</v>
      </c>
      <c r="D266" s="13">
        <v>0.17</v>
      </c>
      <c r="E266" s="8">
        <v>37</v>
      </c>
      <c r="F266" s="8">
        <v>20</v>
      </c>
      <c r="G266" s="8">
        <v>25</v>
      </c>
      <c r="H266" s="8">
        <v>372</v>
      </c>
      <c r="I266" s="8">
        <v>31</v>
      </c>
      <c r="J266" s="13">
        <v>0.91</v>
      </c>
      <c r="K266" s="15">
        <f t="shared" si="36"/>
        <v>-4.4650323164553196E-2</v>
      </c>
      <c r="L266" s="17">
        <f t="shared" si="34"/>
        <v>-18155</v>
      </c>
      <c r="M266" s="15">
        <f t="shared" si="35"/>
        <v>-0.44768846807950735</v>
      </c>
      <c r="N266" s="18">
        <f t="shared" si="37"/>
        <v>0</v>
      </c>
      <c r="O266" s="15">
        <f t="shared" si="38"/>
        <v>-9.0909090909090939E-2</v>
      </c>
      <c r="P266" s="15">
        <f t="shared" si="39"/>
        <v>-0.16666666666666663</v>
      </c>
      <c r="Q266" s="15">
        <f t="shared" si="40"/>
        <v>-1.5873015873015928E-2</v>
      </c>
      <c r="R266" s="15">
        <f t="shared" si="41"/>
        <v>-0.11428571428571432</v>
      </c>
      <c r="S266" s="15">
        <f t="shared" si="42"/>
        <v>-2.1505376344086002E-2</v>
      </c>
    </row>
    <row r="267" spans="2:19" x14ac:dyDescent="0.45">
      <c r="B267" s="11">
        <v>43730</v>
      </c>
      <c r="C267" s="8">
        <v>401959</v>
      </c>
      <c r="D267" s="13">
        <v>0.19</v>
      </c>
      <c r="E267" s="8">
        <v>31</v>
      </c>
      <c r="F267" s="8">
        <v>20</v>
      </c>
      <c r="G267" s="8">
        <v>25</v>
      </c>
      <c r="H267" s="8">
        <v>366</v>
      </c>
      <c r="I267" s="8">
        <v>31</v>
      </c>
      <c r="J267" s="13">
        <v>0.95</v>
      </c>
      <c r="K267" s="15">
        <f t="shared" si="36"/>
        <v>2.1413760507404733E-2</v>
      </c>
      <c r="L267" s="17">
        <f t="shared" ref="L267:L330" si="43">C267-C260</f>
        <v>8427</v>
      </c>
      <c r="M267" s="15">
        <f t="shared" ref="M267:M330" si="44">((C267*E267)/(C260*E260))-1</f>
        <v>2.1413760507404733E-2</v>
      </c>
      <c r="N267" s="18">
        <f t="shared" si="37"/>
        <v>0</v>
      </c>
      <c r="O267" s="15">
        <f t="shared" si="38"/>
        <v>0.11111111111111116</v>
      </c>
      <c r="P267" s="15">
        <f t="shared" si="39"/>
        <v>-0.13793103448275867</v>
      </c>
      <c r="Q267" s="15">
        <f t="shared" si="40"/>
        <v>-4.9350649350649367E-2</v>
      </c>
      <c r="R267" s="15">
        <f t="shared" si="41"/>
        <v>-0.18421052631578949</v>
      </c>
      <c r="S267" s="15">
        <f t="shared" si="42"/>
        <v>1.0638297872340496E-2</v>
      </c>
    </row>
    <row r="268" spans="2:19" x14ac:dyDescent="0.45">
      <c r="B268" s="11">
        <v>43731</v>
      </c>
      <c r="C268" s="8">
        <v>405567</v>
      </c>
      <c r="D268" s="13">
        <v>0.19</v>
      </c>
      <c r="E268" s="8">
        <v>35</v>
      </c>
      <c r="F268" s="8">
        <v>22</v>
      </c>
      <c r="G268" s="8">
        <v>27</v>
      </c>
      <c r="H268" s="8">
        <v>359</v>
      </c>
      <c r="I268" s="8">
        <v>31</v>
      </c>
      <c r="J268" s="13">
        <v>0.91</v>
      </c>
      <c r="K268" s="15">
        <f t="shared" si="36"/>
        <v>1.7108678478727102E-2</v>
      </c>
      <c r="L268" s="17">
        <f t="shared" si="43"/>
        <v>6822</v>
      </c>
      <c r="M268" s="15">
        <f t="shared" si="44"/>
        <v>7.8751628689558872E-2</v>
      </c>
      <c r="N268" s="18">
        <f t="shared" si="37"/>
        <v>0</v>
      </c>
      <c r="O268" s="15">
        <f t="shared" si="38"/>
        <v>4.7619047619047672E-2</v>
      </c>
      <c r="P268" s="15">
        <f t="shared" si="39"/>
        <v>8.0000000000000071E-2</v>
      </c>
      <c r="Q268" s="15">
        <f t="shared" si="40"/>
        <v>-2.1798365122615793E-2</v>
      </c>
      <c r="R268" s="15">
        <f t="shared" si="41"/>
        <v>-3.125E-2</v>
      </c>
      <c r="S268" s="15">
        <f t="shared" si="42"/>
        <v>-4.2105263157894646E-2</v>
      </c>
    </row>
    <row r="269" spans="2:19" x14ac:dyDescent="0.45">
      <c r="B269" s="11">
        <v>43732</v>
      </c>
      <c r="C269" s="8">
        <v>388298</v>
      </c>
      <c r="D269" s="13">
        <v>0.19</v>
      </c>
      <c r="E269" s="8">
        <v>38</v>
      </c>
      <c r="F269" s="8">
        <v>17</v>
      </c>
      <c r="G269" s="8">
        <v>30</v>
      </c>
      <c r="H269" s="8">
        <v>398</v>
      </c>
      <c r="I269" s="8">
        <v>35</v>
      </c>
      <c r="J269" s="13">
        <v>0.95</v>
      </c>
      <c r="K269" s="15">
        <f t="shared" si="36"/>
        <v>3.9160522071601811E-4</v>
      </c>
      <c r="L269" s="17">
        <f t="shared" si="43"/>
        <v>152</v>
      </c>
      <c r="M269" s="15">
        <f t="shared" si="44"/>
        <v>0.18796503119960017</v>
      </c>
      <c r="N269" s="18">
        <f t="shared" si="37"/>
        <v>0.11764705882352944</v>
      </c>
      <c r="O269" s="15">
        <f t="shared" si="38"/>
        <v>-5.555555555555558E-2</v>
      </c>
      <c r="P269" s="15">
        <f t="shared" si="39"/>
        <v>3.4482758620689724E-2</v>
      </c>
      <c r="Q269" s="15">
        <f t="shared" si="40"/>
        <v>4.1884816753926746E-2</v>
      </c>
      <c r="R269" s="15">
        <f t="shared" si="41"/>
        <v>0.16666666666666674</v>
      </c>
      <c r="S269" s="15">
        <f t="shared" si="42"/>
        <v>1.0638297872340496E-2</v>
      </c>
    </row>
    <row r="270" spans="2:19" x14ac:dyDescent="0.45">
      <c r="B270" s="11">
        <v>43733</v>
      </c>
      <c r="C270" s="8">
        <v>391681</v>
      </c>
      <c r="D270" s="13">
        <v>0.17</v>
      </c>
      <c r="E270" s="8">
        <v>32</v>
      </c>
      <c r="F270" s="8">
        <v>21</v>
      </c>
      <c r="G270" s="8">
        <v>28</v>
      </c>
      <c r="H270" s="8">
        <v>388</v>
      </c>
      <c r="I270" s="8">
        <v>37</v>
      </c>
      <c r="J270" s="13">
        <v>0.91</v>
      </c>
      <c r="K270" s="15">
        <f t="shared" si="36"/>
        <v>-3.6561758230946095E-2</v>
      </c>
      <c r="L270" s="17">
        <f t="shared" si="43"/>
        <v>-14864</v>
      </c>
      <c r="M270" s="15">
        <f t="shared" si="44"/>
        <v>-3.6561758230946095E-2</v>
      </c>
      <c r="N270" s="18">
        <f t="shared" si="37"/>
        <v>-5.5555555555555469E-2</v>
      </c>
      <c r="O270" s="15">
        <f t="shared" si="38"/>
        <v>5.0000000000000044E-2</v>
      </c>
      <c r="P270" s="15">
        <f t="shared" si="39"/>
        <v>0</v>
      </c>
      <c r="Q270" s="15">
        <f t="shared" si="40"/>
        <v>2.917771883289122E-2</v>
      </c>
      <c r="R270" s="15">
        <f t="shared" si="41"/>
        <v>5.7142857142857162E-2</v>
      </c>
      <c r="S270" s="15">
        <f t="shared" si="42"/>
        <v>-2.1505376344086002E-2</v>
      </c>
    </row>
    <row r="271" spans="2:19" x14ac:dyDescent="0.45">
      <c r="B271" s="11">
        <v>43734</v>
      </c>
      <c r="C271" s="8">
        <v>400929</v>
      </c>
      <c r="D271" s="13">
        <v>0.19</v>
      </c>
      <c r="E271" s="8">
        <v>30</v>
      </c>
      <c r="F271" s="8">
        <v>18</v>
      </c>
      <c r="G271" s="8">
        <v>28</v>
      </c>
      <c r="H271" s="8">
        <v>394</v>
      </c>
      <c r="I271" s="8">
        <v>35</v>
      </c>
      <c r="J271" s="13">
        <v>0.91</v>
      </c>
      <c r="K271" s="15">
        <f t="shared" si="36"/>
        <v>-1.3947368421052597E-2</v>
      </c>
      <c r="L271" s="17">
        <f t="shared" si="43"/>
        <v>-5671</v>
      </c>
      <c r="M271" s="15">
        <f t="shared" si="44"/>
        <v>-0.10358851674641145</v>
      </c>
      <c r="N271" s="18">
        <f t="shared" si="37"/>
        <v>0</v>
      </c>
      <c r="O271" s="15">
        <f t="shared" si="38"/>
        <v>-0.1428571428571429</v>
      </c>
      <c r="P271" s="15">
        <f t="shared" si="39"/>
        <v>-6.6666666666666652E-2</v>
      </c>
      <c r="Q271" s="15">
        <f t="shared" si="40"/>
        <v>0.12250712250712259</v>
      </c>
      <c r="R271" s="15">
        <f t="shared" si="41"/>
        <v>2.9411764705882248E-2</v>
      </c>
      <c r="S271" s="15">
        <f t="shared" si="42"/>
        <v>-4.2105263157894646E-2</v>
      </c>
    </row>
    <row r="272" spans="2:19" x14ac:dyDescent="0.45">
      <c r="B272" s="11">
        <v>43735</v>
      </c>
      <c r="C272" s="8">
        <v>400010</v>
      </c>
      <c r="D272" s="13">
        <v>0.19</v>
      </c>
      <c r="E272" s="8">
        <v>37</v>
      </c>
      <c r="F272" s="8">
        <v>21</v>
      </c>
      <c r="G272" s="8">
        <v>29</v>
      </c>
      <c r="H272" s="8">
        <v>393</v>
      </c>
      <c r="I272" s="8">
        <v>38</v>
      </c>
      <c r="J272" s="13">
        <v>0.92</v>
      </c>
      <c r="K272" s="15">
        <f t="shared" si="36"/>
        <v>-1.9241991085132581E-2</v>
      </c>
      <c r="L272" s="17">
        <f t="shared" si="43"/>
        <v>-7848</v>
      </c>
      <c r="M272" s="15">
        <f t="shared" si="44"/>
        <v>-6.9537273593587301E-2</v>
      </c>
      <c r="N272" s="18">
        <f t="shared" si="37"/>
        <v>0</v>
      </c>
      <c r="O272" s="15">
        <f t="shared" si="38"/>
        <v>0</v>
      </c>
      <c r="P272" s="15">
        <f t="shared" si="39"/>
        <v>7.4074074074074181E-2</v>
      </c>
      <c r="Q272" s="15">
        <f t="shared" si="40"/>
        <v>2.6109660574412441E-2</v>
      </c>
      <c r="R272" s="15">
        <f t="shared" si="41"/>
        <v>8.5714285714285632E-2</v>
      </c>
      <c r="S272" s="15">
        <f t="shared" si="42"/>
        <v>-1.0752688172043001E-2</v>
      </c>
    </row>
    <row r="273" spans="2:19" x14ac:dyDescent="0.45">
      <c r="B273" s="11">
        <v>43736</v>
      </c>
      <c r="C273" s="8">
        <v>406277</v>
      </c>
      <c r="D273" s="13">
        <v>0.19</v>
      </c>
      <c r="E273" s="8">
        <v>38</v>
      </c>
      <c r="F273" s="8">
        <v>17</v>
      </c>
      <c r="G273" s="8">
        <v>30</v>
      </c>
      <c r="H273" s="8">
        <v>397</v>
      </c>
      <c r="I273" s="8">
        <v>36</v>
      </c>
      <c r="J273" s="13">
        <v>0.94</v>
      </c>
      <c r="K273" s="15">
        <f t="shared" si="36"/>
        <v>4.5895342760568392E-2</v>
      </c>
      <c r="L273" s="17">
        <f t="shared" si="43"/>
        <v>17828</v>
      </c>
      <c r="M273" s="15">
        <f t="shared" si="44"/>
        <v>7.4162784456799802E-2</v>
      </c>
      <c r="N273" s="18">
        <f t="shared" si="37"/>
        <v>0.11764705882352944</v>
      </c>
      <c r="O273" s="15">
        <f t="shared" si="38"/>
        <v>-0.15000000000000002</v>
      </c>
      <c r="P273" s="15">
        <f t="shared" si="39"/>
        <v>0.19999999999999996</v>
      </c>
      <c r="Q273" s="15">
        <f t="shared" si="40"/>
        <v>6.7204301075268758E-2</v>
      </c>
      <c r="R273" s="15">
        <f t="shared" si="41"/>
        <v>0.16129032258064524</v>
      </c>
      <c r="S273" s="15">
        <f t="shared" si="42"/>
        <v>3.296703296703285E-2</v>
      </c>
    </row>
    <row r="274" spans="2:19" x14ac:dyDescent="0.45">
      <c r="B274" s="11">
        <v>43737</v>
      </c>
      <c r="C274" s="8">
        <v>400829</v>
      </c>
      <c r="D274" s="13">
        <v>0.18</v>
      </c>
      <c r="E274" s="8">
        <v>30</v>
      </c>
      <c r="F274" s="8">
        <v>22</v>
      </c>
      <c r="G274" s="8">
        <v>28</v>
      </c>
      <c r="H274" s="8">
        <v>360</v>
      </c>
      <c r="I274" s="8">
        <v>39</v>
      </c>
      <c r="J274" s="13">
        <v>0.91</v>
      </c>
      <c r="K274" s="15">
        <f t="shared" si="36"/>
        <v>-2.8112319913224937E-3</v>
      </c>
      <c r="L274" s="17">
        <f t="shared" si="43"/>
        <v>-1130</v>
      </c>
      <c r="M274" s="15">
        <f t="shared" si="44"/>
        <v>-3.4978611604505661E-2</v>
      </c>
      <c r="N274" s="18">
        <f t="shared" si="37"/>
        <v>-5.2631578947368474E-2</v>
      </c>
      <c r="O274" s="15">
        <f t="shared" si="38"/>
        <v>0.10000000000000009</v>
      </c>
      <c r="P274" s="15">
        <f t="shared" si="39"/>
        <v>0.12000000000000011</v>
      </c>
      <c r="Q274" s="15">
        <f t="shared" si="40"/>
        <v>-1.6393442622950838E-2</v>
      </c>
      <c r="R274" s="15">
        <f t="shared" si="41"/>
        <v>0.25806451612903225</v>
      </c>
      <c r="S274" s="15">
        <f t="shared" si="42"/>
        <v>-4.2105263157894646E-2</v>
      </c>
    </row>
    <row r="275" spans="2:19" x14ac:dyDescent="0.45">
      <c r="B275" s="11">
        <v>43738</v>
      </c>
      <c r="C275" s="8">
        <v>392169</v>
      </c>
      <c r="D275" s="13">
        <v>0.18</v>
      </c>
      <c r="E275" s="8">
        <v>32</v>
      </c>
      <c r="F275" s="8">
        <v>18</v>
      </c>
      <c r="G275" s="8">
        <v>28</v>
      </c>
      <c r="H275" s="8">
        <v>359</v>
      </c>
      <c r="I275" s="8">
        <v>34</v>
      </c>
      <c r="J275" s="13">
        <v>0.91</v>
      </c>
      <c r="K275" s="15">
        <f t="shared" si="36"/>
        <v>-3.3035232156462424E-2</v>
      </c>
      <c r="L275" s="17">
        <f t="shared" si="43"/>
        <v>-13398</v>
      </c>
      <c r="M275" s="15">
        <f t="shared" si="44"/>
        <v>-0.11591792654305133</v>
      </c>
      <c r="N275" s="18">
        <f t="shared" si="37"/>
        <v>-5.2631578947368474E-2</v>
      </c>
      <c r="O275" s="15">
        <f t="shared" si="38"/>
        <v>-0.18181818181818177</v>
      </c>
      <c r="P275" s="15">
        <f t="shared" si="39"/>
        <v>3.7037037037036979E-2</v>
      </c>
      <c r="Q275" s="15">
        <f t="shared" si="40"/>
        <v>0</v>
      </c>
      <c r="R275" s="15">
        <f t="shared" si="41"/>
        <v>9.6774193548387011E-2</v>
      </c>
      <c r="S275" s="15">
        <f t="shared" si="42"/>
        <v>0</v>
      </c>
    </row>
    <row r="276" spans="2:19" x14ac:dyDescent="0.45">
      <c r="B276" s="11">
        <v>43739</v>
      </c>
      <c r="C276" s="8">
        <v>383376</v>
      </c>
      <c r="D276" s="13">
        <v>0.17</v>
      </c>
      <c r="E276" s="8">
        <v>30</v>
      </c>
      <c r="F276" s="8">
        <v>21</v>
      </c>
      <c r="G276" s="8">
        <v>25</v>
      </c>
      <c r="H276" s="8">
        <v>394</v>
      </c>
      <c r="I276" s="8">
        <v>35</v>
      </c>
      <c r="J276" s="13">
        <v>0.92</v>
      </c>
      <c r="K276" s="15">
        <f t="shared" si="36"/>
        <v>-1.2675831449041719E-2</v>
      </c>
      <c r="L276" s="17">
        <f t="shared" si="43"/>
        <v>-4922</v>
      </c>
      <c r="M276" s="15">
        <f t="shared" si="44"/>
        <v>-0.22053355114398032</v>
      </c>
      <c r="N276" s="18">
        <f t="shared" si="37"/>
        <v>-0.10526315789473684</v>
      </c>
      <c r="O276" s="15">
        <f t="shared" si="38"/>
        <v>0.23529411764705888</v>
      </c>
      <c r="P276" s="15">
        <f t="shared" si="39"/>
        <v>-0.16666666666666663</v>
      </c>
      <c r="Q276" s="15">
        <f t="shared" si="40"/>
        <v>-1.0050251256281451E-2</v>
      </c>
      <c r="R276" s="15">
        <f t="shared" si="41"/>
        <v>0</v>
      </c>
      <c r="S276" s="15">
        <f t="shared" si="42"/>
        <v>-3.1578947368420929E-2</v>
      </c>
    </row>
    <row r="277" spans="2:19" x14ac:dyDescent="0.45">
      <c r="B277" s="11">
        <v>43740</v>
      </c>
      <c r="C277" s="8">
        <v>384903</v>
      </c>
      <c r="D277" s="13">
        <v>0.19</v>
      </c>
      <c r="E277" s="8">
        <v>34</v>
      </c>
      <c r="F277" s="8">
        <v>19</v>
      </c>
      <c r="G277" s="8">
        <v>26</v>
      </c>
      <c r="H277" s="8">
        <v>380</v>
      </c>
      <c r="I277" s="8">
        <v>30</v>
      </c>
      <c r="J277" s="13">
        <v>0.94</v>
      </c>
      <c r="K277" s="15">
        <f t="shared" si="36"/>
        <v>-1.7304898629241672E-2</v>
      </c>
      <c r="L277" s="17">
        <f t="shared" si="43"/>
        <v>-6778</v>
      </c>
      <c r="M277" s="15">
        <f t="shared" si="44"/>
        <v>4.4113545206430738E-2</v>
      </c>
      <c r="N277" s="18">
        <f t="shared" si="37"/>
        <v>0.11764705882352944</v>
      </c>
      <c r="O277" s="15">
        <f t="shared" si="38"/>
        <v>-9.5238095238095233E-2</v>
      </c>
      <c r="P277" s="15">
        <f t="shared" si="39"/>
        <v>-7.1428571428571397E-2</v>
      </c>
      <c r="Q277" s="15">
        <f t="shared" si="40"/>
        <v>-2.0618556701030966E-2</v>
      </c>
      <c r="R277" s="15">
        <f t="shared" si="41"/>
        <v>-0.18918918918918914</v>
      </c>
      <c r="S277" s="15">
        <f t="shared" si="42"/>
        <v>3.296703296703285E-2</v>
      </c>
    </row>
    <row r="278" spans="2:19" x14ac:dyDescent="0.45">
      <c r="B278" s="11">
        <v>43741</v>
      </c>
      <c r="C278" s="8">
        <v>381179</v>
      </c>
      <c r="D278" s="13">
        <v>0.17</v>
      </c>
      <c r="E278" s="8">
        <v>37</v>
      </c>
      <c r="F278" s="8">
        <v>18</v>
      </c>
      <c r="G278" s="8">
        <v>28</v>
      </c>
      <c r="H278" s="8">
        <v>387</v>
      </c>
      <c r="I278" s="8">
        <v>33</v>
      </c>
      <c r="J278" s="13">
        <v>0.93</v>
      </c>
      <c r="K278" s="15">
        <f t="shared" si="36"/>
        <v>-4.9260592274442572E-2</v>
      </c>
      <c r="L278" s="17">
        <f t="shared" si="43"/>
        <v>-19750</v>
      </c>
      <c r="M278" s="15">
        <f t="shared" si="44"/>
        <v>0.17257860286152082</v>
      </c>
      <c r="N278" s="18">
        <f t="shared" si="37"/>
        <v>-0.10526315789473684</v>
      </c>
      <c r="O278" s="15">
        <f t="shared" si="38"/>
        <v>0</v>
      </c>
      <c r="P278" s="15">
        <f t="shared" si="39"/>
        <v>0</v>
      </c>
      <c r="Q278" s="15">
        <f t="shared" si="40"/>
        <v>-1.7766497461928932E-2</v>
      </c>
      <c r="R278" s="15">
        <f t="shared" si="41"/>
        <v>-5.7142857142857162E-2</v>
      </c>
      <c r="S278" s="15">
        <f t="shared" si="42"/>
        <v>2.19780219780219E-2</v>
      </c>
    </row>
    <row r="279" spans="2:19" x14ac:dyDescent="0.45">
      <c r="B279" s="11">
        <v>43742</v>
      </c>
      <c r="C279" s="8">
        <v>389368</v>
      </c>
      <c r="D279" s="13">
        <v>0.19</v>
      </c>
      <c r="E279" s="8">
        <v>34</v>
      </c>
      <c r="F279" s="8">
        <v>22</v>
      </c>
      <c r="G279" s="8">
        <v>29</v>
      </c>
      <c r="H279" s="8">
        <v>357</v>
      </c>
      <c r="I279" s="8">
        <v>40</v>
      </c>
      <c r="J279" s="13">
        <v>0.94</v>
      </c>
      <c r="K279" s="15">
        <f t="shared" si="36"/>
        <v>-2.6604334891627723E-2</v>
      </c>
      <c r="L279" s="17">
        <f t="shared" si="43"/>
        <v>-10642</v>
      </c>
      <c r="M279" s="15">
        <f t="shared" si="44"/>
        <v>-0.1055283077382525</v>
      </c>
      <c r="N279" s="18">
        <f t="shared" si="37"/>
        <v>0</v>
      </c>
      <c r="O279" s="15">
        <f t="shared" si="38"/>
        <v>4.7619047619047672E-2</v>
      </c>
      <c r="P279" s="15">
        <f t="shared" si="39"/>
        <v>0</v>
      </c>
      <c r="Q279" s="15">
        <f t="shared" si="40"/>
        <v>-9.1603053435114545E-2</v>
      </c>
      <c r="R279" s="15">
        <f t="shared" si="41"/>
        <v>5.2631578947368363E-2</v>
      </c>
      <c r="S279" s="15">
        <f t="shared" si="42"/>
        <v>2.1739130434782483E-2</v>
      </c>
    </row>
    <row r="280" spans="2:19" x14ac:dyDescent="0.45">
      <c r="B280" s="11">
        <v>43743</v>
      </c>
      <c r="C280" s="8">
        <v>409180</v>
      </c>
      <c r="D280" s="13">
        <v>0.19</v>
      </c>
      <c r="E280" s="8">
        <v>32</v>
      </c>
      <c r="F280" s="8">
        <v>21</v>
      </c>
      <c r="G280" s="8">
        <v>29</v>
      </c>
      <c r="H280" s="8">
        <v>382</v>
      </c>
      <c r="I280" s="8">
        <v>39</v>
      </c>
      <c r="J280" s="13">
        <v>0.95</v>
      </c>
      <c r="K280" s="15">
        <f t="shared" si="36"/>
        <v>7.1453712614792941E-3</v>
      </c>
      <c r="L280" s="17">
        <f t="shared" si="43"/>
        <v>2903</v>
      </c>
      <c r="M280" s="15">
        <f t="shared" si="44"/>
        <v>-0.15187758209559643</v>
      </c>
      <c r="N280" s="18">
        <f t="shared" si="37"/>
        <v>0</v>
      </c>
      <c r="O280" s="15">
        <f t="shared" si="38"/>
        <v>0.23529411764705888</v>
      </c>
      <c r="P280" s="15">
        <f t="shared" si="39"/>
        <v>-3.3333333333333326E-2</v>
      </c>
      <c r="Q280" s="15">
        <f t="shared" si="40"/>
        <v>-3.7783375314861423E-2</v>
      </c>
      <c r="R280" s="15">
        <f t="shared" si="41"/>
        <v>8.3333333333333259E-2</v>
      </c>
      <c r="S280" s="15">
        <f t="shared" si="42"/>
        <v>1.0638297872340496E-2</v>
      </c>
    </row>
    <row r="281" spans="2:19" x14ac:dyDescent="0.45">
      <c r="B281" s="11">
        <v>43744</v>
      </c>
      <c r="C281" s="8">
        <v>382705</v>
      </c>
      <c r="D281" s="13">
        <v>0.17</v>
      </c>
      <c r="E281" s="8">
        <v>31</v>
      </c>
      <c r="F281" s="8">
        <v>19</v>
      </c>
      <c r="G281" s="8">
        <v>30</v>
      </c>
      <c r="H281" s="8">
        <v>372</v>
      </c>
      <c r="I281" s="8">
        <v>31</v>
      </c>
      <c r="J281" s="13">
        <v>0.94</v>
      </c>
      <c r="K281" s="15">
        <f t="shared" si="36"/>
        <v>-4.521628924054899E-2</v>
      </c>
      <c r="L281" s="17">
        <f t="shared" si="43"/>
        <v>-18124</v>
      </c>
      <c r="M281" s="15">
        <f t="shared" si="44"/>
        <v>-1.3390165548567312E-2</v>
      </c>
      <c r="N281" s="18">
        <f t="shared" si="37"/>
        <v>-5.5555555555555469E-2</v>
      </c>
      <c r="O281" s="15">
        <f t="shared" si="38"/>
        <v>-0.13636363636363635</v>
      </c>
      <c r="P281" s="15">
        <f t="shared" si="39"/>
        <v>7.1428571428571397E-2</v>
      </c>
      <c r="Q281" s="15">
        <f t="shared" si="40"/>
        <v>3.3333333333333437E-2</v>
      </c>
      <c r="R281" s="15">
        <f t="shared" si="41"/>
        <v>-0.20512820512820518</v>
      </c>
      <c r="S281" s="15">
        <f t="shared" si="42"/>
        <v>3.296703296703285E-2</v>
      </c>
    </row>
    <row r="282" spans="2:19" x14ac:dyDescent="0.45">
      <c r="B282" s="11">
        <v>43745</v>
      </c>
      <c r="C282" s="8">
        <v>402657</v>
      </c>
      <c r="D282" s="13">
        <v>0.18</v>
      </c>
      <c r="E282" s="8">
        <v>30</v>
      </c>
      <c r="F282" s="8">
        <v>19</v>
      </c>
      <c r="G282" s="8">
        <v>26</v>
      </c>
      <c r="H282" s="8">
        <v>388</v>
      </c>
      <c r="I282" s="8">
        <v>32</v>
      </c>
      <c r="J282" s="13">
        <v>0.91</v>
      </c>
      <c r="K282" s="15">
        <f t="shared" si="36"/>
        <v>2.6743572286437756E-2</v>
      </c>
      <c r="L282" s="17">
        <f t="shared" si="43"/>
        <v>10488</v>
      </c>
      <c r="M282" s="15">
        <f t="shared" si="44"/>
        <v>-3.7427900981464646E-2</v>
      </c>
      <c r="N282" s="18">
        <f t="shared" si="37"/>
        <v>0</v>
      </c>
      <c r="O282" s="15">
        <f t="shared" si="38"/>
        <v>5.555555555555558E-2</v>
      </c>
      <c r="P282" s="15">
        <f t="shared" si="39"/>
        <v>-7.1428571428571397E-2</v>
      </c>
      <c r="Q282" s="15">
        <f t="shared" si="40"/>
        <v>8.0779944289693484E-2</v>
      </c>
      <c r="R282" s="15">
        <f t="shared" si="41"/>
        <v>-5.8823529411764719E-2</v>
      </c>
      <c r="S282" s="15">
        <f t="shared" si="42"/>
        <v>0</v>
      </c>
    </row>
    <row r="283" spans="2:19" x14ac:dyDescent="0.45">
      <c r="B283" s="11">
        <v>43746</v>
      </c>
      <c r="C283" s="8">
        <v>386505</v>
      </c>
      <c r="D283" s="13">
        <v>0.19</v>
      </c>
      <c r="E283" s="8">
        <v>38</v>
      </c>
      <c r="F283" s="8">
        <v>18</v>
      </c>
      <c r="G283" s="8">
        <v>29</v>
      </c>
      <c r="H283" s="8">
        <v>387</v>
      </c>
      <c r="I283" s="8">
        <v>39</v>
      </c>
      <c r="J283" s="13">
        <v>0.95</v>
      </c>
      <c r="K283" s="15">
        <f t="shared" si="36"/>
        <v>8.161700262927285E-3</v>
      </c>
      <c r="L283" s="17">
        <f t="shared" si="43"/>
        <v>3129</v>
      </c>
      <c r="M283" s="15">
        <f t="shared" si="44"/>
        <v>0.2770048203330413</v>
      </c>
      <c r="N283" s="18">
        <f t="shared" si="37"/>
        <v>0.11764705882352944</v>
      </c>
      <c r="O283" s="15">
        <f t="shared" si="38"/>
        <v>-0.1428571428571429</v>
      </c>
      <c r="P283" s="15">
        <f t="shared" si="39"/>
        <v>0.15999999999999992</v>
      </c>
      <c r="Q283" s="15">
        <f t="shared" si="40"/>
        <v>-1.7766497461928932E-2</v>
      </c>
      <c r="R283" s="15">
        <f t="shared" si="41"/>
        <v>0.11428571428571432</v>
      </c>
      <c r="S283" s="15">
        <f t="shared" si="42"/>
        <v>3.2608695652173836E-2</v>
      </c>
    </row>
    <row r="284" spans="2:19" x14ac:dyDescent="0.45">
      <c r="B284" s="11">
        <v>43747</v>
      </c>
      <c r="C284" s="8">
        <v>382253</v>
      </c>
      <c r="D284" s="13">
        <v>0.19</v>
      </c>
      <c r="E284" s="8">
        <v>34</v>
      </c>
      <c r="F284" s="8">
        <v>19</v>
      </c>
      <c r="G284" s="8">
        <v>29</v>
      </c>
      <c r="H284" s="8">
        <v>366</v>
      </c>
      <c r="I284" s="8">
        <v>34</v>
      </c>
      <c r="J284" s="13">
        <v>0.91</v>
      </c>
      <c r="K284" s="15">
        <f t="shared" si="36"/>
        <v>-6.8848515080423001E-3</v>
      </c>
      <c r="L284" s="17">
        <f t="shared" si="43"/>
        <v>-2650</v>
      </c>
      <c r="M284" s="15">
        <f t="shared" si="44"/>
        <v>-6.8848515080423001E-3</v>
      </c>
      <c r="N284" s="18">
        <f t="shared" si="37"/>
        <v>0</v>
      </c>
      <c r="O284" s="15">
        <f t="shared" si="38"/>
        <v>0</v>
      </c>
      <c r="P284" s="15">
        <f t="shared" si="39"/>
        <v>0.11538461538461542</v>
      </c>
      <c r="Q284" s="15">
        <f t="shared" si="40"/>
        <v>-3.6842105263157898E-2</v>
      </c>
      <c r="R284" s="15">
        <f t="shared" si="41"/>
        <v>0.1333333333333333</v>
      </c>
      <c r="S284" s="15">
        <f t="shared" si="42"/>
        <v>-3.1914893617021156E-2</v>
      </c>
    </row>
    <row r="285" spans="2:19" x14ac:dyDescent="0.45">
      <c r="B285" s="11">
        <v>43748</v>
      </c>
      <c r="C285" s="8">
        <v>408424</v>
      </c>
      <c r="D285" s="13">
        <v>0.17</v>
      </c>
      <c r="E285" s="8">
        <v>33</v>
      </c>
      <c r="F285" s="8">
        <v>22</v>
      </c>
      <c r="G285" s="8">
        <v>29</v>
      </c>
      <c r="H285" s="8">
        <v>368</v>
      </c>
      <c r="I285" s="8">
        <v>30</v>
      </c>
      <c r="J285" s="13">
        <v>0.93</v>
      </c>
      <c r="K285" s="15">
        <f t="shared" si="36"/>
        <v>7.1475605948911225E-2</v>
      </c>
      <c r="L285" s="17">
        <f t="shared" si="43"/>
        <v>27245</v>
      </c>
      <c r="M285" s="15">
        <f t="shared" si="44"/>
        <v>-4.4359594694214355E-2</v>
      </c>
      <c r="N285" s="18">
        <f t="shared" si="37"/>
        <v>0</v>
      </c>
      <c r="O285" s="15">
        <f t="shared" si="38"/>
        <v>0.22222222222222232</v>
      </c>
      <c r="P285" s="15">
        <f t="shared" si="39"/>
        <v>3.5714285714285809E-2</v>
      </c>
      <c r="Q285" s="15">
        <f t="shared" si="40"/>
        <v>-4.9095607235142169E-2</v>
      </c>
      <c r="R285" s="15">
        <f t="shared" si="41"/>
        <v>-9.0909090909090939E-2</v>
      </c>
      <c r="S285" s="15">
        <f t="shared" si="42"/>
        <v>0</v>
      </c>
    </row>
    <row r="286" spans="2:19" x14ac:dyDescent="0.45">
      <c r="B286" s="11">
        <v>43749</v>
      </c>
      <c r="C286" s="8">
        <v>388464</v>
      </c>
      <c r="D286" s="13">
        <v>0.18</v>
      </c>
      <c r="E286" s="8">
        <v>31</v>
      </c>
      <c r="F286" s="8">
        <v>19</v>
      </c>
      <c r="G286" s="8">
        <v>25</v>
      </c>
      <c r="H286" s="8">
        <v>384</v>
      </c>
      <c r="I286" s="8">
        <v>30</v>
      </c>
      <c r="J286" s="13">
        <v>0.95</v>
      </c>
      <c r="K286" s="15">
        <f t="shared" si="36"/>
        <v>-2.3217110805202612E-3</v>
      </c>
      <c r="L286" s="17">
        <f t="shared" si="43"/>
        <v>-904</v>
      </c>
      <c r="M286" s="15">
        <f t="shared" si="44"/>
        <v>-9.035214833812133E-2</v>
      </c>
      <c r="N286" s="18">
        <f t="shared" si="37"/>
        <v>-5.2631578947368474E-2</v>
      </c>
      <c r="O286" s="15">
        <f t="shared" si="38"/>
        <v>-0.13636363636363635</v>
      </c>
      <c r="P286" s="15">
        <f t="shared" si="39"/>
        <v>-0.13793103448275867</v>
      </c>
      <c r="Q286" s="15">
        <f t="shared" si="40"/>
        <v>7.5630252100840289E-2</v>
      </c>
      <c r="R286" s="15">
        <f t="shared" si="41"/>
        <v>-0.25</v>
      </c>
      <c r="S286" s="15">
        <f t="shared" si="42"/>
        <v>1.0638297872340496E-2</v>
      </c>
    </row>
    <row r="287" spans="2:19" x14ac:dyDescent="0.45">
      <c r="B287" s="11">
        <v>43750</v>
      </c>
      <c r="C287" s="8">
        <v>387248</v>
      </c>
      <c r="D287" s="13">
        <v>0.17</v>
      </c>
      <c r="E287" s="8">
        <v>33</v>
      </c>
      <c r="F287" s="8">
        <v>17</v>
      </c>
      <c r="G287" s="8">
        <v>27</v>
      </c>
      <c r="H287" s="8">
        <v>360</v>
      </c>
      <c r="I287" s="8">
        <v>39</v>
      </c>
      <c r="J287" s="13">
        <v>0.95</v>
      </c>
      <c r="K287" s="15">
        <f t="shared" si="36"/>
        <v>-5.3599882692213718E-2</v>
      </c>
      <c r="L287" s="17">
        <f t="shared" si="43"/>
        <v>-21932</v>
      </c>
      <c r="M287" s="15">
        <f t="shared" si="44"/>
        <v>-2.4024879026345425E-2</v>
      </c>
      <c r="N287" s="18">
        <f t="shared" si="37"/>
        <v>-0.10526315789473684</v>
      </c>
      <c r="O287" s="15">
        <f t="shared" si="38"/>
        <v>-0.19047619047619047</v>
      </c>
      <c r="P287" s="15">
        <f t="shared" si="39"/>
        <v>-6.8965517241379337E-2</v>
      </c>
      <c r="Q287" s="15">
        <f t="shared" si="40"/>
        <v>-5.759162303664922E-2</v>
      </c>
      <c r="R287" s="15">
        <f t="shared" si="41"/>
        <v>0</v>
      </c>
      <c r="S287" s="15">
        <f t="shared" si="42"/>
        <v>0</v>
      </c>
    </row>
    <row r="288" spans="2:19" x14ac:dyDescent="0.45">
      <c r="B288" s="11">
        <v>43751</v>
      </c>
      <c r="C288" s="8">
        <v>404505</v>
      </c>
      <c r="D288" s="13">
        <v>0.19</v>
      </c>
      <c r="E288" s="8">
        <v>32</v>
      </c>
      <c r="F288" s="8">
        <v>21</v>
      </c>
      <c r="G288" s="8">
        <v>27</v>
      </c>
      <c r="H288" s="8">
        <v>387</v>
      </c>
      <c r="I288" s="8">
        <v>36</v>
      </c>
      <c r="J288" s="13">
        <v>0.95</v>
      </c>
      <c r="K288" s="15">
        <f t="shared" si="36"/>
        <v>5.6962934897636597E-2</v>
      </c>
      <c r="L288" s="17">
        <f t="shared" si="43"/>
        <v>21800</v>
      </c>
      <c r="M288" s="15">
        <f t="shared" si="44"/>
        <v>9.1058513442721534E-2</v>
      </c>
      <c r="N288" s="18">
        <f t="shared" si="37"/>
        <v>0.11764705882352944</v>
      </c>
      <c r="O288" s="15">
        <f t="shared" si="38"/>
        <v>0.10526315789473695</v>
      </c>
      <c r="P288" s="15">
        <f t="shared" si="39"/>
        <v>-9.9999999999999978E-2</v>
      </c>
      <c r="Q288" s="15">
        <f t="shared" si="40"/>
        <v>4.0322580645161255E-2</v>
      </c>
      <c r="R288" s="15">
        <f t="shared" si="41"/>
        <v>0.16129032258064524</v>
      </c>
      <c r="S288" s="15">
        <f t="shared" si="42"/>
        <v>1.0638297872340496E-2</v>
      </c>
    </row>
    <row r="289" spans="2:19" x14ac:dyDescent="0.45">
      <c r="B289" s="11">
        <v>43752</v>
      </c>
      <c r="C289" s="8">
        <v>401477</v>
      </c>
      <c r="D289" s="13">
        <v>0.18</v>
      </c>
      <c r="E289" s="8">
        <v>31</v>
      </c>
      <c r="F289" s="8">
        <v>21</v>
      </c>
      <c r="G289" s="8">
        <v>25</v>
      </c>
      <c r="H289" s="8">
        <v>362</v>
      </c>
      <c r="I289" s="8">
        <v>36</v>
      </c>
      <c r="J289" s="13">
        <v>0.93</v>
      </c>
      <c r="K289" s="15">
        <f t="shared" si="36"/>
        <v>-2.9305339283807186E-3</v>
      </c>
      <c r="L289" s="17">
        <f t="shared" si="43"/>
        <v>-1180</v>
      </c>
      <c r="M289" s="15">
        <f t="shared" si="44"/>
        <v>3.0305114940673228E-2</v>
      </c>
      <c r="N289" s="18">
        <f t="shared" si="37"/>
        <v>0</v>
      </c>
      <c r="O289" s="15">
        <f t="shared" si="38"/>
        <v>0.10526315789473695</v>
      </c>
      <c r="P289" s="15">
        <f t="shared" si="39"/>
        <v>-3.8461538461538436E-2</v>
      </c>
      <c r="Q289" s="15">
        <f t="shared" si="40"/>
        <v>-6.7010309278350499E-2</v>
      </c>
      <c r="R289" s="15">
        <f t="shared" si="41"/>
        <v>0.125</v>
      </c>
      <c r="S289" s="15">
        <f t="shared" si="42"/>
        <v>2.19780219780219E-2</v>
      </c>
    </row>
    <row r="290" spans="2:19" x14ac:dyDescent="0.45">
      <c r="B290" s="11">
        <v>43753</v>
      </c>
      <c r="C290" s="8">
        <v>402669</v>
      </c>
      <c r="D290" s="13">
        <v>0.19</v>
      </c>
      <c r="E290" s="8">
        <v>35</v>
      </c>
      <c r="F290" s="8">
        <v>17</v>
      </c>
      <c r="G290" s="8">
        <v>25</v>
      </c>
      <c r="H290" s="8">
        <v>394</v>
      </c>
      <c r="I290" s="8">
        <v>32</v>
      </c>
      <c r="J290" s="13">
        <v>0.91</v>
      </c>
      <c r="K290" s="15">
        <f t="shared" si="36"/>
        <v>4.1820933752474199E-2</v>
      </c>
      <c r="L290" s="17">
        <f t="shared" si="43"/>
        <v>16164</v>
      </c>
      <c r="M290" s="15">
        <f t="shared" si="44"/>
        <v>-4.0428087333247542E-2</v>
      </c>
      <c r="N290" s="18">
        <f t="shared" si="37"/>
        <v>0</v>
      </c>
      <c r="O290" s="15">
        <f t="shared" si="38"/>
        <v>-5.555555555555558E-2</v>
      </c>
      <c r="P290" s="15">
        <f t="shared" si="39"/>
        <v>-0.13793103448275867</v>
      </c>
      <c r="Q290" s="15">
        <f t="shared" si="40"/>
        <v>1.8087855297157729E-2</v>
      </c>
      <c r="R290" s="15">
        <f t="shared" si="41"/>
        <v>-0.17948717948717952</v>
      </c>
      <c r="S290" s="15">
        <f t="shared" si="42"/>
        <v>-4.2105263157894646E-2</v>
      </c>
    </row>
    <row r="291" spans="2:19" x14ac:dyDescent="0.45">
      <c r="B291" s="11">
        <v>43754</v>
      </c>
      <c r="C291" s="8">
        <v>401441</v>
      </c>
      <c r="D291" s="13">
        <v>0.19</v>
      </c>
      <c r="E291" s="8">
        <v>38</v>
      </c>
      <c r="F291" s="8">
        <v>22</v>
      </c>
      <c r="G291" s="8">
        <v>26</v>
      </c>
      <c r="H291" s="8">
        <v>371</v>
      </c>
      <c r="I291" s="8">
        <v>31</v>
      </c>
      <c r="J291" s="13">
        <v>0.95</v>
      </c>
      <c r="K291" s="15">
        <f t="shared" si="36"/>
        <v>5.0197120755101965E-2</v>
      </c>
      <c r="L291" s="17">
        <f t="shared" si="43"/>
        <v>19188</v>
      </c>
      <c r="M291" s="15">
        <f t="shared" si="44"/>
        <v>0.17374972319687876</v>
      </c>
      <c r="N291" s="18">
        <f t="shared" si="37"/>
        <v>0</v>
      </c>
      <c r="O291" s="15">
        <f t="shared" si="38"/>
        <v>0.15789473684210531</v>
      </c>
      <c r="P291" s="15">
        <f t="shared" si="39"/>
        <v>-0.10344827586206895</v>
      </c>
      <c r="Q291" s="15">
        <f t="shared" si="40"/>
        <v>1.3661202185792254E-2</v>
      </c>
      <c r="R291" s="15">
        <f t="shared" si="41"/>
        <v>-8.8235294117647078E-2</v>
      </c>
      <c r="S291" s="15">
        <f t="shared" si="42"/>
        <v>4.39560439560438E-2</v>
      </c>
    </row>
    <row r="292" spans="2:19" x14ac:dyDescent="0.45">
      <c r="B292" s="11">
        <v>43755</v>
      </c>
      <c r="C292" s="8">
        <v>404247</v>
      </c>
      <c r="D292" s="13">
        <v>0.17</v>
      </c>
      <c r="E292" s="8">
        <v>37</v>
      </c>
      <c r="F292" s="8">
        <v>18</v>
      </c>
      <c r="G292" s="8">
        <v>27</v>
      </c>
      <c r="H292" s="8">
        <v>365</v>
      </c>
      <c r="I292" s="8">
        <v>34</v>
      </c>
      <c r="J292" s="13">
        <v>0.92</v>
      </c>
      <c r="K292" s="15">
        <f t="shared" si="36"/>
        <v>-1.0227116917712942E-2</v>
      </c>
      <c r="L292" s="17">
        <f t="shared" si="43"/>
        <v>-4177</v>
      </c>
      <c r="M292" s="15">
        <f t="shared" si="44"/>
        <v>0.10974535375892791</v>
      </c>
      <c r="N292" s="18">
        <f t="shared" si="37"/>
        <v>0</v>
      </c>
      <c r="O292" s="15">
        <f t="shared" si="38"/>
        <v>-0.18181818181818177</v>
      </c>
      <c r="P292" s="15">
        <f t="shared" si="39"/>
        <v>-6.8965517241379337E-2</v>
      </c>
      <c r="Q292" s="15">
        <f t="shared" si="40"/>
        <v>-8.152173913043459E-3</v>
      </c>
      <c r="R292" s="15">
        <f t="shared" si="41"/>
        <v>0.1333333333333333</v>
      </c>
      <c r="S292" s="15">
        <f t="shared" si="42"/>
        <v>-1.0752688172043001E-2</v>
      </c>
    </row>
    <row r="293" spans="2:19" x14ac:dyDescent="0.45">
      <c r="B293" s="11">
        <v>43756</v>
      </c>
      <c r="C293" s="8">
        <v>384464</v>
      </c>
      <c r="D293" s="13">
        <v>0.18</v>
      </c>
      <c r="E293" s="8">
        <v>35</v>
      </c>
      <c r="F293" s="8">
        <v>20</v>
      </c>
      <c r="G293" s="8">
        <v>30</v>
      </c>
      <c r="H293" s="8">
        <v>383</v>
      </c>
      <c r="I293" s="8">
        <v>39</v>
      </c>
      <c r="J293" s="13">
        <v>0.94</v>
      </c>
      <c r="K293" s="15">
        <f t="shared" si="36"/>
        <v>-1.029696445487871E-2</v>
      </c>
      <c r="L293" s="17">
        <f t="shared" si="43"/>
        <v>-4000</v>
      </c>
      <c r="M293" s="15">
        <f t="shared" si="44"/>
        <v>0.11740665303481435</v>
      </c>
      <c r="N293" s="18">
        <f t="shared" si="37"/>
        <v>0</v>
      </c>
      <c r="O293" s="15">
        <f t="shared" si="38"/>
        <v>5.2631578947368363E-2</v>
      </c>
      <c r="P293" s="15">
        <f t="shared" si="39"/>
        <v>0.19999999999999996</v>
      </c>
      <c r="Q293" s="15">
        <f t="shared" si="40"/>
        <v>-2.6041666666666297E-3</v>
      </c>
      <c r="R293" s="15">
        <f t="shared" si="41"/>
        <v>0.30000000000000004</v>
      </c>
      <c r="S293" s="15">
        <f t="shared" si="42"/>
        <v>-1.0526315789473717E-2</v>
      </c>
    </row>
    <row r="294" spans="2:19" x14ac:dyDescent="0.45">
      <c r="B294" s="11">
        <v>43757</v>
      </c>
      <c r="C294" s="8">
        <v>383538</v>
      </c>
      <c r="D294" s="13">
        <v>0.19</v>
      </c>
      <c r="E294" s="8">
        <v>34</v>
      </c>
      <c r="F294" s="8">
        <v>19</v>
      </c>
      <c r="G294" s="8">
        <v>27</v>
      </c>
      <c r="H294" s="8">
        <v>386</v>
      </c>
      <c r="I294" s="8">
        <v>35</v>
      </c>
      <c r="J294" s="13">
        <v>0.92</v>
      </c>
      <c r="K294" s="15">
        <f t="shared" si="36"/>
        <v>-9.5804239143907344E-3</v>
      </c>
      <c r="L294" s="17">
        <f t="shared" si="43"/>
        <v>-3710</v>
      </c>
      <c r="M294" s="15">
        <f t="shared" si="44"/>
        <v>2.0432290512445883E-2</v>
      </c>
      <c r="N294" s="18">
        <f t="shared" si="37"/>
        <v>0.11764705882352944</v>
      </c>
      <c r="O294" s="15">
        <f t="shared" si="38"/>
        <v>0.11764705882352944</v>
      </c>
      <c r="P294" s="15">
        <f t="shared" si="39"/>
        <v>0</v>
      </c>
      <c r="Q294" s="15">
        <f t="shared" si="40"/>
        <v>7.2222222222222188E-2</v>
      </c>
      <c r="R294" s="15">
        <f t="shared" si="41"/>
        <v>-0.10256410256410253</v>
      </c>
      <c r="S294" s="15">
        <f t="shared" si="42"/>
        <v>-3.1578947368420929E-2</v>
      </c>
    </row>
    <row r="295" spans="2:19" x14ac:dyDescent="0.45">
      <c r="B295" s="11">
        <v>43758</v>
      </c>
      <c r="C295" s="8">
        <v>392178</v>
      </c>
      <c r="D295" s="13">
        <v>0.19</v>
      </c>
      <c r="E295" s="8">
        <v>38</v>
      </c>
      <c r="F295" s="8">
        <v>22</v>
      </c>
      <c r="G295" s="8">
        <v>25</v>
      </c>
      <c r="H295" s="8">
        <v>361</v>
      </c>
      <c r="I295" s="8">
        <v>33</v>
      </c>
      <c r="J295" s="13">
        <v>0.94</v>
      </c>
      <c r="K295" s="15">
        <f t="shared" si="36"/>
        <v>-3.0474283383394529E-2</v>
      </c>
      <c r="L295" s="17">
        <f t="shared" si="43"/>
        <v>-12327</v>
      </c>
      <c r="M295" s="15">
        <f t="shared" si="44"/>
        <v>0.15131178848221905</v>
      </c>
      <c r="N295" s="18">
        <f t="shared" si="37"/>
        <v>0</v>
      </c>
      <c r="O295" s="15">
        <f t="shared" si="38"/>
        <v>4.7619047619047672E-2</v>
      </c>
      <c r="P295" s="15">
        <f t="shared" si="39"/>
        <v>-7.407407407407407E-2</v>
      </c>
      <c r="Q295" s="15">
        <f t="shared" si="40"/>
        <v>-6.7183462532299787E-2</v>
      </c>
      <c r="R295" s="15">
        <f t="shared" si="41"/>
        <v>-8.333333333333337E-2</v>
      </c>
      <c r="S295" s="15">
        <f t="shared" si="42"/>
        <v>-1.0526315789473717E-2</v>
      </c>
    </row>
    <row r="296" spans="2:19" x14ac:dyDescent="0.45">
      <c r="B296" s="11">
        <v>43759</v>
      </c>
      <c r="C296" s="8">
        <v>383369</v>
      </c>
      <c r="D296" s="13">
        <v>0.19</v>
      </c>
      <c r="E296" s="8">
        <v>31</v>
      </c>
      <c r="F296" s="8">
        <v>22</v>
      </c>
      <c r="G296" s="8">
        <v>30</v>
      </c>
      <c r="H296" s="8">
        <v>368</v>
      </c>
      <c r="I296" s="8">
        <v>36</v>
      </c>
      <c r="J296" s="13">
        <v>0.92</v>
      </c>
      <c r="K296" s="15">
        <f t="shared" si="36"/>
        <v>-4.5103455490600908E-2</v>
      </c>
      <c r="L296" s="17">
        <f t="shared" si="43"/>
        <v>-18108</v>
      </c>
      <c r="M296" s="15">
        <f t="shared" si="44"/>
        <v>-4.5103455490600908E-2</v>
      </c>
      <c r="N296" s="18">
        <f t="shared" si="37"/>
        <v>5.555555555555558E-2</v>
      </c>
      <c r="O296" s="15">
        <f t="shared" si="38"/>
        <v>4.7619047619047672E-2</v>
      </c>
      <c r="P296" s="15">
        <f t="shared" si="39"/>
        <v>0.19999999999999996</v>
      </c>
      <c r="Q296" s="15">
        <f t="shared" si="40"/>
        <v>1.6574585635359185E-2</v>
      </c>
      <c r="R296" s="15">
        <f t="shared" si="41"/>
        <v>0</v>
      </c>
      <c r="S296" s="15">
        <f t="shared" si="42"/>
        <v>-1.0752688172043001E-2</v>
      </c>
    </row>
    <row r="297" spans="2:19" x14ac:dyDescent="0.45">
      <c r="B297" s="11">
        <v>43760</v>
      </c>
      <c r="C297" s="8">
        <v>399709</v>
      </c>
      <c r="D297" s="13">
        <v>0.18</v>
      </c>
      <c r="E297" s="8">
        <v>37</v>
      </c>
      <c r="F297" s="8">
        <v>19</v>
      </c>
      <c r="G297" s="8">
        <v>29</v>
      </c>
      <c r="H297" s="8">
        <v>376</v>
      </c>
      <c r="I297" s="8">
        <v>32</v>
      </c>
      <c r="J297" s="13">
        <v>0.94</v>
      </c>
      <c r="K297" s="15">
        <f t="shared" si="36"/>
        <v>-7.3509507809143004E-3</v>
      </c>
      <c r="L297" s="17">
        <f t="shared" si="43"/>
        <v>-2960</v>
      </c>
      <c r="M297" s="15">
        <f t="shared" si="44"/>
        <v>4.9371852031604879E-2</v>
      </c>
      <c r="N297" s="18">
        <f t="shared" si="37"/>
        <v>-5.2631578947368474E-2</v>
      </c>
      <c r="O297" s="15">
        <f t="shared" si="38"/>
        <v>0.11764705882352944</v>
      </c>
      <c r="P297" s="15">
        <f t="shared" si="39"/>
        <v>0.15999999999999992</v>
      </c>
      <c r="Q297" s="15">
        <f t="shared" si="40"/>
        <v>-4.5685279187817285E-2</v>
      </c>
      <c r="R297" s="15">
        <f t="shared" si="41"/>
        <v>0</v>
      </c>
      <c r="S297" s="15">
        <f t="shared" si="42"/>
        <v>3.296703296703285E-2</v>
      </c>
    </row>
    <row r="298" spans="2:19" x14ac:dyDescent="0.45">
      <c r="B298" s="11">
        <v>43761</v>
      </c>
      <c r="C298" s="8">
        <v>394443</v>
      </c>
      <c r="D298" s="13">
        <v>0.18</v>
      </c>
      <c r="E298" s="8">
        <v>37</v>
      </c>
      <c r="F298" s="8">
        <v>18</v>
      </c>
      <c r="G298" s="8">
        <v>30</v>
      </c>
      <c r="H298" s="8">
        <v>369</v>
      </c>
      <c r="I298" s="8">
        <v>33</v>
      </c>
      <c r="J298" s="13">
        <v>0.95</v>
      </c>
      <c r="K298" s="15">
        <f t="shared" si="36"/>
        <v>-1.7432200497706996E-2</v>
      </c>
      <c r="L298" s="17">
        <f t="shared" si="43"/>
        <v>-6998</v>
      </c>
      <c r="M298" s="15">
        <f t="shared" si="44"/>
        <v>-4.3289247853030455E-2</v>
      </c>
      <c r="N298" s="18">
        <f t="shared" si="37"/>
        <v>-5.2631578947368474E-2</v>
      </c>
      <c r="O298" s="15">
        <f t="shared" si="38"/>
        <v>-0.18181818181818177</v>
      </c>
      <c r="P298" s="15">
        <f t="shared" si="39"/>
        <v>0.15384615384615374</v>
      </c>
      <c r="Q298" s="15">
        <f t="shared" si="40"/>
        <v>-5.3908355795148077E-3</v>
      </c>
      <c r="R298" s="15">
        <f t="shared" si="41"/>
        <v>6.4516129032258007E-2</v>
      </c>
      <c r="S298" s="15">
        <f t="shared" si="42"/>
        <v>0</v>
      </c>
    </row>
    <row r="299" spans="2:19" x14ac:dyDescent="0.45">
      <c r="B299" s="11">
        <v>43762</v>
      </c>
      <c r="C299" s="8">
        <v>389066</v>
      </c>
      <c r="D299" s="13">
        <v>0.18</v>
      </c>
      <c r="E299" s="8">
        <v>38</v>
      </c>
      <c r="F299" s="8">
        <v>21</v>
      </c>
      <c r="G299" s="8">
        <v>27</v>
      </c>
      <c r="H299" s="8">
        <v>398</v>
      </c>
      <c r="I299" s="8">
        <v>31</v>
      </c>
      <c r="J299" s="13">
        <v>0.91</v>
      </c>
      <c r="K299" s="15">
        <f t="shared" si="36"/>
        <v>-3.755377281711425E-2</v>
      </c>
      <c r="L299" s="17">
        <f t="shared" si="43"/>
        <v>-15181</v>
      </c>
      <c r="M299" s="15">
        <f t="shared" si="44"/>
        <v>-1.1541712622982203E-2</v>
      </c>
      <c r="N299" s="18">
        <f t="shared" si="37"/>
        <v>5.8823529411764497E-2</v>
      </c>
      <c r="O299" s="15">
        <f t="shared" si="38"/>
        <v>0.16666666666666674</v>
      </c>
      <c r="P299" s="15">
        <f t="shared" si="39"/>
        <v>0</v>
      </c>
      <c r="Q299" s="15">
        <f t="shared" si="40"/>
        <v>9.0410958904109551E-2</v>
      </c>
      <c r="R299" s="15">
        <f t="shared" si="41"/>
        <v>-8.8235294117647078E-2</v>
      </c>
      <c r="S299" s="15">
        <f t="shared" si="42"/>
        <v>-1.0869565217391353E-2</v>
      </c>
    </row>
    <row r="300" spans="2:19" x14ac:dyDescent="0.45">
      <c r="B300" s="11">
        <v>43763</v>
      </c>
      <c r="C300" s="8">
        <v>393573</v>
      </c>
      <c r="D300" s="13">
        <v>0.19</v>
      </c>
      <c r="E300" s="8">
        <v>37</v>
      </c>
      <c r="F300" s="8">
        <v>20</v>
      </c>
      <c r="G300" s="8">
        <v>28</v>
      </c>
      <c r="H300" s="8">
        <v>375</v>
      </c>
      <c r="I300" s="8">
        <v>39</v>
      </c>
      <c r="J300" s="13">
        <v>0.93</v>
      </c>
      <c r="K300" s="15">
        <f t="shared" si="36"/>
        <v>2.3692725456739838E-2</v>
      </c>
      <c r="L300" s="17">
        <f t="shared" si="43"/>
        <v>9109</v>
      </c>
      <c r="M300" s="15">
        <f t="shared" si="44"/>
        <v>8.2189452625696324E-2</v>
      </c>
      <c r="N300" s="18">
        <f t="shared" si="37"/>
        <v>5.555555555555558E-2</v>
      </c>
      <c r="O300" s="15">
        <f t="shared" si="38"/>
        <v>0</v>
      </c>
      <c r="P300" s="15">
        <f t="shared" si="39"/>
        <v>-6.6666666666666652E-2</v>
      </c>
      <c r="Q300" s="15">
        <f t="shared" si="40"/>
        <v>-2.0887728459530019E-2</v>
      </c>
      <c r="R300" s="15">
        <f t="shared" si="41"/>
        <v>0</v>
      </c>
      <c r="S300" s="15">
        <f t="shared" si="42"/>
        <v>-1.0638297872340274E-2</v>
      </c>
    </row>
    <row r="301" spans="2:19" x14ac:dyDescent="0.45">
      <c r="B301" s="11">
        <v>43764</v>
      </c>
      <c r="C301" s="8">
        <v>382825</v>
      </c>
      <c r="D301" s="13">
        <v>0.17</v>
      </c>
      <c r="E301" s="8">
        <v>36</v>
      </c>
      <c r="F301" s="8">
        <v>20</v>
      </c>
      <c r="G301" s="8">
        <v>28</v>
      </c>
      <c r="H301" s="8">
        <v>359</v>
      </c>
      <c r="I301" s="8">
        <v>40</v>
      </c>
      <c r="J301" s="13">
        <v>0.92</v>
      </c>
      <c r="K301" s="15">
        <f t="shared" si="36"/>
        <v>-1.8590074516736665E-3</v>
      </c>
      <c r="L301" s="17">
        <f t="shared" si="43"/>
        <v>-713</v>
      </c>
      <c r="M301" s="15">
        <f t="shared" si="44"/>
        <v>5.6855168580580928E-2</v>
      </c>
      <c r="N301" s="18">
        <f t="shared" si="37"/>
        <v>-0.10526315789473684</v>
      </c>
      <c r="O301" s="15">
        <f t="shared" si="38"/>
        <v>5.2631578947368363E-2</v>
      </c>
      <c r="P301" s="15">
        <f t="shared" si="39"/>
        <v>3.7037037037036979E-2</v>
      </c>
      <c r="Q301" s="15">
        <f t="shared" si="40"/>
        <v>-6.9948186528497436E-2</v>
      </c>
      <c r="R301" s="15">
        <f t="shared" si="41"/>
        <v>0.14285714285714279</v>
      </c>
      <c r="S301" s="15">
        <f t="shared" si="42"/>
        <v>0</v>
      </c>
    </row>
    <row r="302" spans="2:19" x14ac:dyDescent="0.45">
      <c r="B302" s="11">
        <v>43765</v>
      </c>
      <c r="C302" s="8">
        <v>382944</v>
      </c>
      <c r="D302" s="13">
        <v>0.18</v>
      </c>
      <c r="E302" s="8">
        <v>33</v>
      </c>
      <c r="F302" s="8">
        <v>17</v>
      </c>
      <c r="G302" s="8">
        <v>27</v>
      </c>
      <c r="H302" s="8">
        <v>366</v>
      </c>
      <c r="I302" s="8">
        <v>35</v>
      </c>
      <c r="J302" s="13">
        <v>0.95</v>
      </c>
      <c r="K302" s="15">
        <f t="shared" si="36"/>
        <v>-2.3545430901274367E-2</v>
      </c>
      <c r="L302" s="17">
        <f t="shared" si="43"/>
        <v>-9234</v>
      </c>
      <c r="M302" s="15">
        <f t="shared" si="44"/>
        <v>-0.1520262952563699</v>
      </c>
      <c r="N302" s="18">
        <f t="shared" si="37"/>
        <v>-5.2631578947368474E-2</v>
      </c>
      <c r="O302" s="15">
        <f t="shared" si="38"/>
        <v>-0.22727272727272729</v>
      </c>
      <c r="P302" s="15">
        <f t="shared" si="39"/>
        <v>8.0000000000000071E-2</v>
      </c>
      <c r="Q302" s="15">
        <f t="shared" si="40"/>
        <v>1.3850415512465464E-2</v>
      </c>
      <c r="R302" s="15">
        <f t="shared" si="41"/>
        <v>6.0606060606060552E-2</v>
      </c>
      <c r="S302" s="15">
        <f t="shared" si="42"/>
        <v>1.0638297872340496E-2</v>
      </c>
    </row>
    <row r="303" spans="2:19" x14ac:dyDescent="0.45">
      <c r="B303" s="11">
        <v>43766</v>
      </c>
      <c r="C303" s="8">
        <v>403354</v>
      </c>
      <c r="D303" s="13">
        <v>0.19</v>
      </c>
      <c r="E303" s="8">
        <v>31</v>
      </c>
      <c r="F303" s="8">
        <v>20</v>
      </c>
      <c r="G303" s="8">
        <v>28</v>
      </c>
      <c r="H303" s="8">
        <v>395</v>
      </c>
      <c r="I303" s="8">
        <v>31</v>
      </c>
      <c r="J303" s="13">
        <v>0.94</v>
      </c>
      <c r="K303" s="15">
        <f t="shared" si="36"/>
        <v>5.212993225847673E-2</v>
      </c>
      <c r="L303" s="17">
        <f t="shared" si="43"/>
        <v>19985</v>
      </c>
      <c r="M303" s="15">
        <f t="shared" si="44"/>
        <v>5.212993225847673E-2</v>
      </c>
      <c r="N303" s="18">
        <f t="shared" si="37"/>
        <v>0</v>
      </c>
      <c r="O303" s="15">
        <f t="shared" si="38"/>
        <v>-9.0909090909090939E-2</v>
      </c>
      <c r="P303" s="15">
        <f t="shared" si="39"/>
        <v>-6.6666666666666652E-2</v>
      </c>
      <c r="Q303" s="15">
        <f t="shared" si="40"/>
        <v>7.3369565217391353E-2</v>
      </c>
      <c r="R303" s="15">
        <f t="shared" si="41"/>
        <v>-0.13888888888888884</v>
      </c>
      <c r="S303" s="15">
        <f t="shared" si="42"/>
        <v>2.1739130434782483E-2</v>
      </c>
    </row>
    <row r="304" spans="2:19" x14ac:dyDescent="0.45">
      <c r="B304" s="11">
        <v>43767</v>
      </c>
      <c r="C304" s="8">
        <v>396314</v>
      </c>
      <c r="D304" s="13">
        <v>0.18</v>
      </c>
      <c r="E304" s="8">
        <v>32</v>
      </c>
      <c r="F304" s="8">
        <v>22</v>
      </c>
      <c r="G304" s="8">
        <v>26</v>
      </c>
      <c r="H304" s="8">
        <v>382</v>
      </c>
      <c r="I304" s="8">
        <v>30</v>
      </c>
      <c r="J304" s="13">
        <v>0.93</v>
      </c>
      <c r="K304" s="15">
        <f t="shared" si="36"/>
        <v>-8.4936791515827226E-3</v>
      </c>
      <c r="L304" s="17">
        <f t="shared" si="43"/>
        <v>-3395</v>
      </c>
      <c r="M304" s="15">
        <f t="shared" si="44"/>
        <v>-0.1424810198067743</v>
      </c>
      <c r="N304" s="18">
        <f t="shared" si="37"/>
        <v>0</v>
      </c>
      <c r="O304" s="15">
        <f t="shared" si="38"/>
        <v>0.15789473684210531</v>
      </c>
      <c r="P304" s="15">
        <f t="shared" si="39"/>
        <v>-0.10344827586206895</v>
      </c>
      <c r="Q304" s="15">
        <f t="shared" si="40"/>
        <v>1.5957446808510634E-2</v>
      </c>
      <c r="R304" s="15">
        <f t="shared" si="41"/>
        <v>-6.25E-2</v>
      </c>
      <c r="S304" s="15">
        <f t="shared" si="42"/>
        <v>-1.0638297872340274E-2</v>
      </c>
    </row>
    <row r="305" spans="2:19" x14ac:dyDescent="0.45">
      <c r="B305" s="11">
        <v>43768</v>
      </c>
      <c r="C305" s="8">
        <v>396097</v>
      </c>
      <c r="D305" s="13">
        <v>0.17</v>
      </c>
      <c r="E305" s="8">
        <v>34</v>
      </c>
      <c r="F305" s="8">
        <v>21</v>
      </c>
      <c r="G305" s="8">
        <v>30</v>
      </c>
      <c r="H305" s="8">
        <v>394</v>
      </c>
      <c r="I305" s="8">
        <v>37</v>
      </c>
      <c r="J305" s="13">
        <v>0.91</v>
      </c>
      <c r="K305" s="15">
        <f t="shared" si="36"/>
        <v>4.1932547922005625E-3</v>
      </c>
      <c r="L305" s="17">
        <f t="shared" si="43"/>
        <v>1654</v>
      </c>
      <c r="M305" s="15">
        <f t="shared" si="44"/>
        <v>-7.7227819920680507E-2</v>
      </c>
      <c r="N305" s="18">
        <f t="shared" si="37"/>
        <v>-5.5555555555555469E-2</v>
      </c>
      <c r="O305" s="15">
        <f t="shared" si="38"/>
        <v>0.16666666666666674</v>
      </c>
      <c r="P305" s="15">
        <f t="shared" si="39"/>
        <v>0</v>
      </c>
      <c r="Q305" s="15">
        <f t="shared" si="40"/>
        <v>6.7750677506775103E-2</v>
      </c>
      <c r="R305" s="15">
        <f t="shared" si="41"/>
        <v>0.1212121212121211</v>
      </c>
      <c r="S305" s="15">
        <f t="shared" si="42"/>
        <v>-4.2105263157894646E-2</v>
      </c>
    </row>
    <row r="306" spans="2:19" x14ac:dyDescent="0.45">
      <c r="B306" s="11">
        <v>43769</v>
      </c>
      <c r="C306" s="8">
        <v>392878</v>
      </c>
      <c r="D306" s="13">
        <v>0.17</v>
      </c>
      <c r="E306" s="8">
        <v>40</v>
      </c>
      <c r="F306" s="8">
        <v>22</v>
      </c>
      <c r="G306" s="8">
        <v>29</v>
      </c>
      <c r="H306" s="8">
        <v>363</v>
      </c>
      <c r="I306" s="8">
        <v>34</v>
      </c>
      <c r="J306" s="13">
        <v>0.95</v>
      </c>
      <c r="K306" s="15">
        <f t="shared" si="36"/>
        <v>9.7978235055233842E-3</v>
      </c>
      <c r="L306" s="17">
        <f t="shared" si="43"/>
        <v>3812</v>
      </c>
      <c r="M306" s="15">
        <f t="shared" si="44"/>
        <v>6.294507737423527E-2</v>
      </c>
      <c r="N306" s="18">
        <f t="shared" si="37"/>
        <v>-5.5555555555555469E-2</v>
      </c>
      <c r="O306" s="15">
        <f t="shared" si="38"/>
        <v>4.7619047619047672E-2</v>
      </c>
      <c r="P306" s="15">
        <f t="shared" si="39"/>
        <v>7.4074074074074181E-2</v>
      </c>
      <c r="Q306" s="15">
        <f t="shared" si="40"/>
        <v>-8.7939698492462304E-2</v>
      </c>
      <c r="R306" s="15">
        <f t="shared" si="41"/>
        <v>9.6774193548387011E-2</v>
      </c>
      <c r="S306" s="15">
        <f t="shared" si="42"/>
        <v>4.39560439560438E-2</v>
      </c>
    </row>
    <row r="307" spans="2:19" x14ac:dyDescent="0.45">
      <c r="B307" s="11">
        <v>43770</v>
      </c>
      <c r="C307" s="8">
        <v>404865</v>
      </c>
      <c r="D307" s="13">
        <v>0.19</v>
      </c>
      <c r="E307" s="8">
        <v>33</v>
      </c>
      <c r="F307" s="8">
        <v>20</v>
      </c>
      <c r="G307" s="8">
        <v>26</v>
      </c>
      <c r="H307" s="8">
        <v>355</v>
      </c>
      <c r="I307" s="8">
        <v>31</v>
      </c>
      <c r="J307" s="13">
        <v>0.91</v>
      </c>
      <c r="K307" s="15">
        <f t="shared" si="36"/>
        <v>2.8690992522352854E-2</v>
      </c>
      <c r="L307" s="17">
        <f t="shared" si="43"/>
        <v>11292</v>
      </c>
      <c r="M307" s="15">
        <f t="shared" si="44"/>
        <v>-8.2518844507090683E-2</v>
      </c>
      <c r="N307" s="18">
        <f t="shared" si="37"/>
        <v>0</v>
      </c>
      <c r="O307" s="15">
        <f t="shared" si="38"/>
        <v>0</v>
      </c>
      <c r="P307" s="15">
        <f t="shared" si="39"/>
        <v>-7.1428571428571397E-2</v>
      </c>
      <c r="Q307" s="15">
        <f t="shared" si="40"/>
        <v>-5.3333333333333344E-2</v>
      </c>
      <c r="R307" s="15">
        <f t="shared" si="41"/>
        <v>-0.20512820512820518</v>
      </c>
      <c r="S307" s="15">
        <f t="shared" si="42"/>
        <v>-2.1505376344086002E-2</v>
      </c>
    </row>
    <row r="308" spans="2:19" x14ac:dyDescent="0.45">
      <c r="B308" s="11">
        <v>43771</v>
      </c>
      <c r="C308" s="8">
        <v>404425</v>
      </c>
      <c r="D308" s="13">
        <v>0.18</v>
      </c>
      <c r="E308" s="8">
        <v>33</v>
      </c>
      <c r="F308" s="8">
        <v>19</v>
      </c>
      <c r="G308" s="8">
        <v>30</v>
      </c>
      <c r="H308" s="8">
        <v>399</v>
      </c>
      <c r="I308" s="8">
        <v>36</v>
      </c>
      <c r="J308" s="13">
        <v>0.91</v>
      </c>
      <c r="K308" s="15">
        <f t="shared" si="36"/>
        <v>5.6422647423757688E-2</v>
      </c>
      <c r="L308" s="17">
        <f t="shared" si="43"/>
        <v>21600</v>
      </c>
      <c r="M308" s="15">
        <f t="shared" si="44"/>
        <v>-3.161257319488886E-2</v>
      </c>
      <c r="N308" s="18">
        <f t="shared" si="37"/>
        <v>5.8823529411764497E-2</v>
      </c>
      <c r="O308" s="15">
        <f t="shared" si="38"/>
        <v>-5.0000000000000044E-2</v>
      </c>
      <c r="P308" s="15">
        <f t="shared" si="39"/>
        <v>7.1428571428571397E-2</v>
      </c>
      <c r="Q308" s="15">
        <f t="shared" si="40"/>
        <v>0.11142061281337057</v>
      </c>
      <c r="R308" s="15">
        <f t="shared" si="41"/>
        <v>-9.9999999999999978E-2</v>
      </c>
      <c r="S308" s="15">
        <f t="shared" si="42"/>
        <v>-1.0869565217391353E-2</v>
      </c>
    </row>
    <row r="309" spans="2:19" x14ac:dyDescent="0.45">
      <c r="B309" s="11">
        <v>43772</v>
      </c>
      <c r="C309" s="8">
        <v>404029</v>
      </c>
      <c r="D309" s="13">
        <v>0.19</v>
      </c>
      <c r="E309" s="8">
        <v>32</v>
      </c>
      <c r="F309" s="8">
        <v>19</v>
      </c>
      <c r="G309" s="8">
        <v>26</v>
      </c>
      <c r="H309" s="8">
        <v>390</v>
      </c>
      <c r="I309" s="8">
        <v>37</v>
      </c>
      <c r="J309" s="13">
        <v>0.94</v>
      </c>
      <c r="K309" s="15">
        <f t="shared" si="36"/>
        <v>5.5060269908916215E-2</v>
      </c>
      <c r="L309" s="17">
        <f t="shared" si="43"/>
        <v>21085</v>
      </c>
      <c r="M309" s="15">
        <f t="shared" si="44"/>
        <v>2.3088746578342922E-2</v>
      </c>
      <c r="N309" s="18">
        <f t="shared" si="37"/>
        <v>5.555555555555558E-2</v>
      </c>
      <c r="O309" s="15">
        <f t="shared" si="38"/>
        <v>0.11764705882352944</v>
      </c>
      <c r="P309" s="15">
        <f t="shared" si="39"/>
        <v>-3.703703703703709E-2</v>
      </c>
      <c r="Q309" s="15">
        <f t="shared" si="40"/>
        <v>6.5573770491803351E-2</v>
      </c>
      <c r="R309" s="15">
        <f t="shared" si="41"/>
        <v>5.7142857142857162E-2</v>
      </c>
      <c r="S309" s="15">
        <f t="shared" si="42"/>
        <v>-1.0526315789473717E-2</v>
      </c>
    </row>
    <row r="310" spans="2:19" x14ac:dyDescent="0.45">
      <c r="B310" s="11">
        <v>43773</v>
      </c>
      <c r="C310" s="8">
        <v>382779</v>
      </c>
      <c r="D310" s="13">
        <v>0.19</v>
      </c>
      <c r="E310" s="8">
        <v>34</v>
      </c>
      <c r="F310" s="8">
        <v>22</v>
      </c>
      <c r="G310" s="8">
        <v>27</v>
      </c>
      <c r="H310" s="8">
        <v>396</v>
      </c>
      <c r="I310" s="8">
        <v>34</v>
      </c>
      <c r="J310" s="13">
        <v>0.92</v>
      </c>
      <c r="K310" s="15">
        <f t="shared" si="36"/>
        <v>-5.100978296979819E-2</v>
      </c>
      <c r="L310" s="17">
        <f t="shared" si="43"/>
        <v>-20575</v>
      </c>
      <c r="M310" s="15">
        <f t="shared" si="44"/>
        <v>4.082797996860843E-2</v>
      </c>
      <c r="N310" s="18">
        <f t="shared" si="37"/>
        <v>0</v>
      </c>
      <c r="O310" s="15">
        <f t="shared" si="38"/>
        <v>0.10000000000000009</v>
      </c>
      <c r="P310" s="15">
        <f t="shared" si="39"/>
        <v>-3.5714285714285698E-2</v>
      </c>
      <c r="Q310" s="15">
        <f t="shared" si="40"/>
        <v>2.5316455696202667E-3</v>
      </c>
      <c r="R310" s="15">
        <f t="shared" si="41"/>
        <v>9.6774193548387011E-2</v>
      </c>
      <c r="S310" s="15">
        <f t="shared" si="42"/>
        <v>-2.1276595744680771E-2</v>
      </c>
    </row>
    <row r="311" spans="2:19" x14ac:dyDescent="0.45">
      <c r="B311" s="11">
        <v>43774</v>
      </c>
      <c r="C311" s="8">
        <v>394015</v>
      </c>
      <c r="D311" s="13">
        <v>0.17</v>
      </c>
      <c r="E311" s="8">
        <v>31</v>
      </c>
      <c r="F311" s="8">
        <v>22</v>
      </c>
      <c r="G311" s="8">
        <v>25</v>
      </c>
      <c r="H311" s="8">
        <v>398</v>
      </c>
      <c r="I311" s="8">
        <v>39</v>
      </c>
      <c r="J311" s="13">
        <v>0.91</v>
      </c>
      <c r="K311" s="15">
        <f t="shared" si="36"/>
        <v>-5.8009558077686263E-3</v>
      </c>
      <c r="L311" s="17">
        <f t="shared" si="43"/>
        <v>-2299</v>
      </c>
      <c r="M311" s="15">
        <f t="shared" si="44"/>
        <v>-3.686967593877577E-2</v>
      </c>
      <c r="N311" s="18">
        <f t="shared" si="37"/>
        <v>-5.5555555555555469E-2</v>
      </c>
      <c r="O311" s="15">
        <f t="shared" si="38"/>
        <v>0</v>
      </c>
      <c r="P311" s="15">
        <f t="shared" si="39"/>
        <v>-3.8461538461538436E-2</v>
      </c>
      <c r="Q311" s="15">
        <f t="shared" si="40"/>
        <v>4.1884816753926746E-2</v>
      </c>
      <c r="R311" s="15">
        <f t="shared" si="41"/>
        <v>0.30000000000000004</v>
      </c>
      <c r="S311" s="15">
        <f t="shared" si="42"/>
        <v>-2.1505376344086002E-2</v>
      </c>
    </row>
    <row r="312" spans="2:19" x14ac:dyDescent="0.45">
      <c r="B312" s="11">
        <v>43775</v>
      </c>
      <c r="C312" s="8">
        <v>384987</v>
      </c>
      <c r="D312" s="13">
        <v>0.18</v>
      </c>
      <c r="E312" s="8">
        <v>34</v>
      </c>
      <c r="F312" s="8">
        <v>19</v>
      </c>
      <c r="G312" s="8">
        <v>25</v>
      </c>
      <c r="H312" s="8">
        <v>394</v>
      </c>
      <c r="I312" s="8">
        <v>33</v>
      </c>
      <c r="J312" s="13">
        <v>0.94</v>
      </c>
      <c r="K312" s="15">
        <f t="shared" si="36"/>
        <v>-2.8048685044319899E-2</v>
      </c>
      <c r="L312" s="17">
        <f t="shared" si="43"/>
        <v>-11110</v>
      </c>
      <c r="M312" s="15">
        <f t="shared" si="44"/>
        <v>-2.8048685044319899E-2</v>
      </c>
      <c r="N312" s="18">
        <f t="shared" si="37"/>
        <v>5.8823529411764497E-2</v>
      </c>
      <c r="O312" s="15">
        <f t="shared" si="38"/>
        <v>-9.5238095238095233E-2</v>
      </c>
      <c r="P312" s="15">
        <f t="shared" si="39"/>
        <v>-0.16666666666666663</v>
      </c>
      <c r="Q312" s="15">
        <f t="shared" si="40"/>
        <v>0</v>
      </c>
      <c r="R312" s="15">
        <f t="shared" si="41"/>
        <v>-0.10810810810810811</v>
      </c>
      <c r="S312" s="15">
        <f t="shared" si="42"/>
        <v>3.296703296703285E-2</v>
      </c>
    </row>
    <row r="313" spans="2:19" x14ac:dyDescent="0.45">
      <c r="B313" s="11">
        <v>43776</v>
      </c>
      <c r="C313" s="8">
        <v>405410</v>
      </c>
      <c r="D313" s="13">
        <v>0.18</v>
      </c>
      <c r="E313" s="8">
        <v>36</v>
      </c>
      <c r="F313" s="8">
        <v>21</v>
      </c>
      <c r="G313" s="8">
        <v>30</v>
      </c>
      <c r="H313" s="8">
        <v>361</v>
      </c>
      <c r="I313" s="8">
        <v>37</v>
      </c>
      <c r="J313" s="13">
        <v>0.93</v>
      </c>
      <c r="K313" s="15">
        <f t="shared" si="36"/>
        <v>3.1897942872851193E-2</v>
      </c>
      <c r="L313" s="17">
        <f t="shared" si="43"/>
        <v>12532</v>
      </c>
      <c r="M313" s="15">
        <f t="shared" si="44"/>
        <v>-7.1291851414433949E-2</v>
      </c>
      <c r="N313" s="18">
        <f t="shared" si="37"/>
        <v>5.8823529411764497E-2</v>
      </c>
      <c r="O313" s="15">
        <f t="shared" si="38"/>
        <v>-4.5454545454545414E-2</v>
      </c>
      <c r="P313" s="15">
        <f t="shared" si="39"/>
        <v>3.4482758620689724E-2</v>
      </c>
      <c r="Q313" s="15">
        <f t="shared" si="40"/>
        <v>-5.5096418732781816E-3</v>
      </c>
      <c r="R313" s="15">
        <f t="shared" si="41"/>
        <v>8.8235294117646967E-2</v>
      </c>
      <c r="S313" s="15">
        <f t="shared" si="42"/>
        <v>-2.1052631578947323E-2</v>
      </c>
    </row>
    <row r="314" spans="2:19" x14ac:dyDescent="0.45">
      <c r="B314" s="11">
        <v>43777</v>
      </c>
      <c r="C314" s="8">
        <v>403572</v>
      </c>
      <c r="D314" s="13">
        <v>0.19</v>
      </c>
      <c r="E314" s="8">
        <v>31</v>
      </c>
      <c r="F314" s="8">
        <v>17</v>
      </c>
      <c r="G314" s="8">
        <v>26</v>
      </c>
      <c r="H314" s="8">
        <v>352</v>
      </c>
      <c r="I314" s="8">
        <v>34</v>
      </c>
      <c r="J314" s="13">
        <v>0.94</v>
      </c>
      <c r="K314" s="15">
        <f t="shared" si="36"/>
        <v>-3.1936571449742157E-3</v>
      </c>
      <c r="L314" s="17">
        <f t="shared" si="43"/>
        <v>-1293</v>
      </c>
      <c r="M314" s="15">
        <f t="shared" si="44"/>
        <v>-6.36061627725516E-2</v>
      </c>
      <c r="N314" s="18">
        <f t="shared" si="37"/>
        <v>0</v>
      </c>
      <c r="O314" s="15">
        <f t="shared" si="38"/>
        <v>-0.15000000000000002</v>
      </c>
      <c r="P314" s="15">
        <f t="shared" si="39"/>
        <v>0</v>
      </c>
      <c r="Q314" s="15">
        <f t="shared" si="40"/>
        <v>-8.4507042253521014E-3</v>
      </c>
      <c r="R314" s="15">
        <f t="shared" si="41"/>
        <v>9.6774193548387011E-2</v>
      </c>
      <c r="S314" s="15">
        <f t="shared" si="42"/>
        <v>3.296703296703285E-2</v>
      </c>
    </row>
    <row r="315" spans="2:19" x14ac:dyDescent="0.45">
      <c r="B315" s="11">
        <v>43778</v>
      </c>
      <c r="C315" s="8">
        <v>380487</v>
      </c>
      <c r="D315" s="13">
        <v>0.19</v>
      </c>
      <c r="E315" s="8">
        <v>40</v>
      </c>
      <c r="F315" s="8">
        <v>21</v>
      </c>
      <c r="G315" s="8">
        <v>27</v>
      </c>
      <c r="H315" s="8">
        <v>368</v>
      </c>
      <c r="I315" s="8">
        <v>32</v>
      </c>
      <c r="J315" s="13">
        <v>0.93</v>
      </c>
      <c r="K315" s="15">
        <f t="shared" si="36"/>
        <v>-5.9190208320454962E-2</v>
      </c>
      <c r="L315" s="17">
        <f t="shared" si="43"/>
        <v>-23938</v>
      </c>
      <c r="M315" s="15">
        <f t="shared" si="44"/>
        <v>0.14037550506611529</v>
      </c>
      <c r="N315" s="18">
        <f t="shared" si="37"/>
        <v>5.555555555555558E-2</v>
      </c>
      <c r="O315" s="15">
        <f t="shared" si="38"/>
        <v>0.10526315789473695</v>
      </c>
      <c r="P315" s="15">
        <f t="shared" si="39"/>
        <v>-9.9999999999999978E-2</v>
      </c>
      <c r="Q315" s="15">
        <f t="shared" si="40"/>
        <v>-7.7694235588972482E-2</v>
      </c>
      <c r="R315" s="15">
        <f t="shared" si="41"/>
        <v>-0.11111111111111116</v>
      </c>
      <c r="S315" s="15">
        <f t="shared" si="42"/>
        <v>2.19780219780219E-2</v>
      </c>
    </row>
    <row r="316" spans="2:19" x14ac:dyDescent="0.45">
      <c r="B316" s="11">
        <v>43779</v>
      </c>
      <c r="C316" s="8">
        <v>397106</v>
      </c>
      <c r="D316" s="13">
        <v>0.19</v>
      </c>
      <c r="E316" s="8">
        <v>34</v>
      </c>
      <c r="F316" s="8">
        <v>20</v>
      </c>
      <c r="G316" s="8">
        <v>30</v>
      </c>
      <c r="H316" s="8">
        <v>358</v>
      </c>
      <c r="I316" s="8">
        <v>37</v>
      </c>
      <c r="J316" s="13">
        <v>0.92</v>
      </c>
      <c r="K316" s="15">
        <f t="shared" si="36"/>
        <v>-1.7134908632796209E-2</v>
      </c>
      <c r="L316" s="17">
        <f t="shared" si="43"/>
        <v>-6923</v>
      </c>
      <c r="M316" s="15">
        <f t="shared" si="44"/>
        <v>4.4294159577654035E-2</v>
      </c>
      <c r="N316" s="18">
        <f t="shared" si="37"/>
        <v>0</v>
      </c>
      <c r="O316" s="15">
        <f t="shared" si="38"/>
        <v>5.2631578947368363E-2</v>
      </c>
      <c r="P316" s="15">
        <f t="shared" si="39"/>
        <v>0.15384615384615374</v>
      </c>
      <c r="Q316" s="15">
        <f t="shared" si="40"/>
        <v>-8.2051282051282093E-2</v>
      </c>
      <c r="R316" s="15">
        <f t="shared" si="41"/>
        <v>0</v>
      </c>
      <c r="S316" s="15">
        <f t="shared" si="42"/>
        <v>-2.1276595744680771E-2</v>
      </c>
    </row>
    <row r="317" spans="2:19" x14ac:dyDescent="0.45">
      <c r="B317" s="11">
        <v>43780</v>
      </c>
      <c r="C317" s="8">
        <v>387858</v>
      </c>
      <c r="D317" s="13">
        <v>0.17</v>
      </c>
      <c r="E317" s="8">
        <v>38</v>
      </c>
      <c r="F317" s="8">
        <v>17</v>
      </c>
      <c r="G317" s="8">
        <v>25</v>
      </c>
      <c r="H317" s="8">
        <v>381</v>
      </c>
      <c r="I317" s="8">
        <v>31</v>
      </c>
      <c r="J317" s="13">
        <v>0.94</v>
      </c>
      <c r="K317" s="15">
        <f t="shared" si="36"/>
        <v>1.3268752988016663E-2</v>
      </c>
      <c r="L317" s="17">
        <f t="shared" si="43"/>
        <v>5079</v>
      </c>
      <c r="M317" s="15">
        <f t="shared" si="44"/>
        <v>0.13247684157484207</v>
      </c>
      <c r="N317" s="18">
        <f t="shared" si="37"/>
        <v>-0.10526315789473684</v>
      </c>
      <c r="O317" s="15">
        <f t="shared" si="38"/>
        <v>-0.22727272727272729</v>
      </c>
      <c r="P317" s="15">
        <f t="shared" si="39"/>
        <v>-7.407407407407407E-2</v>
      </c>
      <c r="Q317" s="15">
        <f t="shared" si="40"/>
        <v>-3.7878787878787845E-2</v>
      </c>
      <c r="R317" s="15">
        <f t="shared" si="41"/>
        <v>-8.8235294117647078E-2</v>
      </c>
      <c r="S317" s="15">
        <f t="shared" si="42"/>
        <v>2.1739130434782483E-2</v>
      </c>
    </row>
    <row r="318" spans="2:19" x14ac:dyDescent="0.45">
      <c r="B318" s="11">
        <v>43781</v>
      </c>
      <c r="C318" s="8">
        <v>403207</v>
      </c>
      <c r="D318" s="13">
        <v>0.18</v>
      </c>
      <c r="E318" s="8">
        <v>32</v>
      </c>
      <c r="F318" s="8">
        <v>19</v>
      </c>
      <c r="G318" s="8">
        <v>30</v>
      </c>
      <c r="H318" s="8">
        <v>387</v>
      </c>
      <c r="I318" s="8">
        <v>39</v>
      </c>
      <c r="J318" s="13">
        <v>0.93</v>
      </c>
      <c r="K318" s="15">
        <f t="shared" si="36"/>
        <v>2.3329061076355018E-2</v>
      </c>
      <c r="L318" s="17">
        <f t="shared" si="43"/>
        <v>9192</v>
      </c>
      <c r="M318" s="15">
        <f t="shared" si="44"/>
        <v>5.6339675949785839E-2</v>
      </c>
      <c r="N318" s="18">
        <f t="shared" si="37"/>
        <v>5.8823529411764497E-2</v>
      </c>
      <c r="O318" s="15">
        <f t="shared" si="38"/>
        <v>-0.13636363636363635</v>
      </c>
      <c r="P318" s="15">
        <f t="shared" si="39"/>
        <v>0.19999999999999996</v>
      </c>
      <c r="Q318" s="15">
        <f t="shared" si="40"/>
        <v>-2.7638190954773822E-2</v>
      </c>
      <c r="R318" s="15">
        <f t="shared" si="41"/>
        <v>0</v>
      </c>
      <c r="S318" s="15">
        <f t="shared" si="42"/>
        <v>2.19780219780219E-2</v>
      </c>
    </row>
    <row r="319" spans="2:19" x14ac:dyDescent="0.45">
      <c r="B319" s="11">
        <v>43782</v>
      </c>
      <c r="C319" s="8">
        <v>380788</v>
      </c>
      <c r="D319" s="13">
        <v>0.19</v>
      </c>
      <c r="E319" s="8">
        <v>36</v>
      </c>
      <c r="F319" s="8">
        <v>21</v>
      </c>
      <c r="G319" s="8">
        <v>25</v>
      </c>
      <c r="H319" s="8">
        <v>394</v>
      </c>
      <c r="I319" s="8">
        <v>34</v>
      </c>
      <c r="J319" s="13">
        <v>0.95</v>
      </c>
      <c r="K319" s="15">
        <f t="shared" si="36"/>
        <v>-1.0906861790138334E-2</v>
      </c>
      <c r="L319" s="17">
        <f t="shared" si="43"/>
        <v>-4199</v>
      </c>
      <c r="M319" s="15">
        <f t="shared" si="44"/>
        <v>4.7275087516324144E-2</v>
      </c>
      <c r="N319" s="18">
        <f t="shared" si="37"/>
        <v>5.555555555555558E-2</v>
      </c>
      <c r="O319" s="15">
        <f t="shared" si="38"/>
        <v>0.10526315789473695</v>
      </c>
      <c r="P319" s="15">
        <f t="shared" si="39"/>
        <v>0</v>
      </c>
      <c r="Q319" s="15">
        <f t="shared" si="40"/>
        <v>0</v>
      </c>
      <c r="R319" s="15">
        <f t="shared" si="41"/>
        <v>3.0303030303030276E-2</v>
      </c>
      <c r="S319" s="15">
        <f t="shared" si="42"/>
        <v>1.0638297872340496E-2</v>
      </c>
    </row>
    <row r="320" spans="2:19" x14ac:dyDescent="0.45">
      <c r="B320" s="11">
        <v>43783</v>
      </c>
      <c r="C320" s="8">
        <v>383044</v>
      </c>
      <c r="D320" s="13">
        <v>0.19</v>
      </c>
      <c r="E320" s="8">
        <v>34</v>
      </c>
      <c r="F320" s="8">
        <v>20</v>
      </c>
      <c r="G320" s="8">
        <v>25</v>
      </c>
      <c r="H320" s="8">
        <v>378</v>
      </c>
      <c r="I320" s="8">
        <v>33</v>
      </c>
      <c r="J320" s="13">
        <v>0.92</v>
      </c>
      <c r="K320" s="15">
        <f t="shared" si="36"/>
        <v>-5.5168841419797277E-2</v>
      </c>
      <c r="L320" s="17">
        <f t="shared" si="43"/>
        <v>-22366</v>
      </c>
      <c r="M320" s="15">
        <f t="shared" si="44"/>
        <v>-0.10765946134091964</v>
      </c>
      <c r="N320" s="18">
        <f t="shared" si="37"/>
        <v>5.555555555555558E-2</v>
      </c>
      <c r="O320" s="15">
        <f t="shared" si="38"/>
        <v>-4.7619047619047672E-2</v>
      </c>
      <c r="P320" s="15">
        <f t="shared" si="39"/>
        <v>-0.16666666666666663</v>
      </c>
      <c r="Q320" s="15">
        <f t="shared" si="40"/>
        <v>4.7091412742382266E-2</v>
      </c>
      <c r="R320" s="15">
        <f t="shared" si="41"/>
        <v>-0.10810810810810811</v>
      </c>
      <c r="S320" s="15">
        <f t="shared" si="42"/>
        <v>-1.0752688172043001E-2</v>
      </c>
    </row>
    <row r="321" spans="2:19" x14ac:dyDescent="0.45">
      <c r="B321" s="11">
        <v>43784</v>
      </c>
      <c r="C321" s="8">
        <v>396628</v>
      </c>
      <c r="D321" s="13">
        <v>0.19</v>
      </c>
      <c r="E321" s="8">
        <v>30</v>
      </c>
      <c r="F321" s="8">
        <v>18</v>
      </c>
      <c r="G321" s="8">
        <v>27</v>
      </c>
      <c r="H321" s="8">
        <v>365</v>
      </c>
      <c r="I321" s="8">
        <v>40</v>
      </c>
      <c r="J321" s="13">
        <v>0.91</v>
      </c>
      <c r="K321" s="15">
        <f t="shared" si="36"/>
        <v>-1.720634731844628E-2</v>
      </c>
      <c r="L321" s="17">
        <f t="shared" si="43"/>
        <v>-6944</v>
      </c>
      <c r="M321" s="15">
        <f t="shared" si="44"/>
        <v>-4.8909368372689999E-2</v>
      </c>
      <c r="N321" s="18">
        <f t="shared" si="37"/>
        <v>0</v>
      </c>
      <c r="O321" s="15">
        <f t="shared" si="38"/>
        <v>5.8823529411764719E-2</v>
      </c>
      <c r="P321" s="15">
        <f t="shared" si="39"/>
        <v>3.8461538461538547E-2</v>
      </c>
      <c r="Q321" s="15">
        <f t="shared" si="40"/>
        <v>3.6931818181818121E-2</v>
      </c>
      <c r="R321" s="15">
        <f t="shared" si="41"/>
        <v>0.17647058823529416</v>
      </c>
      <c r="S321" s="15">
        <f t="shared" si="42"/>
        <v>-3.1914893617021156E-2</v>
      </c>
    </row>
    <row r="322" spans="2:19" x14ac:dyDescent="0.45">
      <c r="B322" s="11">
        <v>43785</v>
      </c>
      <c r="C322" s="8">
        <v>404564</v>
      </c>
      <c r="D322" s="13">
        <v>0.18</v>
      </c>
      <c r="E322" s="8">
        <v>40</v>
      </c>
      <c r="F322" s="8">
        <v>21</v>
      </c>
      <c r="G322" s="8">
        <v>30</v>
      </c>
      <c r="H322" s="8">
        <v>392</v>
      </c>
      <c r="I322" s="8">
        <v>39</v>
      </c>
      <c r="J322" s="13">
        <v>0.92</v>
      </c>
      <c r="K322" s="15">
        <f t="shared" si="36"/>
        <v>6.3279428732124776E-2</v>
      </c>
      <c r="L322" s="17">
        <f t="shared" si="43"/>
        <v>24077</v>
      </c>
      <c r="M322" s="15">
        <f t="shared" si="44"/>
        <v>6.3279428732124776E-2</v>
      </c>
      <c r="N322" s="18">
        <f t="shared" si="37"/>
        <v>-5.2631578947368474E-2</v>
      </c>
      <c r="O322" s="15">
        <f t="shared" si="38"/>
        <v>0</v>
      </c>
      <c r="P322" s="15">
        <f t="shared" si="39"/>
        <v>0.11111111111111116</v>
      </c>
      <c r="Q322" s="15">
        <f t="shared" si="40"/>
        <v>6.5217391304347894E-2</v>
      </c>
      <c r="R322" s="15">
        <f t="shared" si="41"/>
        <v>0.21875</v>
      </c>
      <c r="S322" s="15">
        <f t="shared" si="42"/>
        <v>-1.0752688172043001E-2</v>
      </c>
    </row>
    <row r="323" spans="2:19" x14ac:dyDescent="0.45">
      <c r="B323" s="11">
        <v>43786</v>
      </c>
      <c r="C323" s="8">
        <v>380987</v>
      </c>
      <c r="D323" s="13">
        <v>0.19</v>
      </c>
      <c r="E323" s="8">
        <v>112</v>
      </c>
      <c r="F323" s="8">
        <v>22</v>
      </c>
      <c r="G323" s="8">
        <v>27</v>
      </c>
      <c r="H323" s="8">
        <v>353</v>
      </c>
      <c r="I323" s="8">
        <v>38</v>
      </c>
      <c r="J323" s="13">
        <v>0.95</v>
      </c>
      <c r="K323" s="15">
        <f t="shared" si="36"/>
        <v>-4.0591177166801828E-2</v>
      </c>
      <c r="L323" s="17">
        <f t="shared" si="43"/>
        <v>-16119</v>
      </c>
      <c r="M323" s="15">
        <f t="shared" si="44"/>
        <v>2.1604055340387704</v>
      </c>
      <c r="N323" s="18">
        <f t="shared" si="37"/>
        <v>0</v>
      </c>
      <c r="O323" s="15">
        <f t="shared" si="38"/>
        <v>0.10000000000000009</v>
      </c>
      <c r="P323" s="15">
        <f t="shared" si="39"/>
        <v>-9.9999999999999978E-2</v>
      </c>
      <c r="Q323" s="15">
        <f t="shared" si="40"/>
        <v>-1.3966480446927387E-2</v>
      </c>
      <c r="R323" s="15">
        <f t="shared" si="41"/>
        <v>2.7027027027026973E-2</v>
      </c>
      <c r="S323" s="15">
        <f t="shared" si="42"/>
        <v>3.2608695652173836E-2</v>
      </c>
    </row>
    <row r="324" spans="2:19" x14ac:dyDescent="0.45">
      <c r="B324" s="11">
        <v>43787</v>
      </c>
      <c r="C324" s="8">
        <v>398199</v>
      </c>
      <c r="D324" s="13">
        <v>0.18</v>
      </c>
      <c r="E324" s="8">
        <v>37</v>
      </c>
      <c r="F324" s="8">
        <v>22</v>
      </c>
      <c r="G324" s="8">
        <v>26</v>
      </c>
      <c r="H324" s="8">
        <v>385</v>
      </c>
      <c r="I324" s="8">
        <v>34</v>
      </c>
      <c r="J324" s="13">
        <v>0.94</v>
      </c>
      <c r="K324" s="15">
        <f t="shared" ref="K324:K368" si="45">IFERROR((VLOOKUP(B324,$B$2:$J$368,2,FALSE)/VLOOKUP(B324-7,$B$2:$J$368,2,FALSE))-1,"NA")</f>
        <v>2.6661819531890618E-2</v>
      </c>
      <c r="L324" s="17">
        <f t="shared" si="43"/>
        <v>10341</v>
      </c>
      <c r="M324" s="15">
        <f t="shared" si="44"/>
        <v>-3.5559677158025771E-4</v>
      </c>
      <c r="N324" s="18">
        <f t="shared" ref="N324:N368" si="46">IFERROR((VLOOKUP(B324,$B$2:$J$368,3,FALSE)/VLOOKUP(B324-7,$B$2:$J$368,3,FALSE))-1,"NA")</f>
        <v>5.8823529411764497E-2</v>
      </c>
      <c r="O324" s="15">
        <f t="shared" ref="O324:O368" si="47">IFERROR((VLOOKUP(B324,$B$2:$J$368,5,FALSE)/VLOOKUP(B324-7,$B$2:$J$368,5,FALSE))-1,"NA")</f>
        <v>0.29411764705882359</v>
      </c>
      <c r="P324" s="15">
        <f t="shared" ref="P324:P368" si="48">IFERROR((VLOOKUP(B324,$B$2:$J$368,6,FALSE)/VLOOKUP(B324-7,$B$2:$J$368,6,FALSE))-1,"NA")</f>
        <v>4.0000000000000036E-2</v>
      </c>
      <c r="Q324" s="15">
        <f t="shared" ref="Q324:Q368" si="49">IFERROR((VLOOKUP(B324,$B$2:$J$368,7,FALSE)/VLOOKUP(B324-7,$B$2:$J$368,7,FALSE))-1,"NA")</f>
        <v>1.049868766404205E-2</v>
      </c>
      <c r="R324" s="15">
        <f t="shared" ref="R324:R368" si="50">IFERROR((VLOOKUP(B324,$B$2:$J$368,8,FALSE)/VLOOKUP(B324-7,$B$2:$J$368,8,FALSE))-1,"NA")</f>
        <v>9.6774193548387011E-2</v>
      </c>
      <c r="S324" s="15">
        <f t="shared" ref="S324:S368" si="51">IFERROR((VLOOKUP(B324,$B$2:$J$368,9,FALSE)/VLOOKUP(B324-7,$B$2:$J$368,9,FALSE))-1,"NA")</f>
        <v>0</v>
      </c>
    </row>
    <row r="325" spans="2:19" x14ac:dyDescent="0.45">
      <c r="B325" s="11">
        <v>43788</v>
      </c>
      <c r="C325" s="8">
        <v>384779</v>
      </c>
      <c r="D325" s="13">
        <v>0.19</v>
      </c>
      <c r="E325" s="8">
        <v>33</v>
      </c>
      <c r="F325" s="8">
        <v>22</v>
      </c>
      <c r="G325" s="8">
        <v>27</v>
      </c>
      <c r="H325" s="8">
        <v>369</v>
      </c>
      <c r="I325" s="8">
        <v>33</v>
      </c>
      <c r="J325" s="13">
        <v>0.92</v>
      </c>
      <c r="K325" s="15">
        <f t="shared" si="45"/>
        <v>-4.5703571614580052E-2</v>
      </c>
      <c r="L325" s="17">
        <f t="shared" si="43"/>
        <v>-18428</v>
      </c>
      <c r="M325" s="15">
        <f t="shared" si="44"/>
        <v>-1.588180822753571E-2</v>
      </c>
      <c r="N325" s="18">
        <f t="shared" si="46"/>
        <v>5.555555555555558E-2</v>
      </c>
      <c r="O325" s="15">
        <f t="shared" si="47"/>
        <v>0.15789473684210531</v>
      </c>
      <c r="P325" s="15">
        <f t="shared" si="48"/>
        <v>-9.9999999999999978E-2</v>
      </c>
      <c r="Q325" s="15">
        <f t="shared" si="49"/>
        <v>-4.6511627906976716E-2</v>
      </c>
      <c r="R325" s="15">
        <f t="shared" si="50"/>
        <v>-0.15384615384615385</v>
      </c>
      <c r="S325" s="15">
        <f t="shared" si="51"/>
        <v>-1.0752688172043001E-2</v>
      </c>
    </row>
    <row r="326" spans="2:19" x14ac:dyDescent="0.45">
      <c r="B326" s="11">
        <v>43789</v>
      </c>
      <c r="C326" s="8">
        <v>410182</v>
      </c>
      <c r="D326" s="13">
        <v>0.19</v>
      </c>
      <c r="E326" s="8">
        <v>40</v>
      </c>
      <c r="F326" s="8">
        <v>19</v>
      </c>
      <c r="G326" s="8">
        <v>29</v>
      </c>
      <c r="H326" s="8">
        <v>389</v>
      </c>
      <c r="I326" s="8">
        <v>32</v>
      </c>
      <c r="J326" s="13">
        <v>0.92</v>
      </c>
      <c r="K326" s="15">
        <f t="shared" si="45"/>
        <v>7.7192558589031179E-2</v>
      </c>
      <c r="L326" s="17">
        <f t="shared" si="43"/>
        <v>29394</v>
      </c>
      <c r="M326" s="15">
        <f t="shared" si="44"/>
        <v>0.19688062065447909</v>
      </c>
      <c r="N326" s="18">
        <f t="shared" si="46"/>
        <v>0</v>
      </c>
      <c r="O326" s="15">
        <f t="shared" si="47"/>
        <v>-9.5238095238095233E-2</v>
      </c>
      <c r="P326" s="15">
        <f t="shared" si="48"/>
        <v>0.15999999999999992</v>
      </c>
      <c r="Q326" s="15">
        <f t="shared" si="49"/>
        <v>-1.2690355329949221E-2</v>
      </c>
      <c r="R326" s="15">
        <f t="shared" si="50"/>
        <v>-5.8823529411764719E-2</v>
      </c>
      <c r="S326" s="15">
        <f t="shared" si="51"/>
        <v>-3.1578947368420929E-2</v>
      </c>
    </row>
    <row r="327" spans="2:19" x14ac:dyDescent="0.45">
      <c r="B327" s="11">
        <v>43790</v>
      </c>
      <c r="C327" s="8">
        <v>393181</v>
      </c>
      <c r="D327" s="13">
        <v>0.18</v>
      </c>
      <c r="E327" s="8">
        <v>38</v>
      </c>
      <c r="F327" s="8">
        <v>21</v>
      </c>
      <c r="G327" s="8">
        <v>27</v>
      </c>
      <c r="H327" s="8">
        <v>395</v>
      </c>
      <c r="I327" s="8">
        <v>35</v>
      </c>
      <c r="J327" s="13">
        <v>0.92</v>
      </c>
      <c r="K327" s="15">
        <f t="shared" si="45"/>
        <v>2.6464322636563953E-2</v>
      </c>
      <c r="L327" s="17">
        <f t="shared" si="43"/>
        <v>10137</v>
      </c>
      <c r="M327" s="15">
        <f t="shared" si="44"/>
        <v>0.1472248311820421</v>
      </c>
      <c r="N327" s="18">
        <f t="shared" si="46"/>
        <v>-5.2631578947368474E-2</v>
      </c>
      <c r="O327" s="15">
        <f t="shared" si="47"/>
        <v>5.0000000000000044E-2</v>
      </c>
      <c r="P327" s="15">
        <f t="shared" si="48"/>
        <v>8.0000000000000071E-2</v>
      </c>
      <c r="Q327" s="15">
        <f t="shared" si="49"/>
        <v>4.4973544973544888E-2</v>
      </c>
      <c r="R327" s="15">
        <f t="shared" si="50"/>
        <v>6.0606060606060552E-2</v>
      </c>
      <c r="S327" s="15">
        <f t="shared" si="51"/>
        <v>0</v>
      </c>
    </row>
    <row r="328" spans="2:19" x14ac:dyDescent="0.45">
      <c r="B328" s="11">
        <v>43791</v>
      </c>
      <c r="C328" s="8">
        <v>409499</v>
      </c>
      <c r="D328" s="13">
        <v>0.18</v>
      </c>
      <c r="E328" s="8">
        <v>35</v>
      </c>
      <c r="F328" s="8">
        <v>19</v>
      </c>
      <c r="G328" s="8">
        <v>25</v>
      </c>
      <c r="H328" s="8">
        <v>360</v>
      </c>
      <c r="I328" s="8">
        <v>37</v>
      </c>
      <c r="J328" s="13">
        <v>0.95</v>
      </c>
      <c r="K328" s="15">
        <f t="shared" si="45"/>
        <v>3.2451062456508417E-2</v>
      </c>
      <c r="L328" s="17">
        <f t="shared" si="43"/>
        <v>12871</v>
      </c>
      <c r="M328" s="15">
        <f t="shared" si="44"/>
        <v>0.20452623953259308</v>
      </c>
      <c r="N328" s="18">
        <f t="shared" si="46"/>
        <v>-5.2631578947368474E-2</v>
      </c>
      <c r="O328" s="15">
        <f t="shared" si="47"/>
        <v>5.555555555555558E-2</v>
      </c>
      <c r="P328" s="15">
        <f t="shared" si="48"/>
        <v>-7.407407407407407E-2</v>
      </c>
      <c r="Q328" s="15">
        <f t="shared" si="49"/>
        <v>-1.3698630136986356E-2</v>
      </c>
      <c r="R328" s="15">
        <f t="shared" si="50"/>
        <v>-7.4999999999999956E-2</v>
      </c>
      <c r="S328" s="15">
        <f t="shared" si="51"/>
        <v>4.39560439560438E-2</v>
      </c>
    </row>
    <row r="329" spans="2:19" x14ac:dyDescent="0.45">
      <c r="B329" s="11">
        <v>43792</v>
      </c>
      <c r="C329" s="8">
        <v>401426</v>
      </c>
      <c r="D329" s="13">
        <v>0.18</v>
      </c>
      <c r="E329" s="8">
        <v>37</v>
      </c>
      <c r="F329" s="8">
        <v>18</v>
      </c>
      <c r="G329" s="8">
        <v>28</v>
      </c>
      <c r="H329" s="8">
        <v>393</v>
      </c>
      <c r="I329" s="8">
        <v>39</v>
      </c>
      <c r="J329" s="13">
        <v>0.95</v>
      </c>
      <c r="K329" s="15">
        <f t="shared" si="45"/>
        <v>-7.7564983537833365E-3</v>
      </c>
      <c r="L329" s="17">
        <f t="shared" si="43"/>
        <v>-3138</v>
      </c>
      <c r="M329" s="15">
        <f t="shared" si="44"/>
        <v>-8.2174760977249628E-2</v>
      </c>
      <c r="N329" s="18">
        <f t="shared" si="46"/>
        <v>0</v>
      </c>
      <c r="O329" s="15">
        <f t="shared" si="47"/>
        <v>-0.1428571428571429</v>
      </c>
      <c r="P329" s="15">
        <f t="shared" si="48"/>
        <v>-6.6666666666666652E-2</v>
      </c>
      <c r="Q329" s="15">
        <f t="shared" si="49"/>
        <v>2.5510204081633514E-3</v>
      </c>
      <c r="R329" s="15">
        <f t="shared" si="50"/>
        <v>0</v>
      </c>
      <c r="S329" s="15">
        <f t="shared" si="51"/>
        <v>3.2608695652173836E-2</v>
      </c>
    </row>
    <row r="330" spans="2:19" x14ac:dyDescent="0.45">
      <c r="B330" s="11">
        <v>43793</v>
      </c>
      <c r="C330" s="8">
        <v>388049</v>
      </c>
      <c r="D330" s="13">
        <v>0.19</v>
      </c>
      <c r="E330" s="8">
        <v>34</v>
      </c>
      <c r="F330" s="8">
        <v>22</v>
      </c>
      <c r="G330" s="8">
        <v>27</v>
      </c>
      <c r="H330" s="8">
        <v>354</v>
      </c>
      <c r="I330" s="8">
        <v>37</v>
      </c>
      <c r="J330" s="13">
        <v>0.95</v>
      </c>
      <c r="K330" s="15">
        <f t="shared" si="45"/>
        <v>1.853606553504461E-2</v>
      </c>
      <c r="L330" s="17">
        <f t="shared" si="43"/>
        <v>7062</v>
      </c>
      <c r="M330" s="15">
        <f t="shared" si="44"/>
        <v>-0.69080155153400435</v>
      </c>
      <c r="N330" s="18">
        <f t="shared" si="46"/>
        <v>0</v>
      </c>
      <c r="O330" s="15">
        <f t="shared" si="47"/>
        <v>0</v>
      </c>
      <c r="P330" s="15">
        <f t="shared" si="48"/>
        <v>0</v>
      </c>
      <c r="Q330" s="15">
        <f t="shared" si="49"/>
        <v>2.8328611898016387E-3</v>
      </c>
      <c r="R330" s="15">
        <f t="shared" si="50"/>
        <v>-2.6315789473684181E-2</v>
      </c>
      <c r="S330" s="15">
        <f t="shared" si="51"/>
        <v>0</v>
      </c>
    </row>
    <row r="331" spans="2:19" x14ac:dyDescent="0.45">
      <c r="B331" s="11">
        <v>43794</v>
      </c>
      <c r="C331" s="8">
        <v>408801</v>
      </c>
      <c r="D331" s="13">
        <v>0.19</v>
      </c>
      <c r="E331" s="8">
        <v>34</v>
      </c>
      <c r="F331" s="8">
        <v>22</v>
      </c>
      <c r="G331" s="8">
        <v>26</v>
      </c>
      <c r="H331" s="8">
        <v>392</v>
      </c>
      <c r="I331" s="8">
        <v>39</v>
      </c>
      <c r="J331" s="13">
        <v>0.94</v>
      </c>
      <c r="K331" s="15">
        <f t="shared" si="45"/>
        <v>2.6624878515516093E-2</v>
      </c>
      <c r="L331" s="17">
        <f t="shared" ref="L331:L368" si="52">C331-C324</f>
        <v>10602</v>
      </c>
      <c r="M331" s="15">
        <f t="shared" ref="M331:M368" si="53">((C331*E331)/(C324*E324))-1</f>
        <v>-5.6614976499255509E-2</v>
      </c>
      <c r="N331" s="18">
        <f t="shared" si="46"/>
        <v>5.555555555555558E-2</v>
      </c>
      <c r="O331" s="15">
        <f t="shared" si="47"/>
        <v>0</v>
      </c>
      <c r="P331" s="15">
        <f t="shared" si="48"/>
        <v>0</v>
      </c>
      <c r="Q331" s="15">
        <f t="shared" si="49"/>
        <v>1.8181818181818077E-2</v>
      </c>
      <c r="R331" s="15">
        <f t="shared" si="50"/>
        <v>0.14705882352941169</v>
      </c>
      <c r="S331" s="15">
        <f t="shared" si="51"/>
        <v>0</v>
      </c>
    </row>
    <row r="332" spans="2:19" x14ac:dyDescent="0.45">
      <c r="B332" s="11">
        <v>43795</v>
      </c>
      <c r="C332" s="8">
        <v>396857</v>
      </c>
      <c r="D332" s="13">
        <v>0.17</v>
      </c>
      <c r="E332" s="8">
        <v>35</v>
      </c>
      <c r="F332" s="8">
        <v>17</v>
      </c>
      <c r="G332" s="8">
        <v>25</v>
      </c>
      <c r="H332" s="8">
        <v>368</v>
      </c>
      <c r="I332" s="8">
        <v>39</v>
      </c>
      <c r="J332" s="13">
        <v>0.95</v>
      </c>
      <c r="K332" s="15">
        <f t="shared" si="45"/>
        <v>3.1389446929276366E-2</v>
      </c>
      <c r="L332" s="17">
        <f t="shared" si="52"/>
        <v>12078</v>
      </c>
      <c r="M332" s="15">
        <f t="shared" si="53"/>
        <v>9.3897898258323398E-2</v>
      </c>
      <c r="N332" s="18">
        <f t="shared" si="46"/>
        <v>-0.10526315789473684</v>
      </c>
      <c r="O332" s="15">
        <f t="shared" si="47"/>
        <v>-0.22727272727272729</v>
      </c>
      <c r="P332" s="15">
        <f t="shared" si="48"/>
        <v>-7.407407407407407E-2</v>
      </c>
      <c r="Q332" s="15">
        <f t="shared" si="49"/>
        <v>-2.7100271002710175E-3</v>
      </c>
      <c r="R332" s="15">
        <f t="shared" si="50"/>
        <v>0.18181818181818188</v>
      </c>
      <c r="S332" s="15">
        <f t="shared" si="51"/>
        <v>3.2608695652173836E-2</v>
      </c>
    </row>
    <row r="333" spans="2:19" x14ac:dyDescent="0.45">
      <c r="B333" s="11">
        <v>43796</v>
      </c>
      <c r="C333" s="8">
        <v>396457</v>
      </c>
      <c r="D333" s="13">
        <v>0.19</v>
      </c>
      <c r="E333" s="8">
        <v>35</v>
      </c>
      <c r="F333" s="8">
        <v>22</v>
      </c>
      <c r="G333" s="8">
        <v>28</v>
      </c>
      <c r="H333" s="8">
        <v>369</v>
      </c>
      <c r="I333" s="8">
        <v>34</v>
      </c>
      <c r="J333" s="13">
        <v>0.91</v>
      </c>
      <c r="K333" s="15">
        <f t="shared" si="45"/>
        <v>-3.3460756444700146E-2</v>
      </c>
      <c r="L333" s="17">
        <f t="shared" si="52"/>
        <v>-13725</v>
      </c>
      <c r="M333" s="15">
        <f t="shared" si="53"/>
        <v>-0.15427816188911259</v>
      </c>
      <c r="N333" s="18">
        <f t="shared" si="46"/>
        <v>0</v>
      </c>
      <c r="O333" s="15">
        <f t="shared" si="47"/>
        <v>0.15789473684210531</v>
      </c>
      <c r="P333" s="15">
        <f t="shared" si="48"/>
        <v>-3.4482758620689613E-2</v>
      </c>
      <c r="Q333" s="15">
        <f t="shared" si="49"/>
        <v>-5.1413881748071932E-2</v>
      </c>
      <c r="R333" s="15">
        <f t="shared" si="50"/>
        <v>6.25E-2</v>
      </c>
      <c r="S333" s="15">
        <f t="shared" si="51"/>
        <v>-1.0869565217391353E-2</v>
      </c>
    </row>
    <row r="334" spans="2:19" x14ac:dyDescent="0.45">
      <c r="B334" s="11">
        <v>43797</v>
      </c>
      <c r="C334" s="8">
        <v>403521</v>
      </c>
      <c r="D334" s="13">
        <v>0.18</v>
      </c>
      <c r="E334" s="8">
        <v>33</v>
      </c>
      <c r="F334" s="8">
        <v>21</v>
      </c>
      <c r="G334" s="8">
        <v>28</v>
      </c>
      <c r="H334" s="8">
        <v>380</v>
      </c>
      <c r="I334" s="8">
        <v>32</v>
      </c>
      <c r="J334" s="13">
        <v>0.94</v>
      </c>
      <c r="K334" s="15">
        <f t="shared" si="45"/>
        <v>2.6298320620782745E-2</v>
      </c>
      <c r="L334" s="17">
        <f t="shared" si="52"/>
        <v>10340</v>
      </c>
      <c r="M334" s="15">
        <f t="shared" si="53"/>
        <v>-0.10874093209247815</v>
      </c>
      <c r="N334" s="18">
        <f t="shared" si="46"/>
        <v>0</v>
      </c>
      <c r="O334" s="15">
        <f t="shared" si="47"/>
        <v>0</v>
      </c>
      <c r="P334" s="15">
        <f t="shared" si="48"/>
        <v>3.7037037037036979E-2</v>
      </c>
      <c r="Q334" s="15">
        <f t="shared" si="49"/>
        <v>-3.7974683544303778E-2</v>
      </c>
      <c r="R334" s="15">
        <f t="shared" si="50"/>
        <v>-8.5714285714285743E-2</v>
      </c>
      <c r="S334" s="15">
        <f t="shared" si="51"/>
        <v>2.1739130434782483E-2</v>
      </c>
    </row>
    <row r="335" spans="2:19" x14ac:dyDescent="0.45">
      <c r="B335" s="11">
        <v>43798</v>
      </c>
      <c r="C335" s="8">
        <v>403130</v>
      </c>
      <c r="D335" s="13">
        <v>0.17</v>
      </c>
      <c r="E335" s="8">
        <v>39</v>
      </c>
      <c r="F335" s="8">
        <v>17</v>
      </c>
      <c r="G335" s="8">
        <v>28</v>
      </c>
      <c r="H335" s="8">
        <v>352</v>
      </c>
      <c r="I335" s="8">
        <v>32</v>
      </c>
      <c r="J335" s="13">
        <v>0.94</v>
      </c>
      <c r="K335" s="15">
        <f t="shared" si="45"/>
        <v>-1.555315153394754E-2</v>
      </c>
      <c r="L335" s="17">
        <f t="shared" si="52"/>
        <v>-6369</v>
      </c>
      <c r="M335" s="15">
        <f t="shared" si="53"/>
        <v>9.6955059719315617E-2</v>
      </c>
      <c r="N335" s="18">
        <f t="shared" si="46"/>
        <v>-5.5555555555555469E-2</v>
      </c>
      <c r="O335" s="15">
        <f t="shared" si="47"/>
        <v>-0.10526315789473684</v>
      </c>
      <c r="P335" s="15">
        <f t="shared" si="48"/>
        <v>0.12000000000000011</v>
      </c>
      <c r="Q335" s="15">
        <f t="shared" si="49"/>
        <v>-2.2222222222222254E-2</v>
      </c>
      <c r="R335" s="15">
        <f t="shared" si="50"/>
        <v>-0.13513513513513509</v>
      </c>
      <c r="S335" s="15">
        <f t="shared" si="51"/>
        <v>-1.0526315789473717E-2</v>
      </c>
    </row>
    <row r="336" spans="2:19" x14ac:dyDescent="0.45">
      <c r="B336" s="11">
        <v>43799</v>
      </c>
      <c r="C336" s="8">
        <v>381333</v>
      </c>
      <c r="D336" s="13">
        <v>0.19</v>
      </c>
      <c r="E336" s="8">
        <v>40</v>
      </c>
      <c r="F336" s="8">
        <v>18</v>
      </c>
      <c r="G336" s="8">
        <v>29</v>
      </c>
      <c r="H336" s="8">
        <v>369</v>
      </c>
      <c r="I336" s="8">
        <v>36</v>
      </c>
      <c r="J336" s="13">
        <v>0.93</v>
      </c>
      <c r="K336" s="15">
        <f t="shared" si="45"/>
        <v>-5.0054057285776166E-2</v>
      </c>
      <c r="L336" s="17">
        <f t="shared" si="52"/>
        <v>-20093</v>
      </c>
      <c r="M336" s="15">
        <f t="shared" si="53"/>
        <v>2.6968586718079779E-2</v>
      </c>
      <c r="N336" s="18">
        <f t="shared" si="46"/>
        <v>5.555555555555558E-2</v>
      </c>
      <c r="O336" s="15">
        <f t="shared" si="47"/>
        <v>0</v>
      </c>
      <c r="P336" s="15">
        <f t="shared" si="48"/>
        <v>3.5714285714285809E-2</v>
      </c>
      <c r="Q336" s="15">
        <f t="shared" si="49"/>
        <v>-6.1068702290076327E-2</v>
      </c>
      <c r="R336" s="15">
        <f t="shared" si="50"/>
        <v>-7.6923076923076872E-2</v>
      </c>
      <c r="S336" s="15">
        <f t="shared" si="51"/>
        <v>-2.1052631578947323E-2</v>
      </c>
    </row>
    <row r="337" spans="2:19" x14ac:dyDescent="0.45">
      <c r="B337" s="11">
        <v>43800</v>
      </c>
      <c r="C337" s="8">
        <v>397690</v>
      </c>
      <c r="D337" s="13">
        <v>0.18</v>
      </c>
      <c r="E337" s="8">
        <v>40</v>
      </c>
      <c r="F337" s="8">
        <v>18</v>
      </c>
      <c r="G337" s="8">
        <v>27</v>
      </c>
      <c r="H337" s="8">
        <v>388</v>
      </c>
      <c r="I337" s="8">
        <v>39</v>
      </c>
      <c r="J337" s="13">
        <v>0.92</v>
      </c>
      <c r="K337" s="15">
        <f t="shared" si="45"/>
        <v>2.4844800527768385E-2</v>
      </c>
      <c r="L337" s="17">
        <f t="shared" si="52"/>
        <v>9641</v>
      </c>
      <c r="M337" s="15">
        <f t="shared" si="53"/>
        <v>0.20569976532678624</v>
      </c>
      <c r="N337" s="18">
        <f t="shared" si="46"/>
        <v>-5.2631578947368474E-2</v>
      </c>
      <c r="O337" s="15">
        <f t="shared" si="47"/>
        <v>-0.18181818181818177</v>
      </c>
      <c r="P337" s="15">
        <f t="shared" si="48"/>
        <v>0</v>
      </c>
      <c r="Q337" s="15">
        <f t="shared" si="49"/>
        <v>9.6045197740112886E-2</v>
      </c>
      <c r="R337" s="15">
        <f t="shared" si="50"/>
        <v>5.4054054054053946E-2</v>
      </c>
      <c r="S337" s="15">
        <f t="shared" si="51"/>
        <v>-3.1578947368420929E-2</v>
      </c>
    </row>
    <row r="338" spans="2:19" x14ac:dyDescent="0.45">
      <c r="B338" s="11">
        <v>43801</v>
      </c>
      <c r="C338" s="8">
        <v>400613</v>
      </c>
      <c r="D338" s="13">
        <v>0.17</v>
      </c>
      <c r="E338" s="8">
        <v>37</v>
      </c>
      <c r="F338" s="8">
        <v>22</v>
      </c>
      <c r="G338" s="8">
        <v>26</v>
      </c>
      <c r="H338" s="8">
        <v>394</v>
      </c>
      <c r="I338" s="8">
        <v>37</v>
      </c>
      <c r="J338" s="13">
        <v>0.91</v>
      </c>
      <c r="K338" s="15">
        <f t="shared" si="45"/>
        <v>-2.0029305212071358E-2</v>
      </c>
      <c r="L338" s="17">
        <f t="shared" si="52"/>
        <v>-8188</v>
      </c>
      <c r="M338" s="15">
        <f t="shared" si="53"/>
        <v>6.6438697269216362E-2</v>
      </c>
      <c r="N338" s="18">
        <f t="shared" si="46"/>
        <v>-0.10526315789473684</v>
      </c>
      <c r="O338" s="15">
        <f t="shared" si="47"/>
        <v>0</v>
      </c>
      <c r="P338" s="15">
        <f t="shared" si="48"/>
        <v>0</v>
      </c>
      <c r="Q338" s="15">
        <f t="shared" si="49"/>
        <v>5.1020408163264808E-3</v>
      </c>
      <c r="R338" s="15">
        <f t="shared" si="50"/>
        <v>-5.1282051282051322E-2</v>
      </c>
      <c r="S338" s="15">
        <f t="shared" si="51"/>
        <v>-3.1914893617021156E-2</v>
      </c>
    </row>
    <row r="339" spans="2:19" x14ac:dyDescent="0.45">
      <c r="B339" s="11">
        <v>43802</v>
      </c>
      <c r="C339" s="8">
        <v>393251</v>
      </c>
      <c r="D339" s="13">
        <v>0.19</v>
      </c>
      <c r="E339" s="8">
        <v>36</v>
      </c>
      <c r="F339" s="8">
        <v>20</v>
      </c>
      <c r="G339" s="8">
        <v>30</v>
      </c>
      <c r="H339" s="8">
        <v>360</v>
      </c>
      <c r="I339" s="8">
        <v>39</v>
      </c>
      <c r="J339" s="13">
        <v>0.94</v>
      </c>
      <c r="K339" s="15">
        <f t="shared" si="45"/>
        <v>-9.0863963593939001E-3</v>
      </c>
      <c r="L339" s="17">
        <f t="shared" si="52"/>
        <v>-3606</v>
      </c>
      <c r="M339" s="15">
        <f t="shared" si="53"/>
        <v>1.9225420887480471E-2</v>
      </c>
      <c r="N339" s="18">
        <f t="shared" si="46"/>
        <v>0.11764705882352944</v>
      </c>
      <c r="O339" s="15">
        <f t="shared" si="47"/>
        <v>0.17647058823529416</v>
      </c>
      <c r="P339" s="15">
        <f t="shared" si="48"/>
        <v>0.19999999999999996</v>
      </c>
      <c r="Q339" s="15">
        <f t="shared" si="49"/>
        <v>-2.1739130434782594E-2</v>
      </c>
      <c r="R339" s="15">
        <f t="shared" si="50"/>
        <v>0</v>
      </c>
      <c r="S339" s="15">
        <f t="shared" si="51"/>
        <v>-1.0526315789473717E-2</v>
      </c>
    </row>
    <row r="340" spans="2:19" x14ac:dyDescent="0.45">
      <c r="B340" s="11">
        <v>43803</v>
      </c>
      <c r="C340" s="8">
        <v>385988</v>
      </c>
      <c r="D340" s="13">
        <v>0.19</v>
      </c>
      <c r="E340" s="8">
        <v>37</v>
      </c>
      <c r="F340" s="8">
        <v>18</v>
      </c>
      <c r="G340" s="8">
        <v>28</v>
      </c>
      <c r="H340" s="8">
        <v>397</v>
      </c>
      <c r="I340" s="8">
        <v>38</v>
      </c>
      <c r="J340" s="13">
        <v>0.92</v>
      </c>
      <c r="K340" s="15">
        <f t="shared" si="45"/>
        <v>-2.6406394640528519E-2</v>
      </c>
      <c r="L340" s="17">
        <f t="shared" si="52"/>
        <v>-10469</v>
      </c>
      <c r="M340" s="15">
        <f t="shared" si="53"/>
        <v>2.9227525665727061E-2</v>
      </c>
      <c r="N340" s="18">
        <f t="shared" si="46"/>
        <v>0</v>
      </c>
      <c r="O340" s="15">
        <f t="shared" si="47"/>
        <v>-0.18181818181818177</v>
      </c>
      <c r="P340" s="15">
        <f t="shared" si="48"/>
        <v>0</v>
      </c>
      <c r="Q340" s="15">
        <f t="shared" si="49"/>
        <v>7.5880758807588045E-2</v>
      </c>
      <c r="R340" s="15">
        <f t="shared" si="50"/>
        <v>0.11764705882352944</v>
      </c>
      <c r="S340" s="15">
        <f t="shared" si="51"/>
        <v>1.098901098901095E-2</v>
      </c>
    </row>
    <row r="341" spans="2:19" x14ac:dyDescent="0.45">
      <c r="B341" s="11">
        <v>43804</v>
      </c>
      <c r="C341" s="8">
        <v>404457</v>
      </c>
      <c r="D341" s="13">
        <v>0.18</v>
      </c>
      <c r="E341" s="8">
        <v>30</v>
      </c>
      <c r="F341" s="8">
        <v>22</v>
      </c>
      <c r="G341" s="8">
        <v>30</v>
      </c>
      <c r="H341" s="8">
        <v>370</v>
      </c>
      <c r="I341" s="8">
        <v>39</v>
      </c>
      <c r="J341" s="13">
        <v>0.91</v>
      </c>
      <c r="K341" s="15">
        <f t="shared" si="45"/>
        <v>2.3195818804968571E-3</v>
      </c>
      <c r="L341" s="17">
        <f t="shared" si="52"/>
        <v>936</v>
      </c>
      <c r="M341" s="15">
        <f t="shared" si="53"/>
        <v>-8.880038010863911E-2</v>
      </c>
      <c r="N341" s="18">
        <f t="shared" si="46"/>
        <v>0</v>
      </c>
      <c r="O341" s="15">
        <f t="shared" si="47"/>
        <v>4.7619047619047672E-2</v>
      </c>
      <c r="P341" s="15">
        <f t="shared" si="48"/>
        <v>7.1428571428571397E-2</v>
      </c>
      <c r="Q341" s="15">
        <f t="shared" si="49"/>
        <v>-2.6315789473684181E-2</v>
      </c>
      <c r="R341" s="15">
        <f t="shared" si="50"/>
        <v>0.21875</v>
      </c>
      <c r="S341" s="15">
        <f t="shared" si="51"/>
        <v>-3.1914893617021156E-2</v>
      </c>
    </row>
    <row r="342" spans="2:19" x14ac:dyDescent="0.45">
      <c r="B342" s="11">
        <v>43805</v>
      </c>
      <c r="C342" s="8">
        <v>386475</v>
      </c>
      <c r="D342" s="13">
        <v>0.19</v>
      </c>
      <c r="E342" s="8">
        <v>34</v>
      </c>
      <c r="F342" s="8">
        <v>21</v>
      </c>
      <c r="G342" s="8">
        <v>26</v>
      </c>
      <c r="H342" s="8">
        <v>356</v>
      </c>
      <c r="I342" s="8">
        <v>32</v>
      </c>
      <c r="J342" s="13">
        <v>0.91</v>
      </c>
      <c r="K342" s="15">
        <f t="shared" si="45"/>
        <v>-4.1314216257782865E-2</v>
      </c>
      <c r="L342" s="17">
        <f t="shared" si="52"/>
        <v>-16655</v>
      </c>
      <c r="M342" s="15">
        <f t="shared" si="53"/>
        <v>-0.16422265007088765</v>
      </c>
      <c r="N342" s="18">
        <f t="shared" si="46"/>
        <v>0.11764705882352944</v>
      </c>
      <c r="O342" s="15">
        <f t="shared" si="47"/>
        <v>0.23529411764705888</v>
      </c>
      <c r="P342" s="15">
        <f t="shared" si="48"/>
        <v>-7.1428571428571397E-2</v>
      </c>
      <c r="Q342" s="15">
        <f t="shared" si="49"/>
        <v>1.1363636363636465E-2</v>
      </c>
      <c r="R342" s="15">
        <f t="shared" si="50"/>
        <v>0</v>
      </c>
      <c r="S342" s="15">
        <f t="shared" si="51"/>
        <v>-3.1914893617021156E-2</v>
      </c>
    </row>
    <row r="343" spans="2:19" x14ac:dyDescent="0.45">
      <c r="B343" s="11">
        <v>43806</v>
      </c>
      <c r="C343" s="8">
        <v>401987</v>
      </c>
      <c r="D343" s="13">
        <v>0.17</v>
      </c>
      <c r="E343" s="8">
        <v>38</v>
      </c>
      <c r="F343" s="8">
        <v>20</v>
      </c>
      <c r="G343" s="8">
        <v>30</v>
      </c>
      <c r="H343" s="8">
        <v>370</v>
      </c>
      <c r="I343" s="8">
        <v>36</v>
      </c>
      <c r="J343" s="13">
        <v>0.95</v>
      </c>
      <c r="K343" s="15">
        <f t="shared" si="45"/>
        <v>5.4162634757547901E-2</v>
      </c>
      <c r="L343" s="17">
        <f t="shared" si="52"/>
        <v>20654</v>
      </c>
      <c r="M343" s="15">
        <f t="shared" si="53"/>
        <v>1.4545030196704278E-3</v>
      </c>
      <c r="N343" s="18">
        <f t="shared" si="46"/>
        <v>-0.10526315789473684</v>
      </c>
      <c r="O343" s="15">
        <f t="shared" si="47"/>
        <v>0.11111111111111116</v>
      </c>
      <c r="P343" s="15">
        <f t="shared" si="48"/>
        <v>3.4482758620689724E-2</v>
      </c>
      <c r="Q343" s="15">
        <f t="shared" si="49"/>
        <v>2.7100271002709064E-3</v>
      </c>
      <c r="R343" s="15">
        <f t="shared" si="50"/>
        <v>0</v>
      </c>
      <c r="S343" s="15">
        <f t="shared" si="51"/>
        <v>2.1505376344086002E-2</v>
      </c>
    </row>
    <row r="344" spans="2:19" x14ac:dyDescent="0.45">
      <c r="B344" s="11">
        <v>43807</v>
      </c>
      <c r="C344" s="8">
        <v>392420</v>
      </c>
      <c r="D344" s="13">
        <v>0.19</v>
      </c>
      <c r="E344" s="8">
        <v>30</v>
      </c>
      <c r="F344" s="8">
        <v>18</v>
      </c>
      <c r="G344" s="8">
        <v>25</v>
      </c>
      <c r="H344" s="8">
        <v>394</v>
      </c>
      <c r="I344" s="8">
        <v>36</v>
      </c>
      <c r="J344" s="13">
        <v>0.93</v>
      </c>
      <c r="K344" s="15">
        <f t="shared" si="45"/>
        <v>-1.3251527571726762E-2</v>
      </c>
      <c r="L344" s="17">
        <f t="shared" si="52"/>
        <v>-5270</v>
      </c>
      <c r="M344" s="15">
        <f t="shared" si="53"/>
        <v>-0.25993864567879499</v>
      </c>
      <c r="N344" s="18">
        <f t="shared" si="46"/>
        <v>5.555555555555558E-2</v>
      </c>
      <c r="O344" s="15">
        <f t="shared" si="47"/>
        <v>0</v>
      </c>
      <c r="P344" s="15">
        <f t="shared" si="48"/>
        <v>-7.407407407407407E-2</v>
      </c>
      <c r="Q344" s="15">
        <f t="shared" si="49"/>
        <v>1.5463917525773141E-2</v>
      </c>
      <c r="R344" s="15">
        <f t="shared" si="50"/>
        <v>-7.6923076923076872E-2</v>
      </c>
      <c r="S344" s="15">
        <f t="shared" si="51"/>
        <v>1.0869565217391353E-2</v>
      </c>
    </row>
    <row r="345" spans="2:19" x14ac:dyDescent="0.45">
      <c r="B345" s="11">
        <v>43808</v>
      </c>
      <c r="C345" s="8">
        <v>397135</v>
      </c>
      <c r="D345" s="13">
        <v>0.17</v>
      </c>
      <c r="E345" s="8">
        <v>36</v>
      </c>
      <c r="F345" s="8">
        <v>22</v>
      </c>
      <c r="G345" s="8">
        <v>25</v>
      </c>
      <c r="H345" s="8">
        <v>363</v>
      </c>
      <c r="I345" s="8">
        <v>38</v>
      </c>
      <c r="J345" s="13">
        <v>0.92</v>
      </c>
      <c r="K345" s="15">
        <f t="shared" si="45"/>
        <v>-8.6816953019497323E-3</v>
      </c>
      <c r="L345" s="17">
        <f t="shared" si="52"/>
        <v>-3478</v>
      </c>
      <c r="M345" s="15">
        <f t="shared" si="53"/>
        <v>-3.5474081915410571E-2</v>
      </c>
      <c r="N345" s="18">
        <f t="shared" si="46"/>
        <v>0</v>
      </c>
      <c r="O345" s="15">
        <f t="shared" si="47"/>
        <v>0</v>
      </c>
      <c r="P345" s="15">
        <f t="shared" si="48"/>
        <v>-3.8461538461538436E-2</v>
      </c>
      <c r="Q345" s="15">
        <f t="shared" si="49"/>
        <v>-7.8680203045685237E-2</v>
      </c>
      <c r="R345" s="15">
        <f t="shared" si="50"/>
        <v>2.7027027027026973E-2</v>
      </c>
      <c r="S345" s="15">
        <f t="shared" si="51"/>
        <v>1.098901098901095E-2</v>
      </c>
    </row>
    <row r="346" spans="2:19" x14ac:dyDescent="0.45">
      <c r="B346" s="11">
        <v>43809</v>
      </c>
      <c r="C346" s="8">
        <v>408697</v>
      </c>
      <c r="D346" s="13">
        <v>0.18</v>
      </c>
      <c r="E346" s="8">
        <v>31</v>
      </c>
      <c r="F346" s="8">
        <v>19</v>
      </c>
      <c r="G346" s="8">
        <v>29</v>
      </c>
      <c r="H346" s="8">
        <v>370</v>
      </c>
      <c r="I346" s="8">
        <v>35</v>
      </c>
      <c r="J346" s="13">
        <v>0.94</v>
      </c>
      <c r="K346" s="15">
        <f t="shared" si="45"/>
        <v>3.9277713216240961E-2</v>
      </c>
      <c r="L346" s="17">
        <f t="shared" si="52"/>
        <v>15446</v>
      </c>
      <c r="M346" s="15">
        <f t="shared" si="53"/>
        <v>-0.10506641361934799</v>
      </c>
      <c r="N346" s="18">
        <f t="shared" si="46"/>
        <v>-5.2631578947368474E-2</v>
      </c>
      <c r="O346" s="15">
        <f t="shared" si="47"/>
        <v>-5.0000000000000044E-2</v>
      </c>
      <c r="P346" s="15">
        <f t="shared" si="48"/>
        <v>-3.3333333333333326E-2</v>
      </c>
      <c r="Q346" s="15">
        <f t="shared" si="49"/>
        <v>2.7777777777777679E-2</v>
      </c>
      <c r="R346" s="15">
        <f t="shared" si="50"/>
        <v>-0.10256410256410253</v>
      </c>
      <c r="S346" s="15">
        <f t="shared" si="51"/>
        <v>0</v>
      </c>
    </row>
    <row r="347" spans="2:19" x14ac:dyDescent="0.45">
      <c r="B347" s="11">
        <v>43810</v>
      </c>
      <c r="C347" s="8">
        <v>384623</v>
      </c>
      <c r="D347" s="13">
        <v>0.18</v>
      </c>
      <c r="E347" s="8">
        <v>36</v>
      </c>
      <c r="F347" s="8">
        <v>20</v>
      </c>
      <c r="G347" s="8">
        <v>27</v>
      </c>
      <c r="H347" s="8">
        <v>397</v>
      </c>
      <c r="I347" s="8">
        <v>37</v>
      </c>
      <c r="J347" s="13">
        <v>0.94</v>
      </c>
      <c r="K347" s="15">
        <f t="shared" si="45"/>
        <v>-3.5363793693068413E-3</v>
      </c>
      <c r="L347" s="17">
        <f t="shared" si="52"/>
        <v>-1365</v>
      </c>
      <c r="M347" s="15">
        <f t="shared" si="53"/>
        <v>-3.0467828575541755E-2</v>
      </c>
      <c r="N347" s="18">
        <f t="shared" si="46"/>
        <v>-5.2631578947368474E-2</v>
      </c>
      <c r="O347" s="15">
        <f t="shared" si="47"/>
        <v>0.11111111111111116</v>
      </c>
      <c r="P347" s="15">
        <f t="shared" si="48"/>
        <v>-3.5714285714285698E-2</v>
      </c>
      <c r="Q347" s="15">
        <f t="shared" si="49"/>
        <v>0</v>
      </c>
      <c r="R347" s="15">
        <f t="shared" si="50"/>
        <v>-2.6315789473684181E-2</v>
      </c>
      <c r="S347" s="15">
        <f t="shared" si="51"/>
        <v>2.1739130434782483E-2</v>
      </c>
    </row>
    <row r="348" spans="2:19" x14ac:dyDescent="0.45">
      <c r="B348" s="11">
        <v>43811</v>
      </c>
      <c r="C348" s="8">
        <v>385929</v>
      </c>
      <c r="D348" s="13">
        <v>0.18</v>
      </c>
      <c r="E348" s="8">
        <v>36</v>
      </c>
      <c r="F348" s="8">
        <v>21</v>
      </c>
      <c r="G348" s="8">
        <v>27</v>
      </c>
      <c r="H348" s="8">
        <v>386</v>
      </c>
      <c r="I348" s="8">
        <v>33</v>
      </c>
      <c r="J348" s="13">
        <v>0.92</v>
      </c>
      <c r="K348" s="15">
        <f t="shared" si="45"/>
        <v>-4.580956690080773E-2</v>
      </c>
      <c r="L348" s="17">
        <f t="shared" si="52"/>
        <v>-18528</v>
      </c>
      <c r="M348" s="15">
        <f t="shared" si="53"/>
        <v>0.14502851971903064</v>
      </c>
      <c r="N348" s="18">
        <f t="shared" si="46"/>
        <v>0</v>
      </c>
      <c r="O348" s="15">
        <f t="shared" si="47"/>
        <v>-4.5454545454545414E-2</v>
      </c>
      <c r="P348" s="15">
        <f t="shared" si="48"/>
        <v>-9.9999999999999978E-2</v>
      </c>
      <c r="Q348" s="15">
        <f t="shared" si="49"/>
        <v>4.3243243243243246E-2</v>
      </c>
      <c r="R348" s="15">
        <f t="shared" si="50"/>
        <v>-0.15384615384615385</v>
      </c>
      <c r="S348" s="15">
        <f t="shared" si="51"/>
        <v>1.098901098901095E-2</v>
      </c>
    </row>
    <row r="349" spans="2:19" x14ac:dyDescent="0.45">
      <c r="B349" s="11">
        <v>43812</v>
      </c>
      <c r="C349" s="8">
        <v>410246</v>
      </c>
      <c r="D349" s="13">
        <v>0.17</v>
      </c>
      <c r="E349" s="8">
        <v>32</v>
      </c>
      <c r="F349" s="8">
        <v>20</v>
      </c>
      <c r="G349" s="8">
        <v>25</v>
      </c>
      <c r="H349" s="8">
        <v>371</v>
      </c>
      <c r="I349" s="8">
        <v>33</v>
      </c>
      <c r="J349" s="13">
        <v>0.92</v>
      </c>
      <c r="K349" s="15">
        <f t="shared" si="45"/>
        <v>6.1507212626948693E-2</v>
      </c>
      <c r="L349" s="17">
        <f t="shared" si="52"/>
        <v>23771</v>
      </c>
      <c r="M349" s="15">
        <f t="shared" si="53"/>
        <v>-9.3438811581303405E-4</v>
      </c>
      <c r="N349" s="18">
        <f t="shared" si="46"/>
        <v>-0.10526315789473684</v>
      </c>
      <c r="O349" s="15">
        <f t="shared" si="47"/>
        <v>-4.7619047619047672E-2</v>
      </c>
      <c r="P349" s="15">
        <f t="shared" si="48"/>
        <v>-3.8461538461538436E-2</v>
      </c>
      <c r="Q349" s="15">
        <f t="shared" si="49"/>
        <v>4.2134831460674205E-2</v>
      </c>
      <c r="R349" s="15">
        <f t="shared" si="50"/>
        <v>3.125E-2</v>
      </c>
      <c r="S349" s="15">
        <f t="shared" si="51"/>
        <v>1.098901098901095E-2</v>
      </c>
    </row>
    <row r="350" spans="2:19" x14ac:dyDescent="0.45">
      <c r="B350" s="11">
        <v>43813</v>
      </c>
      <c r="C350" s="8">
        <v>386399</v>
      </c>
      <c r="D350" s="13">
        <v>0.17</v>
      </c>
      <c r="E350" s="8">
        <v>38</v>
      </c>
      <c r="F350" s="8">
        <v>19</v>
      </c>
      <c r="G350" s="8">
        <v>26</v>
      </c>
      <c r="H350" s="8">
        <v>391</v>
      </c>
      <c r="I350" s="8">
        <v>40</v>
      </c>
      <c r="J350" s="13">
        <v>0.92</v>
      </c>
      <c r="K350" s="15">
        <f t="shared" si="45"/>
        <v>-3.8777373397647197E-2</v>
      </c>
      <c r="L350" s="17">
        <f t="shared" si="52"/>
        <v>-15588</v>
      </c>
      <c r="M350" s="15">
        <f t="shared" si="53"/>
        <v>-3.8777373397647197E-2</v>
      </c>
      <c r="N350" s="18">
        <f t="shared" si="46"/>
        <v>0</v>
      </c>
      <c r="O350" s="15">
        <f t="shared" si="47"/>
        <v>-5.0000000000000044E-2</v>
      </c>
      <c r="P350" s="15">
        <f t="shared" si="48"/>
        <v>-0.1333333333333333</v>
      </c>
      <c r="Q350" s="15">
        <f t="shared" si="49"/>
        <v>5.6756756756756843E-2</v>
      </c>
      <c r="R350" s="15">
        <f t="shared" si="50"/>
        <v>0.11111111111111116</v>
      </c>
      <c r="S350" s="15">
        <f t="shared" si="51"/>
        <v>-3.1578947368420929E-2</v>
      </c>
    </row>
    <row r="351" spans="2:19" x14ac:dyDescent="0.45">
      <c r="B351" s="11">
        <v>43814</v>
      </c>
      <c r="C351" s="8">
        <v>410008</v>
      </c>
      <c r="D351" s="13">
        <v>0.18</v>
      </c>
      <c r="E351" s="8">
        <v>30</v>
      </c>
      <c r="F351" s="8">
        <v>21</v>
      </c>
      <c r="G351" s="8">
        <v>27</v>
      </c>
      <c r="H351" s="8">
        <v>355</v>
      </c>
      <c r="I351" s="8">
        <v>32</v>
      </c>
      <c r="J351" s="13">
        <v>0.91</v>
      </c>
      <c r="K351" s="15">
        <f t="shared" si="45"/>
        <v>4.4819326232098167E-2</v>
      </c>
      <c r="L351" s="17">
        <f t="shared" si="52"/>
        <v>17588</v>
      </c>
      <c r="M351" s="15">
        <f t="shared" si="53"/>
        <v>4.4819326232098167E-2</v>
      </c>
      <c r="N351" s="18">
        <f t="shared" si="46"/>
        <v>-5.2631578947368474E-2</v>
      </c>
      <c r="O351" s="15">
        <f t="shared" si="47"/>
        <v>0.16666666666666674</v>
      </c>
      <c r="P351" s="15">
        <f t="shared" si="48"/>
        <v>8.0000000000000071E-2</v>
      </c>
      <c r="Q351" s="15">
        <f t="shared" si="49"/>
        <v>-9.898477157360408E-2</v>
      </c>
      <c r="R351" s="15">
        <f t="shared" si="50"/>
        <v>-0.11111111111111116</v>
      </c>
      <c r="S351" s="15">
        <f t="shared" si="51"/>
        <v>-2.1505376344086002E-2</v>
      </c>
    </row>
    <row r="352" spans="2:19" x14ac:dyDescent="0.45">
      <c r="B352" s="11">
        <v>43815</v>
      </c>
      <c r="C352" s="8">
        <v>390197</v>
      </c>
      <c r="D352" s="13">
        <v>0.19</v>
      </c>
      <c r="E352" s="8">
        <v>40</v>
      </c>
      <c r="F352" s="8">
        <v>19</v>
      </c>
      <c r="G352" s="8">
        <v>27</v>
      </c>
      <c r="H352" s="8">
        <v>386</v>
      </c>
      <c r="I352" s="8">
        <v>31</v>
      </c>
      <c r="J352" s="13">
        <v>0.95</v>
      </c>
      <c r="K352" s="15">
        <f t="shared" si="45"/>
        <v>-1.7470129804726398E-2</v>
      </c>
      <c r="L352" s="17">
        <f t="shared" si="52"/>
        <v>-6938</v>
      </c>
      <c r="M352" s="15">
        <f t="shared" si="53"/>
        <v>9.1699855772526373E-2</v>
      </c>
      <c r="N352" s="18">
        <f t="shared" si="46"/>
        <v>0.11764705882352944</v>
      </c>
      <c r="O352" s="15">
        <f t="shared" si="47"/>
        <v>-0.13636363636363635</v>
      </c>
      <c r="P352" s="15">
        <f t="shared" si="48"/>
        <v>8.0000000000000071E-2</v>
      </c>
      <c r="Q352" s="15">
        <f t="shared" si="49"/>
        <v>6.336088154269981E-2</v>
      </c>
      <c r="R352" s="15">
        <f t="shared" si="50"/>
        <v>-0.18421052631578949</v>
      </c>
      <c r="S352" s="15">
        <f t="shared" si="51"/>
        <v>3.2608695652173836E-2</v>
      </c>
    </row>
    <row r="353" spans="2:19" x14ac:dyDescent="0.45">
      <c r="B353" s="11">
        <v>43816</v>
      </c>
      <c r="C353" s="8">
        <v>393364</v>
      </c>
      <c r="D353" s="13">
        <v>0.17</v>
      </c>
      <c r="E353" s="8">
        <v>40</v>
      </c>
      <c r="F353" s="8">
        <v>20</v>
      </c>
      <c r="G353" s="8">
        <v>27</v>
      </c>
      <c r="H353" s="8">
        <v>356</v>
      </c>
      <c r="I353" s="8">
        <v>33</v>
      </c>
      <c r="J353" s="13">
        <v>0.92</v>
      </c>
      <c r="K353" s="15">
        <f t="shared" si="45"/>
        <v>-3.7516791168029084E-2</v>
      </c>
      <c r="L353" s="17">
        <f t="shared" si="52"/>
        <v>-15333</v>
      </c>
      <c r="M353" s="15">
        <f t="shared" si="53"/>
        <v>0.24191381784770427</v>
      </c>
      <c r="N353" s="18">
        <f t="shared" si="46"/>
        <v>-5.5555555555555469E-2</v>
      </c>
      <c r="O353" s="15">
        <f t="shared" si="47"/>
        <v>5.2631578947368363E-2</v>
      </c>
      <c r="P353" s="15">
        <f t="shared" si="48"/>
        <v>-6.8965517241379337E-2</v>
      </c>
      <c r="Q353" s="15">
        <f t="shared" si="49"/>
        <v>-3.7837837837837784E-2</v>
      </c>
      <c r="R353" s="15">
        <f t="shared" si="50"/>
        <v>-5.7142857142857162E-2</v>
      </c>
      <c r="S353" s="15">
        <f t="shared" si="51"/>
        <v>-2.1276595744680771E-2</v>
      </c>
    </row>
    <row r="354" spans="2:19" x14ac:dyDescent="0.45">
      <c r="B354" s="11">
        <v>43817</v>
      </c>
      <c r="C354" s="8">
        <v>396256</v>
      </c>
      <c r="D354" s="13">
        <v>0.19</v>
      </c>
      <c r="E354" s="8">
        <v>40</v>
      </c>
      <c r="F354" s="8">
        <v>22</v>
      </c>
      <c r="G354" s="8">
        <v>27</v>
      </c>
      <c r="H354" s="8">
        <v>362</v>
      </c>
      <c r="I354" s="8">
        <v>38</v>
      </c>
      <c r="J354" s="13">
        <v>0.93</v>
      </c>
      <c r="K354" s="15">
        <f t="shared" si="45"/>
        <v>3.0245201145017386E-2</v>
      </c>
      <c r="L354" s="17">
        <f t="shared" si="52"/>
        <v>11633</v>
      </c>
      <c r="M354" s="15">
        <f t="shared" si="53"/>
        <v>0.14471689016113043</v>
      </c>
      <c r="N354" s="18">
        <f t="shared" si="46"/>
        <v>5.555555555555558E-2</v>
      </c>
      <c r="O354" s="15">
        <f t="shared" si="47"/>
        <v>0.10000000000000009</v>
      </c>
      <c r="P354" s="15">
        <f t="shared" si="48"/>
        <v>0</v>
      </c>
      <c r="Q354" s="15">
        <f t="shared" si="49"/>
        <v>-8.816120906801006E-2</v>
      </c>
      <c r="R354" s="15">
        <f t="shared" si="50"/>
        <v>2.7027027027026973E-2</v>
      </c>
      <c r="S354" s="15">
        <f t="shared" si="51"/>
        <v>-1.0638297872340274E-2</v>
      </c>
    </row>
    <row r="355" spans="2:19" x14ac:dyDescent="0.45">
      <c r="B355" s="11">
        <v>43818</v>
      </c>
      <c r="C355" s="8">
        <v>395679</v>
      </c>
      <c r="D355" s="13">
        <v>0.17</v>
      </c>
      <c r="E355" s="8">
        <v>34</v>
      </c>
      <c r="F355" s="8">
        <v>19</v>
      </c>
      <c r="G355" s="8">
        <v>30</v>
      </c>
      <c r="H355" s="8">
        <v>354</v>
      </c>
      <c r="I355" s="8">
        <v>32</v>
      </c>
      <c r="J355" s="13">
        <v>0.92</v>
      </c>
      <c r="K355" s="15">
        <f t="shared" si="45"/>
        <v>2.5263714310145069E-2</v>
      </c>
      <c r="L355" s="17">
        <f t="shared" si="52"/>
        <v>9750</v>
      </c>
      <c r="M355" s="15">
        <f t="shared" si="53"/>
        <v>-3.1695380929307349E-2</v>
      </c>
      <c r="N355" s="18">
        <f t="shared" si="46"/>
        <v>-5.5555555555555469E-2</v>
      </c>
      <c r="O355" s="15">
        <f t="shared" si="47"/>
        <v>-9.5238095238095233E-2</v>
      </c>
      <c r="P355" s="15">
        <f t="shared" si="48"/>
        <v>0.11111111111111116</v>
      </c>
      <c r="Q355" s="15">
        <f t="shared" si="49"/>
        <v>-8.2901554404145039E-2</v>
      </c>
      <c r="R355" s="15">
        <f t="shared" si="50"/>
        <v>-3.0303030303030276E-2</v>
      </c>
      <c r="S355" s="15">
        <f t="shared" si="51"/>
        <v>0</v>
      </c>
    </row>
    <row r="356" spans="2:19" x14ac:dyDescent="0.45">
      <c r="B356" s="11">
        <v>43819</v>
      </c>
      <c r="C356" s="8">
        <v>388480</v>
      </c>
      <c r="D356" s="13">
        <v>0.18</v>
      </c>
      <c r="E356" s="8">
        <v>34</v>
      </c>
      <c r="F356" s="8">
        <v>20</v>
      </c>
      <c r="G356" s="8">
        <v>27</v>
      </c>
      <c r="H356" s="8">
        <v>362</v>
      </c>
      <c r="I356" s="8">
        <v>39</v>
      </c>
      <c r="J356" s="13">
        <v>0.95</v>
      </c>
      <c r="K356" s="15">
        <f t="shared" si="45"/>
        <v>-5.305597129527162E-2</v>
      </c>
      <c r="L356" s="17">
        <f t="shared" si="52"/>
        <v>-21766</v>
      </c>
      <c r="M356" s="15">
        <f t="shared" si="53"/>
        <v>6.1280304987738621E-3</v>
      </c>
      <c r="N356" s="18">
        <f t="shared" si="46"/>
        <v>5.8823529411764497E-2</v>
      </c>
      <c r="O356" s="15">
        <f t="shared" si="47"/>
        <v>0</v>
      </c>
      <c r="P356" s="15">
        <f t="shared" si="48"/>
        <v>8.0000000000000071E-2</v>
      </c>
      <c r="Q356" s="15">
        <f t="shared" si="49"/>
        <v>-2.425876010781669E-2</v>
      </c>
      <c r="R356" s="15">
        <f t="shared" si="50"/>
        <v>0.18181818181818188</v>
      </c>
      <c r="S356" s="15">
        <f t="shared" si="51"/>
        <v>3.2608695652173836E-2</v>
      </c>
    </row>
    <row r="357" spans="2:19" x14ac:dyDescent="0.45">
      <c r="B357" s="11">
        <v>43820</v>
      </c>
      <c r="C357" s="8">
        <v>399659</v>
      </c>
      <c r="D357" s="13">
        <v>0.17</v>
      </c>
      <c r="E357" s="8">
        <v>39</v>
      </c>
      <c r="F357" s="8">
        <v>17</v>
      </c>
      <c r="G357" s="8">
        <v>29</v>
      </c>
      <c r="H357" s="8">
        <v>350</v>
      </c>
      <c r="I357" s="8">
        <v>31</v>
      </c>
      <c r="J357" s="13">
        <v>0.91</v>
      </c>
      <c r="K357" s="15">
        <f t="shared" si="45"/>
        <v>3.4316858998082234E-2</v>
      </c>
      <c r="L357" s="17">
        <f t="shared" si="52"/>
        <v>13260</v>
      </c>
      <c r="M357" s="15">
        <f t="shared" si="53"/>
        <v>6.1535723708558088E-2</v>
      </c>
      <c r="N357" s="18">
        <f t="shared" si="46"/>
        <v>0</v>
      </c>
      <c r="O357" s="15">
        <f t="shared" si="47"/>
        <v>-0.10526315789473684</v>
      </c>
      <c r="P357" s="15">
        <f t="shared" si="48"/>
        <v>0.11538461538461542</v>
      </c>
      <c r="Q357" s="15">
        <f t="shared" si="49"/>
        <v>-0.1048593350383632</v>
      </c>
      <c r="R357" s="15">
        <f t="shared" si="50"/>
        <v>-0.22499999999999998</v>
      </c>
      <c r="S357" s="15">
        <f t="shared" si="51"/>
        <v>-1.0869565217391353E-2</v>
      </c>
    </row>
    <row r="358" spans="2:19" x14ac:dyDescent="0.45">
      <c r="B358" s="11">
        <v>43821</v>
      </c>
      <c r="C358" s="8">
        <v>391668</v>
      </c>
      <c r="D358" s="13">
        <v>0.18</v>
      </c>
      <c r="E358" s="8">
        <v>30</v>
      </c>
      <c r="F358" s="8">
        <v>18</v>
      </c>
      <c r="G358" s="8">
        <v>25</v>
      </c>
      <c r="H358" s="8">
        <v>397</v>
      </c>
      <c r="I358" s="8">
        <v>39</v>
      </c>
      <c r="J358" s="13">
        <v>0.92</v>
      </c>
      <c r="K358" s="15">
        <f t="shared" si="45"/>
        <v>-4.4730834520302021E-2</v>
      </c>
      <c r="L358" s="17">
        <f t="shared" si="52"/>
        <v>-18340</v>
      </c>
      <c r="M358" s="15">
        <f t="shared" si="53"/>
        <v>-4.4730834520302021E-2</v>
      </c>
      <c r="N358" s="18">
        <f t="shared" si="46"/>
        <v>0</v>
      </c>
      <c r="O358" s="15">
        <f t="shared" si="47"/>
        <v>-0.1428571428571429</v>
      </c>
      <c r="P358" s="15">
        <f t="shared" si="48"/>
        <v>-7.407407407407407E-2</v>
      </c>
      <c r="Q358" s="15">
        <f t="shared" si="49"/>
        <v>0.11830985915492964</v>
      </c>
      <c r="R358" s="15">
        <f t="shared" si="50"/>
        <v>0.21875</v>
      </c>
      <c r="S358" s="15">
        <f t="shared" si="51"/>
        <v>1.098901098901095E-2</v>
      </c>
    </row>
    <row r="359" spans="2:19" x14ac:dyDescent="0.45">
      <c r="B359" s="11">
        <v>43822</v>
      </c>
      <c r="C359" s="8">
        <v>387294</v>
      </c>
      <c r="D359" s="13">
        <v>0.17</v>
      </c>
      <c r="E359" s="8">
        <v>34</v>
      </c>
      <c r="F359" s="8">
        <v>18</v>
      </c>
      <c r="G359" s="8">
        <v>29</v>
      </c>
      <c r="H359" s="8">
        <v>357</v>
      </c>
      <c r="I359" s="8">
        <v>30</v>
      </c>
      <c r="J359" s="13">
        <v>0.92</v>
      </c>
      <c r="K359" s="15">
        <f t="shared" si="45"/>
        <v>-7.4398316747693594E-3</v>
      </c>
      <c r="L359" s="17">
        <f t="shared" si="52"/>
        <v>-2903</v>
      </c>
      <c r="M359" s="15">
        <f t="shared" si="53"/>
        <v>-0.15632385692355399</v>
      </c>
      <c r="N359" s="18">
        <f t="shared" si="46"/>
        <v>-0.10526315789473684</v>
      </c>
      <c r="O359" s="15">
        <f t="shared" si="47"/>
        <v>-5.2631578947368474E-2</v>
      </c>
      <c r="P359" s="15">
        <f t="shared" si="48"/>
        <v>7.4074074074074181E-2</v>
      </c>
      <c r="Q359" s="15">
        <f t="shared" si="49"/>
        <v>-7.5129533678756522E-2</v>
      </c>
      <c r="R359" s="15">
        <f t="shared" si="50"/>
        <v>-3.2258064516129004E-2</v>
      </c>
      <c r="S359" s="15">
        <f t="shared" si="51"/>
        <v>-3.1578947368420929E-2</v>
      </c>
    </row>
    <row r="360" spans="2:19" x14ac:dyDescent="0.45">
      <c r="B360" s="11">
        <v>43823</v>
      </c>
      <c r="C360" s="8">
        <v>385346</v>
      </c>
      <c r="D360" s="13">
        <v>0.17</v>
      </c>
      <c r="E360" s="8">
        <v>40</v>
      </c>
      <c r="F360" s="8">
        <v>17</v>
      </c>
      <c r="G360" s="8">
        <v>26</v>
      </c>
      <c r="H360" s="8">
        <v>394</v>
      </c>
      <c r="I360" s="8">
        <v>40</v>
      </c>
      <c r="J360" s="13">
        <v>0.93</v>
      </c>
      <c r="K360" s="15">
        <f t="shared" si="45"/>
        <v>-2.0383156567454042E-2</v>
      </c>
      <c r="L360" s="17">
        <f t="shared" si="52"/>
        <v>-8018</v>
      </c>
      <c r="M360" s="15">
        <f t="shared" si="53"/>
        <v>-2.0383156567454042E-2</v>
      </c>
      <c r="N360" s="18">
        <f t="shared" si="46"/>
        <v>0</v>
      </c>
      <c r="O360" s="15">
        <f t="shared" si="47"/>
        <v>-0.15000000000000002</v>
      </c>
      <c r="P360" s="15">
        <f t="shared" si="48"/>
        <v>-3.703703703703709E-2</v>
      </c>
      <c r="Q360" s="15">
        <f t="shared" si="49"/>
        <v>0.10674157303370779</v>
      </c>
      <c r="R360" s="15">
        <f t="shared" si="50"/>
        <v>0.21212121212121215</v>
      </c>
      <c r="S360" s="15">
        <f t="shared" si="51"/>
        <v>1.0869565217391353E-2</v>
      </c>
    </row>
    <row r="361" spans="2:19" x14ac:dyDescent="0.45">
      <c r="B361" s="11">
        <v>43824</v>
      </c>
      <c r="C361" s="8">
        <v>403674</v>
      </c>
      <c r="D361" s="13">
        <v>0.19</v>
      </c>
      <c r="E361" s="8">
        <v>38</v>
      </c>
      <c r="F361" s="8">
        <v>20</v>
      </c>
      <c r="G361" s="8">
        <v>27</v>
      </c>
      <c r="H361" s="8">
        <v>366</v>
      </c>
      <c r="I361" s="8">
        <v>35</v>
      </c>
      <c r="J361" s="13">
        <v>0.93</v>
      </c>
      <c r="K361" s="15">
        <f t="shared" si="45"/>
        <v>1.8720221271097515E-2</v>
      </c>
      <c r="L361" s="17">
        <f t="shared" si="52"/>
        <v>7418</v>
      </c>
      <c r="M361" s="15">
        <f t="shared" si="53"/>
        <v>-3.2215789792457428E-2</v>
      </c>
      <c r="N361" s="18">
        <f t="shared" si="46"/>
        <v>0</v>
      </c>
      <c r="O361" s="15">
        <f t="shared" si="47"/>
        <v>-9.0909090909090939E-2</v>
      </c>
      <c r="P361" s="15">
        <f t="shared" si="48"/>
        <v>0</v>
      </c>
      <c r="Q361" s="15">
        <f t="shared" si="49"/>
        <v>1.1049723756906049E-2</v>
      </c>
      <c r="R361" s="15">
        <f t="shared" si="50"/>
        <v>-7.8947368421052655E-2</v>
      </c>
      <c r="S361" s="15">
        <f t="shared" si="51"/>
        <v>0</v>
      </c>
    </row>
    <row r="362" spans="2:19" x14ac:dyDescent="0.45">
      <c r="B362" s="11">
        <v>43825</v>
      </c>
      <c r="C362" s="8">
        <v>381035</v>
      </c>
      <c r="D362" s="13">
        <v>0.18</v>
      </c>
      <c r="E362" s="8">
        <v>39</v>
      </c>
      <c r="F362" s="8">
        <v>21</v>
      </c>
      <c r="G362" s="8">
        <v>29</v>
      </c>
      <c r="H362" s="8">
        <v>380</v>
      </c>
      <c r="I362" s="8">
        <v>36</v>
      </c>
      <c r="J362" s="13">
        <v>0.95</v>
      </c>
      <c r="K362" s="15">
        <f t="shared" si="45"/>
        <v>-3.7009798346639533E-2</v>
      </c>
      <c r="L362" s="17">
        <f t="shared" si="52"/>
        <v>-14644</v>
      </c>
      <c r="M362" s="15">
        <f t="shared" si="53"/>
        <v>0.10460640777885466</v>
      </c>
      <c r="N362" s="18">
        <f t="shared" si="46"/>
        <v>5.8823529411764497E-2</v>
      </c>
      <c r="O362" s="15">
        <f t="shared" si="47"/>
        <v>0.10526315789473695</v>
      </c>
      <c r="P362" s="15">
        <f t="shared" si="48"/>
        <v>-3.3333333333333326E-2</v>
      </c>
      <c r="Q362" s="15">
        <f t="shared" si="49"/>
        <v>7.344632768361592E-2</v>
      </c>
      <c r="R362" s="15">
        <f t="shared" si="50"/>
        <v>0.125</v>
      </c>
      <c r="S362" s="15">
        <f t="shared" si="51"/>
        <v>3.2608695652173836E-2</v>
      </c>
    </row>
    <row r="363" spans="2:19" x14ac:dyDescent="0.45">
      <c r="B363" s="11">
        <v>43826</v>
      </c>
      <c r="C363" s="8">
        <v>409390</v>
      </c>
      <c r="D363" s="13">
        <v>0.19</v>
      </c>
      <c r="E363" s="8">
        <v>30</v>
      </c>
      <c r="F363" s="8">
        <v>18</v>
      </c>
      <c r="G363" s="8">
        <v>27</v>
      </c>
      <c r="H363" s="8">
        <v>387</v>
      </c>
      <c r="I363" s="8">
        <v>33</v>
      </c>
      <c r="J363" s="13">
        <v>0.91</v>
      </c>
      <c r="K363" s="15">
        <f t="shared" si="45"/>
        <v>5.3825164744645715E-2</v>
      </c>
      <c r="L363" s="17">
        <f t="shared" si="52"/>
        <v>20910</v>
      </c>
      <c r="M363" s="15">
        <f t="shared" si="53"/>
        <v>-7.0154266401783127E-2</v>
      </c>
      <c r="N363" s="18">
        <f t="shared" si="46"/>
        <v>5.555555555555558E-2</v>
      </c>
      <c r="O363" s="15">
        <f t="shared" si="47"/>
        <v>-9.9999999999999978E-2</v>
      </c>
      <c r="P363" s="15">
        <f t="shared" si="48"/>
        <v>0</v>
      </c>
      <c r="Q363" s="15">
        <f t="shared" si="49"/>
        <v>6.9060773480662974E-2</v>
      </c>
      <c r="R363" s="15">
        <f t="shared" si="50"/>
        <v>-0.15384615384615385</v>
      </c>
      <c r="S363" s="15">
        <f t="shared" si="51"/>
        <v>-4.2105263157894646E-2</v>
      </c>
    </row>
    <row r="364" spans="2:19" x14ac:dyDescent="0.45">
      <c r="B364" s="11">
        <v>43827</v>
      </c>
      <c r="C364" s="8">
        <v>383323</v>
      </c>
      <c r="D364" s="13">
        <v>0.19</v>
      </c>
      <c r="E364" s="8">
        <v>30</v>
      </c>
      <c r="F364" s="8">
        <v>18</v>
      </c>
      <c r="G364" s="8">
        <v>27</v>
      </c>
      <c r="H364" s="8">
        <v>388</v>
      </c>
      <c r="I364" s="8">
        <v>37</v>
      </c>
      <c r="J364" s="13">
        <v>0.91</v>
      </c>
      <c r="K364" s="15">
        <f t="shared" si="45"/>
        <v>-4.0874845806049609E-2</v>
      </c>
      <c r="L364" s="17">
        <f t="shared" si="52"/>
        <v>-16336</v>
      </c>
      <c r="M364" s="15">
        <f t="shared" si="53"/>
        <v>-0.26221141985080743</v>
      </c>
      <c r="N364" s="18">
        <f t="shared" si="46"/>
        <v>0.11764705882352944</v>
      </c>
      <c r="O364" s="15">
        <f t="shared" si="47"/>
        <v>5.8823529411764719E-2</v>
      </c>
      <c r="P364" s="15">
        <f t="shared" si="48"/>
        <v>-6.8965517241379337E-2</v>
      </c>
      <c r="Q364" s="15">
        <f t="shared" si="49"/>
        <v>0.10857142857142854</v>
      </c>
      <c r="R364" s="15">
        <f t="shared" si="50"/>
        <v>0.19354838709677424</v>
      </c>
      <c r="S364" s="15">
        <f t="shared" si="51"/>
        <v>0</v>
      </c>
    </row>
    <row r="365" spans="2:19" x14ac:dyDescent="0.45">
      <c r="B365" s="11">
        <v>43828</v>
      </c>
      <c r="C365" s="8">
        <v>385433</v>
      </c>
      <c r="D365" s="13">
        <v>0.17</v>
      </c>
      <c r="E365" s="8">
        <v>38</v>
      </c>
      <c r="F365" s="8">
        <v>17</v>
      </c>
      <c r="G365" s="8">
        <v>25</v>
      </c>
      <c r="H365" s="8">
        <v>350</v>
      </c>
      <c r="I365" s="8">
        <v>31</v>
      </c>
      <c r="J365" s="13">
        <v>0.94</v>
      </c>
      <c r="K365" s="15">
        <f t="shared" si="45"/>
        <v>-1.5919094743507278E-2</v>
      </c>
      <c r="L365" s="17">
        <f t="shared" si="52"/>
        <v>-6235</v>
      </c>
      <c r="M365" s="15">
        <f t="shared" si="53"/>
        <v>0.24650247999155739</v>
      </c>
      <c r="N365" s="18">
        <f t="shared" si="46"/>
        <v>-5.5555555555555469E-2</v>
      </c>
      <c r="O365" s="15">
        <f t="shared" si="47"/>
        <v>-5.555555555555558E-2</v>
      </c>
      <c r="P365" s="15">
        <f t="shared" si="48"/>
        <v>0</v>
      </c>
      <c r="Q365" s="15">
        <f t="shared" si="49"/>
        <v>-0.11838790931989929</v>
      </c>
      <c r="R365" s="15">
        <f t="shared" si="50"/>
        <v>-0.20512820512820518</v>
      </c>
      <c r="S365" s="15">
        <f t="shared" si="51"/>
        <v>2.1739130434782483E-2</v>
      </c>
    </row>
    <row r="366" spans="2:19" x14ac:dyDescent="0.45">
      <c r="B366" s="11">
        <v>43829</v>
      </c>
      <c r="C366" s="8">
        <v>382858</v>
      </c>
      <c r="D366" s="13">
        <v>0.18</v>
      </c>
      <c r="E366" s="8">
        <v>38</v>
      </c>
      <c r="F366" s="8">
        <v>17</v>
      </c>
      <c r="G366" s="8">
        <v>26</v>
      </c>
      <c r="H366" s="8">
        <v>385</v>
      </c>
      <c r="I366" s="8">
        <v>30</v>
      </c>
      <c r="J366" s="13">
        <v>0.95</v>
      </c>
      <c r="K366" s="15">
        <f t="shared" si="45"/>
        <v>-1.1453830939802789E-2</v>
      </c>
      <c r="L366" s="17">
        <f t="shared" si="52"/>
        <v>-4436</v>
      </c>
      <c r="M366" s="15">
        <f t="shared" si="53"/>
        <v>0.10484571836139689</v>
      </c>
      <c r="N366" s="18">
        <f t="shared" si="46"/>
        <v>5.8823529411764497E-2</v>
      </c>
      <c r="O366" s="15">
        <f t="shared" si="47"/>
        <v>-5.555555555555558E-2</v>
      </c>
      <c r="P366" s="15">
        <f t="shared" si="48"/>
        <v>-0.10344827586206895</v>
      </c>
      <c r="Q366" s="15">
        <f t="shared" si="49"/>
        <v>7.8431372549019551E-2</v>
      </c>
      <c r="R366" s="15">
        <f t="shared" si="50"/>
        <v>0</v>
      </c>
      <c r="S366" s="15">
        <f t="shared" si="51"/>
        <v>3.2608695652173836E-2</v>
      </c>
    </row>
    <row r="367" spans="2:19" x14ac:dyDescent="0.45">
      <c r="B367" s="11">
        <v>43830</v>
      </c>
      <c r="C367" s="8">
        <v>384453</v>
      </c>
      <c r="D367" s="13">
        <v>0.19</v>
      </c>
      <c r="E367" s="8">
        <v>33</v>
      </c>
      <c r="F367" s="8">
        <v>18</v>
      </c>
      <c r="G367" s="8">
        <v>26</v>
      </c>
      <c r="H367" s="8">
        <v>357</v>
      </c>
      <c r="I367" s="8">
        <v>36</v>
      </c>
      <c r="J367" s="13">
        <v>0.91</v>
      </c>
      <c r="K367" s="15">
        <f t="shared" si="45"/>
        <v>-2.3173978710042675E-3</v>
      </c>
      <c r="L367" s="17">
        <f t="shared" si="52"/>
        <v>-893</v>
      </c>
      <c r="M367" s="15">
        <f t="shared" si="53"/>
        <v>-0.1769118532435785</v>
      </c>
      <c r="N367" s="18">
        <f t="shared" si="46"/>
        <v>0.11764705882352944</v>
      </c>
      <c r="O367" s="15">
        <f t="shared" si="47"/>
        <v>5.8823529411764719E-2</v>
      </c>
      <c r="P367" s="15">
        <f t="shared" si="48"/>
        <v>0</v>
      </c>
      <c r="Q367" s="15">
        <f t="shared" si="49"/>
        <v>-9.3908629441624369E-2</v>
      </c>
      <c r="R367" s="15">
        <f t="shared" si="50"/>
        <v>-9.9999999999999978E-2</v>
      </c>
      <c r="S367" s="15">
        <f t="shared" si="51"/>
        <v>-2.1505376344086002E-2</v>
      </c>
    </row>
    <row r="368" spans="2:19" x14ac:dyDescent="0.45">
      <c r="B368" s="11">
        <v>43831</v>
      </c>
      <c r="C368" s="8">
        <v>385535</v>
      </c>
      <c r="D368" s="13">
        <v>0.17</v>
      </c>
      <c r="E368" s="8">
        <v>31</v>
      </c>
      <c r="F368" s="8">
        <v>20</v>
      </c>
      <c r="G368" s="8">
        <v>28</v>
      </c>
      <c r="H368" s="8">
        <v>397</v>
      </c>
      <c r="I368" s="8">
        <v>33</v>
      </c>
      <c r="J368" s="13">
        <v>0.93</v>
      </c>
      <c r="K368" s="15">
        <f t="shared" si="45"/>
        <v>-4.4934774099892438E-2</v>
      </c>
      <c r="L368" s="17">
        <f t="shared" si="52"/>
        <v>-18139</v>
      </c>
      <c r="M368" s="15">
        <f t="shared" si="53"/>
        <v>-0.22086784202885967</v>
      </c>
      <c r="N368" s="18">
        <f t="shared" si="46"/>
        <v>-0.10526315789473684</v>
      </c>
      <c r="O368" s="15">
        <f t="shared" si="47"/>
        <v>0</v>
      </c>
      <c r="P368" s="15">
        <f t="shared" si="48"/>
        <v>3.7037037037036979E-2</v>
      </c>
      <c r="Q368" s="15">
        <f t="shared" si="49"/>
        <v>8.4699453551912551E-2</v>
      </c>
      <c r="R368" s="15">
        <f t="shared" si="50"/>
        <v>-5.7142857142857162E-2</v>
      </c>
      <c r="S368" s="15">
        <f t="shared" si="5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A005-8240-4167-9A90-165392A2D01D}">
  <dimension ref="E3:F17"/>
  <sheetViews>
    <sheetView showGridLines="0" workbookViewId="0">
      <selection activeCell="I8" sqref="I8"/>
    </sheetView>
  </sheetViews>
  <sheetFormatPr defaultRowHeight="15.9" x14ac:dyDescent="0.45"/>
  <cols>
    <col min="4" max="4" width="6.5703125" customWidth="1"/>
    <col min="5" max="5" width="10.92578125" customWidth="1"/>
    <col min="6" max="6" width="16.140625" customWidth="1"/>
  </cols>
  <sheetData>
    <row r="3" spans="5:6" ht="20.6" x14ac:dyDescent="0.55000000000000004">
      <c r="E3" s="22" t="s">
        <v>87</v>
      </c>
      <c r="F3" s="22"/>
    </row>
    <row r="4" spans="5:6" x14ac:dyDescent="0.45">
      <c r="E4" s="6" t="s">
        <v>73</v>
      </c>
      <c r="F4" s="6" t="s">
        <v>74</v>
      </c>
    </row>
    <row r="5" spans="5:6" x14ac:dyDescent="0.45">
      <c r="E5" s="19" t="s">
        <v>75</v>
      </c>
      <c r="F5" s="7">
        <f>COUNTIFS('Session Details'!$A$10:$A$368,E5,'Session Details'!$I$10:$I$368,"&gt;=20%")+COUNTIFS('Session Details'!$A$10:$A$368, E5, 'Session Details'!$I$10:$I$368, "&lt;=-20%")</f>
        <v>6</v>
      </c>
    </row>
    <row r="6" spans="5:6" x14ac:dyDescent="0.45">
      <c r="E6" s="19" t="s">
        <v>76</v>
      </c>
      <c r="F6" s="7">
        <f>COUNTIFS('Session Details'!$A$10:$A$368,E6,'Session Details'!$I$10:$I$368,"&gt;=20%")+COUNTIFS('Session Details'!$A$10:$A$368, E6, 'Session Details'!$I$10:$I$368, "&lt;=-20%")</f>
        <v>4</v>
      </c>
    </row>
    <row r="7" spans="5:6" x14ac:dyDescent="0.45">
      <c r="E7" s="19" t="s">
        <v>77</v>
      </c>
      <c r="F7" s="7">
        <f>COUNTIFS('Session Details'!$A$10:$A$368,E7,'Session Details'!$I$10:$I$368,"&gt;=20%")+COUNTIFS('Session Details'!$A$10:$A$368, E7, 'Session Details'!$I$10:$I$368, "&lt;=-20%")</f>
        <v>5</v>
      </c>
    </row>
    <row r="8" spans="5:6" x14ac:dyDescent="0.45">
      <c r="E8" s="19" t="s">
        <v>78</v>
      </c>
      <c r="F8" s="7">
        <f>COUNTIFS('Session Details'!$A$10:$A$368,E8,'Session Details'!$I$10:$I$368,"&gt;=20%")+COUNTIFS('Session Details'!$A$10:$A$368, E8, 'Session Details'!$I$10:$I$368, "&lt;=-20%")</f>
        <v>7</v>
      </c>
    </row>
    <row r="9" spans="5:6" x14ac:dyDescent="0.45">
      <c r="E9" s="19" t="s">
        <v>59</v>
      </c>
      <c r="F9" s="7">
        <f>COUNTIFS('Session Details'!$A$10:$A$368,E9,'Session Details'!$I$10:$I$368,"&gt;=20%")+COUNTIFS('Session Details'!$A$10:$A$368, E9, 'Session Details'!$I$10:$I$368, "&lt;=-20%")</f>
        <v>0</v>
      </c>
    </row>
    <row r="10" spans="5:6" x14ac:dyDescent="0.45">
      <c r="E10" s="19" t="s">
        <v>79</v>
      </c>
      <c r="F10" s="7">
        <f>COUNTIFS('Session Details'!$A$10:$A$368,E10,'Session Details'!$I$10:$I$368,"&gt;=20%")+COUNTIFS('Session Details'!$A$10:$A$368, E10, 'Session Details'!$I$10:$I$368, "&lt;=-20%")</f>
        <v>2</v>
      </c>
    </row>
    <row r="11" spans="5:6" x14ac:dyDescent="0.45">
      <c r="E11" s="19" t="s">
        <v>80</v>
      </c>
      <c r="F11" s="7">
        <f>COUNTIFS('Session Details'!$A$10:$A$368,E11,'Session Details'!$I$10:$I$368,"&gt;=20%")+COUNTIFS('Session Details'!$A$10:$A$368, E11, 'Session Details'!$I$10:$I$368, "&lt;=-20%")</f>
        <v>2</v>
      </c>
    </row>
    <row r="12" spans="5:6" x14ac:dyDescent="0.45">
      <c r="E12" s="19" t="s">
        <v>81</v>
      </c>
      <c r="F12" s="7">
        <f>COUNTIFS('Session Details'!$A$10:$A$368,E12,'Session Details'!$I$10:$I$368,"&gt;=20%")+COUNTIFS('Session Details'!$A$10:$A$368, E12, 'Session Details'!$I$10:$I$368, "&lt;=-20%")</f>
        <v>2</v>
      </c>
    </row>
    <row r="13" spans="5:6" x14ac:dyDescent="0.45">
      <c r="E13" s="19" t="s">
        <v>82</v>
      </c>
      <c r="F13" s="7">
        <f>COUNTIFS('Session Details'!$A$10:$A$368,E13,'Session Details'!$I$10:$I$368,"&gt;=20%")+COUNTIFS('Session Details'!$A$10:$A$368, E13, 'Session Details'!$I$10:$I$368, "&lt;=-20%")</f>
        <v>2</v>
      </c>
    </row>
    <row r="14" spans="5:6" x14ac:dyDescent="0.45">
      <c r="E14" s="19" t="s">
        <v>83</v>
      </c>
      <c r="F14" s="7">
        <f>COUNTIFS('Session Details'!$A$10:$A$368,E14,'Session Details'!$I$10:$I$368,"&gt;=20%")+COUNTIFS('Session Details'!$A$10:$A$368, E14, 'Session Details'!$I$10:$I$368, "&lt;=-20%")</f>
        <v>2</v>
      </c>
    </row>
    <row r="15" spans="5:6" x14ac:dyDescent="0.45">
      <c r="E15" s="19" t="s">
        <v>84</v>
      </c>
      <c r="F15" s="7">
        <f>COUNTIFS('Session Details'!$A$10:$A$368,E15,'Session Details'!$I$10:$I$368,"&gt;=20%")+COUNTIFS('Session Details'!$A$10:$A$368, E15, 'Session Details'!$I$10:$I$368, "&lt;=-20%")</f>
        <v>3</v>
      </c>
    </row>
    <row r="16" spans="5:6" x14ac:dyDescent="0.45">
      <c r="E16" s="19" t="s">
        <v>85</v>
      </c>
      <c r="F16" s="7">
        <f>COUNTIFS('Session Details'!$A$10:$A$368,E16,'Session Details'!$I$10:$I$368,"&gt;=20%")+COUNTIFS('Session Details'!$A$10:$A$368, E16, 'Session Details'!$I$10:$I$368, "&lt;=-20%")</f>
        <v>2</v>
      </c>
    </row>
    <row r="17" spans="5:6" x14ac:dyDescent="0.45">
      <c r="E17" s="20" t="s">
        <v>86</v>
      </c>
      <c r="F17" s="20">
        <f>SUM(F5:F16)</f>
        <v>37</v>
      </c>
    </row>
  </sheetData>
  <mergeCells count="1"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E93D-98FD-41AC-8121-8A9F6A6C3A1F}">
  <dimension ref="B4:N17"/>
  <sheetViews>
    <sheetView topLeftCell="D1" workbookViewId="0">
      <selection activeCell="N5" sqref="N5"/>
    </sheetView>
  </sheetViews>
  <sheetFormatPr defaultRowHeight="15.9" x14ac:dyDescent="0.45"/>
  <cols>
    <col min="2" max="2" width="12.2109375" bestFit="1" customWidth="1"/>
    <col min="3" max="3" width="51.85546875" bestFit="1" customWidth="1"/>
    <col min="6" max="6" width="12.2109375" bestFit="1" customWidth="1"/>
    <col min="7" max="7" width="14.5703125" bestFit="1" customWidth="1"/>
    <col min="8" max="8" width="13.7109375" bestFit="1" customWidth="1"/>
    <col min="9" max="9" width="12.7109375" bestFit="1" customWidth="1"/>
    <col min="10" max="10" width="19.2109375" bestFit="1" customWidth="1"/>
    <col min="11" max="12" width="9.78515625" bestFit="1" customWidth="1"/>
    <col min="13" max="13" width="12.2109375" bestFit="1" customWidth="1"/>
    <col min="14" max="14" width="24.640625" bestFit="1" customWidth="1"/>
    <col min="15" max="19" width="9.78515625" bestFit="1" customWidth="1"/>
    <col min="20" max="20" width="8.78515625" bestFit="1" customWidth="1"/>
    <col min="21" max="31" width="9.78515625" bestFit="1" customWidth="1"/>
    <col min="32" max="32" width="10.78515625" bestFit="1" customWidth="1"/>
  </cols>
  <sheetData>
    <row r="4" spans="2:14" x14ac:dyDescent="0.45">
      <c r="B4" s="4" t="s">
        <v>53</v>
      </c>
      <c r="C4" t="s">
        <v>67</v>
      </c>
      <c r="F4" s="2" t="s">
        <v>53</v>
      </c>
      <c r="G4" t="s">
        <v>69</v>
      </c>
      <c r="H4" t="s">
        <v>70</v>
      </c>
      <c r="I4" t="s">
        <v>71</v>
      </c>
      <c r="J4" t="s">
        <v>72</v>
      </c>
      <c r="M4" s="2" t="s">
        <v>53</v>
      </c>
      <c r="N4" t="s">
        <v>68</v>
      </c>
    </row>
    <row r="5" spans="2:14" x14ac:dyDescent="0.45">
      <c r="B5" s="3" t="s">
        <v>55</v>
      </c>
      <c r="C5" s="5">
        <v>4.6740306363048004E-2</v>
      </c>
      <c r="F5" s="3" t="s">
        <v>55</v>
      </c>
      <c r="G5">
        <v>312407748</v>
      </c>
      <c r="H5">
        <v>228773311</v>
      </c>
      <c r="I5">
        <v>112204738</v>
      </c>
      <c r="J5">
        <v>223979555</v>
      </c>
      <c r="M5" s="3" t="s">
        <v>55</v>
      </c>
      <c r="N5">
        <v>877365352</v>
      </c>
    </row>
    <row r="6" spans="2:14" x14ac:dyDescent="0.45">
      <c r="B6" s="3" t="s">
        <v>56</v>
      </c>
      <c r="C6" s="5">
        <v>6.7519190868375281E-2</v>
      </c>
      <c r="F6" s="3" t="s">
        <v>56</v>
      </c>
      <c r="G6">
        <v>285313636</v>
      </c>
      <c r="H6">
        <v>213985225</v>
      </c>
      <c r="I6">
        <v>87179158</v>
      </c>
      <c r="J6">
        <v>206059844</v>
      </c>
      <c r="M6" s="3" t="s">
        <v>56</v>
      </c>
      <c r="N6">
        <v>792537863</v>
      </c>
    </row>
    <row r="7" spans="2:14" x14ac:dyDescent="0.45">
      <c r="B7" s="3" t="s">
        <v>57</v>
      </c>
      <c r="C7" s="5">
        <v>2.8236526178213765E-2</v>
      </c>
      <c r="F7" s="3" t="s">
        <v>57</v>
      </c>
      <c r="G7">
        <v>324738378</v>
      </c>
      <c r="H7">
        <v>243553784</v>
      </c>
      <c r="I7">
        <v>99225605</v>
      </c>
      <c r="J7">
        <v>234533270</v>
      </c>
      <c r="M7" s="3" t="s">
        <v>57</v>
      </c>
      <c r="N7">
        <v>902051037</v>
      </c>
    </row>
    <row r="8" spans="2:14" x14ac:dyDescent="0.45">
      <c r="B8" s="3" t="s">
        <v>58</v>
      </c>
      <c r="C8" s="5">
        <v>3.4301424851080356E-2</v>
      </c>
      <c r="F8" s="3" t="s">
        <v>58</v>
      </c>
      <c r="G8">
        <v>302905072</v>
      </c>
      <c r="H8">
        <v>227178803</v>
      </c>
      <c r="I8">
        <v>92554318</v>
      </c>
      <c r="J8">
        <v>218764769</v>
      </c>
      <c r="M8" s="3" t="s">
        <v>58</v>
      </c>
      <c r="N8">
        <v>841402962</v>
      </c>
    </row>
    <row r="9" spans="2:14" x14ac:dyDescent="0.45">
      <c r="B9" s="3" t="s">
        <v>59</v>
      </c>
      <c r="C9" s="5">
        <v>-1.7300202556070684E-3</v>
      </c>
      <c r="F9" s="3" t="s">
        <v>59</v>
      </c>
      <c r="G9">
        <v>309993479</v>
      </c>
      <c r="H9">
        <v>232495110</v>
      </c>
      <c r="I9">
        <v>94720222</v>
      </c>
      <c r="J9">
        <v>223884175</v>
      </c>
      <c r="M9" s="3" t="s">
        <v>59</v>
      </c>
      <c r="N9">
        <v>861092986</v>
      </c>
    </row>
    <row r="10" spans="2:14" x14ac:dyDescent="0.45">
      <c r="B10" s="3" t="s">
        <v>60</v>
      </c>
      <c r="C10" s="5">
        <v>2.7141361882287846E-2</v>
      </c>
      <c r="F10" s="3" t="s">
        <v>60</v>
      </c>
      <c r="G10">
        <v>314663322</v>
      </c>
      <c r="H10">
        <v>235997492</v>
      </c>
      <c r="I10">
        <v>96147116</v>
      </c>
      <c r="J10">
        <v>227256840</v>
      </c>
      <c r="M10" s="3" t="s">
        <v>60</v>
      </c>
      <c r="N10">
        <v>874064770</v>
      </c>
    </row>
    <row r="11" spans="2:14" x14ac:dyDescent="0.45">
      <c r="B11" s="3" t="s">
        <v>61</v>
      </c>
      <c r="C11" s="5">
        <v>2.8803468212904811E-2</v>
      </c>
      <c r="F11" s="3" t="s">
        <v>61</v>
      </c>
      <c r="G11">
        <v>305734571</v>
      </c>
      <c r="H11">
        <v>229300927</v>
      </c>
      <c r="I11">
        <v>93418887</v>
      </c>
      <c r="J11">
        <v>220808299</v>
      </c>
      <c r="M11" s="3" t="s">
        <v>61</v>
      </c>
      <c r="N11">
        <v>849262684</v>
      </c>
    </row>
    <row r="12" spans="2:14" x14ac:dyDescent="0.45">
      <c r="B12" s="3" t="s">
        <v>62</v>
      </c>
      <c r="C12" s="5">
        <v>2.2861165892898858E-2</v>
      </c>
      <c r="F12" s="3" t="s">
        <v>62</v>
      </c>
      <c r="G12">
        <v>318470958</v>
      </c>
      <c r="H12">
        <v>238853221</v>
      </c>
      <c r="I12">
        <v>97310562</v>
      </c>
      <c r="J12">
        <v>230006799</v>
      </c>
      <c r="M12" s="3" t="s">
        <v>62</v>
      </c>
      <c r="N12">
        <v>884641540</v>
      </c>
    </row>
    <row r="13" spans="2:14" x14ac:dyDescent="0.45">
      <c r="B13" s="3" t="s">
        <v>63</v>
      </c>
      <c r="C13" s="5">
        <v>2.1471204892186457E-2</v>
      </c>
      <c r="F13" s="3" t="s">
        <v>63</v>
      </c>
      <c r="G13">
        <v>307306195</v>
      </c>
      <c r="H13">
        <v>230479648</v>
      </c>
      <c r="I13">
        <v>93899107</v>
      </c>
      <c r="J13">
        <v>221943361</v>
      </c>
      <c r="M13" s="3" t="s">
        <v>63</v>
      </c>
      <c r="N13">
        <v>853628311</v>
      </c>
    </row>
    <row r="14" spans="2:14" x14ac:dyDescent="0.45">
      <c r="B14" s="3" t="s">
        <v>64</v>
      </c>
      <c r="C14" s="5">
        <v>-4.2032977904519599E-3</v>
      </c>
      <c r="F14" s="3" t="s">
        <v>64</v>
      </c>
      <c r="G14">
        <v>305458508</v>
      </c>
      <c r="H14">
        <v>229093879</v>
      </c>
      <c r="I14">
        <v>93334537</v>
      </c>
      <c r="J14">
        <v>220608922</v>
      </c>
      <c r="M14" s="3" t="s">
        <v>64</v>
      </c>
      <c r="N14">
        <v>848495846</v>
      </c>
    </row>
    <row r="15" spans="2:14" x14ac:dyDescent="0.45">
      <c r="B15" s="3" t="s">
        <v>65</v>
      </c>
      <c r="C15" s="5">
        <v>5.1007841501805977E-2</v>
      </c>
      <c r="F15" s="3" t="s">
        <v>65</v>
      </c>
      <c r="G15">
        <v>311591298</v>
      </c>
      <c r="H15">
        <v>233693475</v>
      </c>
      <c r="I15">
        <v>95208446</v>
      </c>
      <c r="J15">
        <v>225038155</v>
      </c>
      <c r="M15" s="3" t="s">
        <v>65</v>
      </c>
      <c r="N15">
        <v>865531374</v>
      </c>
    </row>
    <row r="16" spans="2:14" x14ac:dyDescent="0.45">
      <c r="B16" s="3" t="s">
        <v>66</v>
      </c>
      <c r="C16" s="5">
        <v>-3.0329889269433731E-3</v>
      </c>
      <c r="F16" s="3" t="s">
        <v>66</v>
      </c>
      <c r="G16">
        <v>316792462</v>
      </c>
      <c r="H16">
        <v>237594347</v>
      </c>
      <c r="I16">
        <v>96797688</v>
      </c>
      <c r="J16">
        <v>228794551</v>
      </c>
      <c r="M16" s="3" t="s">
        <v>66</v>
      </c>
      <c r="N16">
        <v>879979048</v>
      </c>
    </row>
    <row r="17" spans="2:14" x14ac:dyDescent="0.45">
      <c r="B17" s="3" t="s">
        <v>54</v>
      </c>
      <c r="C17" s="5">
        <v>2.5837549999590526E-2</v>
      </c>
      <c r="F17" s="3" t="s">
        <v>54</v>
      </c>
      <c r="G17">
        <v>3715375627</v>
      </c>
      <c r="H17">
        <v>2780999222</v>
      </c>
      <c r="I17">
        <v>1152000384</v>
      </c>
      <c r="J17">
        <v>2681678540</v>
      </c>
      <c r="M17" s="3" t="s">
        <v>54</v>
      </c>
      <c r="N17">
        <v>10330053773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8C09-6DFD-4B60-A890-61255F588C0F}">
  <dimension ref="A1"/>
  <sheetViews>
    <sheetView showGridLines="0" workbookViewId="0">
      <selection activeCell="T20" sqref="T20"/>
    </sheetView>
  </sheetViews>
  <sheetFormatPr defaultRowHeight="15.9" x14ac:dyDescent="0.45"/>
  <cols>
    <col min="1" max="16384" width="9.140625" style="2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Channel wise traffic</vt:lpstr>
      <vt:lpstr>Supporting Data</vt:lpstr>
      <vt:lpstr>Deviation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Palash Purkait</cp:lastModifiedBy>
  <dcterms:created xsi:type="dcterms:W3CDTF">2022-09-19T07:36:05Z</dcterms:created>
  <dcterms:modified xsi:type="dcterms:W3CDTF">2024-05-31T19:11:23Z</dcterms:modified>
</cp:coreProperties>
</file>