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8080" windowHeight="12630" activeTab="1"/>
  </bookViews>
  <sheets>
    <sheet name="总表格" sheetId="1" r:id="rId1"/>
    <sheet name="水电费用统计" sheetId="2" r:id="rId2"/>
    <sheet name="泥水贴砖费用统计" sheetId="3" r:id="rId3"/>
    <sheet name="木工油漆费用统计" sheetId="4" r:id="rId4"/>
    <sheet name="橱柜卫浴费用统计" sheetId="5" r:id="rId5"/>
    <sheet name="家电、网、气费用统计" sheetId="6" r:id="rId6"/>
    <sheet name="家具、门、地板费用统计" sheetId="7" r:id="rId7"/>
    <sheet name="窗帘、衣架、吊顶等杂项" sheetId="8" r:id="rId8"/>
    <sheet name="电路安排" sheetId="9" r:id="rId9"/>
  </sheets>
  <definedNames>
    <definedName name="_xlnm.Print_Area" localSheetId="8">电路安排!$B$3:$L$21</definedName>
    <definedName name="_xlnm.Print_Area" localSheetId="2">泥水贴砖费用统计!$B$47:$G$63</definedName>
  </definedNames>
  <calcPr calcId="124519" concurrentCalc="0"/>
</workbook>
</file>

<file path=xl/calcChain.xml><?xml version="1.0" encoding="utf-8"?>
<calcChain xmlns="http://schemas.openxmlformats.org/spreadsheetml/2006/main">
  <c r="I19" i="9"/>
  <c r="G19"/>
  <c r="F16"/>
  <c r="F15"/>
  <c r="F14"/>
  <c r="F13"/>
  <c r="F12"/>
  <c r="F11"/>
  <c r="F10"/>
  <c r="F9"/>
  <c r="F8"/>
  <c r="F7"/>
  <c r="F6"/>
  <c r="F5"/>
  <c r="F4"/>
  <c r="H51" i="8"/>
  <c r="H50"/>
  <c r="H49"/>
  <c r="H48"/>
  <c r="H47"/>
  <c r="H46"/>
  <c r="H45"/>
  <c r="H40"/>
  <c r="H39"/>
  <c r="H38"/>
  <c r="H37"/>
  <c r="H36"/>
  <c r="H35"/>
  <c r="H34"/>
  <c r="H33"/>
  <c r="M32"/>
  <c r="H32"/>
  <c r="H31"/>
  <c r="H30"/>
  <c r="H29"/>
  <c r="H28"/>
  <c r="H27"/>
  <c r="H22"/>
  <c r="H21"/>
  <c r="G21"/>
  <c r="H20"/>
  <c r="G20"/>
  <c r="H19"/>
  <c r="H18"/>
  <c r="H17"/>
  <c r="H16"/>
  <c r="H15"/>
  <c r="H14"/>
  <c r="H13"/>
  <c r="H12"/>
  <c r="H11"/>
  <c r="H10"/>
  <c r="H9"/>
  <c r="H8"/>
  <c r="F31" i="7"/>
  <c r="F30"/>
  <c r="F29"/>
  <c r="F28"/>
  <c r="F27"/>
  <c r="E27"/>
  <c r="F26"/>
  <c r="C26"/>
  <c r="F20"/>
  <c r="F19"/>
  <c r="F18"/>
  <c r="F17"/>
  <c r="E17"/>
  <c r="N16"/>
  <c r="F16"/>
  <c r="N15"/>
  <c r="F15"/>
  <c r="N14"/>
  <c r="F14"/>
  <c r="N13"/>
  <c r="F13"/>
  <c r="N12"/>
  <c r="F12"/>
  <c r="N11"/>
  <c r="F11"/>
  <c r="N10"/>
  <c r="F10"/>
  <c r="N9"/>
  <c r="F9"/>
  <c r="N8"/>
  <c r="F8"/>
  <c r="N7"/>
  <c r="F7"/>
  <c r="N6"/>
  <c r="F6"/>
  <c r="N5"/>
  <c r="F5"/>
  <c r="G39" i="6"/>
  <c r="G38"/>
  <c r="G37"/>
  <c r="G36"/>
  <c r="G35"/>
  <c r="G34"/>
  <c r="G29"/>
  <c r="G28"/>
  <c r="G27"/>
  <c r="G26"/>
  <c r="G25"/>
  <c r="G24"/>
  <c r="G23"/>
  <c r="G16"/>
  <c r="G15"/>
  <c r="G14"/>
  <c r="G13"/>
  <c r="G12"/>
  <c r="G11"/>
  <c r="G10"/>
  <c r="G9"/>
  <c r="G8"/>
  <c r="G7"/>
  <c r="G6"/>
  <c r="G5"/>
  <c r="F45" i="5"/>
  <c r="F44"/>
  <c r="F43"/>
  <c r="F42"/>
  <c r="F41"/>
  <c r="F40"/>
  <c r="F39"/>
  <c r="F38"/>
  <c r="F37"/>
  <c r="F36"/>
  <c r="F35"/>
  <c r="F34"/>
  <c r="F33"/>
  <c r="F25"/>
  <c r="F24"/>
  <c r="F23"/>
  <c r="F22"/>
  <c r="F21"/>
  <c r="F19"/>
  <c r="F18"/>
  <c r="F16"/>
  <c r="F15"/>
  <c r="F14"/>
  <c r="F11"/>
  <c r="F50" i="4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L16"/>
  <c r="L15"/>
  <c r="L14"/>
  <c r="F14"/>
  <c r="L13"/>
  <c r="L12"/>
  <c r="L11"/>
  <c r="F11"/>
  <c r="L10"/>
  <c r="F10"/>
  <c r="L9"/>
  <c r="F9"/>
  <c r="L8"/>
  <c r="F8"/>
  <c r="E8"/>
  <c r="L7"/>
  <c r="F63" i="3"/>
  <c r="F61"/>
  <c r="F60"/>
  <c r="F59"/>
  <c r="F58"/>
  <c r="F57"/>
  <c r="F56"/>
  <c r="F55"/>
  <c r="F54"/>
  <c r="F53"/>
  <c r="F52"/>
  <c r="F51"/>
  <c r="F50"/>
  <c r="F49"/>
  <c r="F45"/>
  <c r="F43"/>
  <c r="F42"/>
  <c r="F41"/>
  <c r="F40"/>
  <c r="F39"/>
  <c r="F38"/>
  <c r="F37"/>
  <c r="F36"/>
  <c r="F35"/>
  <c r="F34"/>
  <c r="F33"/>
  <c r="F32"/>
  <c r="F31"/>
  <c r="F30"/>
  <c r="F29"/>
  <c r="F28"/>
  <c r="F24"/>
  <c r="F22"/>
  <c r="F21"/>
  <c r="F20"/>
  <c r="F19"/>
  <c r="F18"/>
  <c r="F17"/>
  <c r="F16"/>
  <c r="F15"/>
  <c r="F14"/>
  <c r="F13"/>
  <c r="F12"/>
  <c r="F11"/>
  <c r="F10"/>
  <c r="F9"/>
  <c r="F8"/>
  <c r="F7"/>
  <c r="F6"/>
  <c r="F5"/>
  <c r="G21" i="2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8"/>
  <c r="G9"/>
  <c r="G10"/>
  <c r="G11"/>
  <c r="G12"/>
  <c r="G13"/>
  <c r="G14"/>
  <c r="G15"/>
  <c r="G16"/>
  <c r="G4"/>
  <c r="E22" i="1"/>
</calcChain>
</file>

<file path=xl/sharedStrings.xml><?xml version="1.0" encoding="utf-8"?>
<sst xmlns="http://schemas.openxmlformats.org/spreadsheetml/2006/main" count="910" uniqueCount="557">
  <si>
    <t>费用汇总</t>
  </si>
  <si>
    <t>因为预算和个人喜好原因部分内容没做
提醒大家需要注意下面可能产生费用</t>
  </si>
  <si>
    <t>表格不包含的费用</t>
  </si>
  <si>
    <t>费用范围</t>
  </si>
  <si>
    <t>备注</t>
  </si>
  <si>
    <t>水电前后期费用：</t>
  </si>
  <si>
    <t>1.电视背景墙</t>
  </si>
  <si>
    <t>2千到1万无上限</t>
  </si>
  <si>
    <t>PU,石膏线，石材，瓷砖
木工，玻璃，软包等</t>
  </si>
  <si>
    <t>泥水费用：</t>
  </si>
  <si>
    <t>2.浴霸（或风暖等）</t>
  </si>
  <si>
    <t>300~1500/套</t>
  </si>
  <si>
    <t>一般跟集成在吊顶内</t>
  </si>
  <si>
    <t>木工费用：</t>
  </si>
  <si>
    <t>3.地暖</t>
  </si>
  <si>
    <t>70~80/㎡包工料</t>
  </si>
  <si>
    <t>跟水电一起改造</t>
  </si>
  <si>
    <t>墙面漆费用：</t>
  </si>
  <si>
    <t>4.客厅空调或中央空调</t>
  </si>
  <si>
    <t>5千到3万</t>
  </si>
  <si>
    <t>做了中央空调一般都用
木工吊顶藏起来</t>
  </si>
  <si>
    <t>厨房费用：</t>
  </si>
  <si>
    <t>5.客卧衣柜</t>
  </si>
  <si>
    <t>1千到1万/套</t>
  </si>
  <si>
    <t>看个人预算风格选择</t>
  </si>
  <si>
    <t>两个卫生间：</t>
  </si>
  <si>
    <t>6.玄关柜，置物柜</t>
  </si>
  <si>
    <t>家电灯具天然气：</t>
  </si>
  <si>
    <t>7.餐桌椅子</t>
  </si>
  <si>
    <t>100~400/张</t>
  </si>
  <si>
    <t>餐椅暂时用卡座代替
需要时再增加</t>
  </si>
  <si>
    <t>门窗防盗网：</t>
  </si>
  <si>
    <t>8.射灯等补充光源</t>
  </si>
  <si>
    <t>20~100/盏</t>
  </si>
  <si>
    <t>一般与吊顶配合</t>
  </si>
  <si>
    <t>木地板：</t>
  </si>
  <si>
    <t>9.相对复杂的吊顶</t>
  </si>
  <si>
    <t>100~400/㎡包工料</t>
  </si>
  <si>
    <t>根据造型复杂成都和地区工价</t>
  </si>
  <si>
    <t>家具：</t>
  </si>
  <si>
    <t>10.瓷砖拼花、波导线等</t>
  </si>
  <si>
    <t>50~100/㎡工费及材料损耗</t>
  </si>
  <si>
    <t>水刀拼花至少300/㎡以上</t>
  </si>
  <si>
    <t>吊顶：</t>
  </si>
  <si>
    <t>11.水电开槽费用</t>
  </si>
  <si>
    <t>增加10~20/㎡费用</t>
  </si>
  <si>
    <t>我家只是小改了水电位置
大部分用开发商的</t>
  </si>
  <si>
    <t>窗帘：</t>
  </si>
  <si>
    <t>12.设计费</t>
  </si>
  <si>
    <t>60~200/㎡</t>
  </si>
  <si>
    <t>看个人预算</t>
  </si>
  <si>
    <t>其他杂项：</t>
  </si>
  <si>
    <t>合计：</t>
  </si>
  <si>
    <t>类型</t>
  </si>
  <si>
    <t>规格</t>
  </si>
  <si>
    <t>面积</t>
  </si>
  <si>
    <t>单价</t>
  </si>
  <si>
    <t>小计</t>
  </si>
  <si>
    <t>水电人工费</t>
  </si>
  <si>
    <t>按照建筑面积结算（不含公摊）
包安装灯（普通吸顶灯）
安装角阀水嘴</t>
  </si>
  <si>
    <t>数量</t>
  </si>
  <si>
    <t>BVR</t>
  </si>
  <si>
    <t>多股线</t>
  </si>
  <si>
    <t>（4㎡）卷</t>
  </si>
  <si>
    <t>（2.5㎡）卷</t>
  </si>
  <si>
    <t>（1.5㎡）卷</t>
  </si>
  <si>
    <t>（2.5㎡地线）卷</t>
  </si>
  <si>
    <t>（1.5㎡地线）卷</t>
  </si>
  <si>
    <t>网线</t>
  </si>
  <si>
    <t>米</t>
  </si>
  <si>
    <t>电视线</t>
  </si>
  <si>
    <t>电胶布</t>
  </si>
  <si>
    <t>卷</t>
  </si>
  <si>
    <t>电管、PPR水管、UPVC排水管
连接件、胶水等</t>
  </si>
  <si>
    <t>品名(颜色：沉醉金)</t>
  </si>
  <si>
    <t>型号</t>
  </si>
  <si>
    <t>规格（丰尚系列）</t>
  </si>
  <si>
    <t>一位开关</t>
  </si>
  <si>
    <t>E8231L1F_WG</t>
  </si>
  <si>
    <t>带荧光指示单联单控开关</t>
  </si>
  <si>
    <t>一位双控</t>
  </si>
  <si>
    <t>E8231L2F_WG</t>
  </si>
  <si>
    <t>带荧光指示单联双控开关</t>
  </si>
  <si>
    <t>二位开关</t>
  </si>
  <si>
    <t>E8232L1F_WG</t>
  </si>
  <si>
    <t>带荧光指示双联单控开关</t>
  </si>
  <si>
    <t>二位双控</t>
  </si>
  <si>
    <t>E8232L2F_WG</t>
  </si>
  <si>
    <t>带荧光指示双联双控开关</t>
  </si>
  <si>
    <t>三位双控</t>
  </si>
  <si>
    <t>E8233L2F_WG</t>
  </si>
  <si>
    <t>带荧光指示三联双控开关</t>
  </si>
  <si>
    <t>四位开关</t>
  </si>
  <si>
    <t>E8234L1F_WG</t>
  </si>
  <si>
    <t>带荧光指示四联单控开关</t>
  </si>
  <si>
    <t>10A 二/三插(五孔)</t>
  </si>
  <si>
    <t>E82426_10US_WG</t>
  </si>
  <si>
    <t>带保护门二/三极开关</t>
  </si>
  <si>
    <t>10A 二/三插带开关</t>
  </si>
  <si>
    <t>E8215_10US_WG</t>
  </si>
  <si>
    <t>带开关保护门二/三极开关</t>
  </si>
  <si>
    <t>16A三极插</t>
  </si>
  <si>
    <t>E82426_16CS_WG</t>
  </si>
  <si>
    <t>带保护门三极扁脚插座</t>
  </si>
  <si>
    <t>单孔电视插座</t>
  </si>
  <si>
    <t>E8231TV_WG</t>
  </si>
  <si>
    <t>单联75Ω电视插座
（直通贯穿连接型）</t>
  </si>
  <si>
    <t>单孔电脑插座</t>
  </si>
  <si>
    <t>E8231RJS_5_WG</t>
  </si>
  <si>
    <t>带保护门单联超五类信息插座</t>
  </si>
  <si>
    <t>电视+电脑插</t>
  </si>
  <si>
    <t>E8232TVRJS_5_WG</t>
  </si>
  <si>
    <t>单联电视+带保护门超五类信息插座</t>
  </si>
  <si>
    <t>空气开关</t>
  </si>
  <si>
    <t>IC65N</t>
  </si>
  <si>
    <t>1P C16A</t>
  </si>
  <si>
    <t>1P C32A</t>
  </si>
  <si>
    <t>2P C32A</t>
  </si>
  <si>
    <t>IC66N</t>
  </si>
  <si>
    <t>2P C63A</t>
  </si>
  <si>
    <t>IC65N漏电附件</t>
  </si>
  <si>
    <t>2P C40A</t>
  </si>
  <si>
    <t>酥状母排</t>
  </si>
  <si>
    <t>DPN ViGi ELE 25A</t>
  </si>
  <si>
    <t>双极</t>
  </si>
  <si>
    <t>如意系列白色防水盒</t>
  </si>
  <si>
    <t>E223DV</t>
  </si>
  <si>
    <t>防水盒</t>
  </si>
  <si>
    <t>透明防水盖</t>
  </si>
  <si>
    <t>E223R_TR</t>
  </si>
  <si>
    <t>一位插座用</t>
  </si>
  <si>
    <t>潜水艇丽致角阀</t>
  </si>
  <si>
    <t>F301(蓝色)</t>
  </si>
  <si>
    <t>1/2"铜拉丝四方体蓝色铝手柄陶瓷芯</t>
  </si>
  <si>
    <t>F302(红色)</t>
  </si>
  <si>
    <t>潜水艇雅致水嘴</t>
  </si>
  <si>
    <t>L201</t>
  </si>
  <si>
    <t>网口水嘴</t>
  </si>
  <si>
    <t>潜水艇雅致洗衣机水嘴</t>
  </si>
  <si>
    <t>L201X</t>
  </si>
  <si>
    <t>洗衣机水嘴</t>
  </si>
  <si>
    <t>日丰铜内接</t>
  </si>
  <si>
    <t>外牙直通（加长）</t>
  </si>
  <si>
    <t>1/2M</t>
  </si>
  <si>
    <t>日丰不锈钢编织软管</t>
  </si>
  <si>
    <t>RF-A40</t>
  </si>
  <si>
    <t>40cm</t>
  </si>
  <si>
    <t>合计</t>
  </si>
  <si>
    <t>水电费用=人工费2425+电线2011+管材1115+面板水嘴角阀等3982
本页合计：9531</t>
  </si>
  <si>
    <t>泥水人工费详情
备注：主卧/书房不贴砖</t>
  </si>
  <si>
    <t>项目</t>
  </si>
  <si>
    <t>单位</t>
  </si>
  <si>
    <t>内容</t>
  </si>
  <si>
    <t>地板铺砖（80砖）</t>
  </si>
  <si>
    <t>㎡</t>
  </si>
  <si>
    <t>大厅地板26.8，走道2.16；次卧9.21</t>
  </si>
  <si>
    <t>地板铺砖（60砖）</t>
  </si>
  <si>
    <t>主卫3.36；小阳台2.35；
大阳台5.21；厨房地板5.3</t>
  </si>
  <si>
    <t>墙面铜线挂砖</t>
  </si>
  <si>
    <t>厨房24.9；</t>
  </si>
  <si>
    <t>墙面贴瓷片</t>
  </si>
  <si>
    <t>主卫18.09；客卫18.09</t>
  </si>
  <si>
    <t>门槛石</t>
  </si>
  <si>
    <t>m</t>
  </si>
  <si>
    <t>主卧0.9；次卫0.7；主卫1.36；
厨房1.6；小阳台0.7</t>
  </si>
  <si>
    <t>波打线</t>
  </si>
  <si>
    <t>走道宽1.05，长2.7</t>
  </si>
  <si>
    <t>水泥砂浆找平</t>
  </si>
  <si>
    <t>主卧10.01；书房8.31</t>
  </si>
  <si>
    <t>铺窗台石</t>
  </si>
  <si>
    <t>主卧7.34,；书房4.98；
客房5.49；阳台包边7.26</t>
  </si>
  <si>
    <t>窗台石下铺砖</t>
  </si>
  <si>
    <t>客房1.65</t>
  </si>
  <si>
    <t>本页合计：
7930+15652+6350=29932</t>
  </si>
  <si>
    <t>地脚线</t>
  </si>
  <si>
    <t>大厅16.1；走道4.5；客卧12.2</t>
  </si>
  <si>
    <t>次卫生间地板</t>
  </si>
  <si>
    <t>项</t>
  </si>
  <si>
    <t>包括干湿区、挡水石、地砖</t>
  </si>
  <si>
    <t>砌砖补墙</t>
  </si>
  <si>
    <t>主卧床头一块、补一个门洞、
主卧卫生间一堵墙、客卫收窄门洞</t>
  </si>
  <si>
    <t>门头板安装</t>
  </si>
  <si>
    <t>条</t>
  </si>
  <si>
    <t>主卧、客卧、主卫、书房4个门洞</t>
  </si>
  <si>
    <t>沉箱回填刷防水</t>
  </si>
  <si>
    <t>个</t>
  </si>
  <si>
    <t>刷防水、找平，装蹲便器</t>
  </si>
  <si>
    <t>包立管</t>
  </si>
  <si>
    <t>厨房1条，两个卫生间各1条</t>
  </si>
  <si>
    <t>阳台外墙砖修补</t>
  </si>
  <si>
    <t>开槽、拆旧推拉门掉的砖修补</t>
  </si>
  <si>
    <t>阳台门灌水泥沙浆</t>
  </si>
  <si>
    <t>因为砸门洞偏大，用水泥砂浆填补</t>
  </si>
  <si>
    <t>接排污管</t>
  </si>
  <si>
    <t>两个卫生间、两个阳台</t>
  </si>
  <si>
    <t>总计</t>
  </si>
  <si>
    <t>瓷砖及加工费详情</t>
  </si>
  <si>
    <t>相关信息</t>
  </si>
  <si>
    <t>大厅/房间地板砖</t>
  </si>
  <si>
    <t>块</t>
  </si>
  <si>
    <t>80X80;欧神诺OB201;完全玻化砖</t>
  </si>
  <si>
    <t>窗台砖</t>
  </si>
  <si>
    <t>窗台砖加工</t>
  </si>
  <si>
    <t>加厚￥20/m、磨圆边￥3.5/m</t>
  </si>
  <si>
    <t>干湿区防滑砖</t>
  </si>
  <si>
    <t>80X80;欧神诺OB202;完全玻化砖</t>
  </si>
  <si>
    <t>防滑砖加工费</t>
  </si>
  <si>
    <t>拉浅槽￥6.5/m</t>
  </si>
  <si>
    <t>波打线及加工费</t>
  </si>
  <si>
    <t>80X80;欧神诺ELH802;直割￥1/m</t>
  </si>
  <si>
    <t>厨卫阳台地砖</t>
  </si>
  <si>
    <t>60X60;能强B-C6039</t>
  </si>
  <si>
    <t>卫生间地砖加工费</t>
  </si>
  <si>
    <t>砖1开4修边￥2.5/m</t>
  </si>
  <si>
    <t>厨房墙砖</t>
  </si>
  <si>
    <t>60X60,能强6MT301；抛光砖</t>
  </si>
  <si>
    <t>厨房墙砖加工费</t>
  </si>
  <si>
    <t>1开2修边：￥2.5X72.9m=￥198.5
半圆平底：￥6X9m=￥54</t>
  </si>
  <si>
    <t>卫生间墙砖</t>
  </si>
  <si>
    <t>30X60;能强NQC62005A;瓷片</t>
  </si>
  <si>
    <t>干湿区挡水石</t>
  </si>
  <si>
    <t>人造石；带加工费</t>
  </si>
  <si>
    <t>印度红；共5条</t>
  </si>
  <si>
    <t>门槛石加工费</t>
  </si>
  <si>
    <t>磨圆边</t>
  </si>
  <si>
    <t>补砖、退砖、折扣</t>
  </si>
  <si>
    <t>补砖￥545，退砖￥154
总价优惠￥200</t>
  </si>
  <si>
    <t>上楼费</t>
  </si>
  <si>
    <t>次</t>
  </si>
  <si>
    <t>其他辅料材料费用详情</t>
  </si>
  <si>
    <t>水泥</t>
  </si>
  <si>
    <t>包</t>
  </si>
  <si>
    <t>包上楼</t>
  </si>
  <si>
    <t>沙</t>
  </si>
  <si>
    <t>立方</t>
  </si>
  <si>
    <t>有剩余</t>
  </si>
  <si>
    <t>水泥砖</t>
  </si>
  <si>
    <t>瓷砖胶</t>
  </si>
  <si>
    <t>一品胶</t>
  </si>
  <si>
    <t>小工具、辅料</t>
  </si>
  <si>
    <t>刷子、毛巾、海绵、瓷砖刀、砂轮、
铜线、射钉、不锈钢阳角线、水管等等</t>
  </si>
  <si>
    <t>门头水泥板</t>
  </si>
  <si>
    <t>1m的门头板4条，1.5m的1条</t>
  </si>
  <si>
    <t>陶粒</t>
  </si>
  <si>
    <t>沉箱卫生间回填用</t>
  </si>
  <si>
    <t>排污管件</t>
  </si>
  <si>
    <t>联塑</t>
  </si>
  <si>
    <t>地漏</t>
  </si>
  <si>
    <t>4个潜水艇地漏</t>
  </si>
  <si>
    <t>防水（柔性灰浆）</t>
  </si>
  <si>
    <t>桶</t>
  </si>
  <si>
    <t>20kg美涂士高弹型</t>
  </si>
  <si>
    <t>沉箱防水工钱</t>
  </si>
  <si>
    <t>天</t>
  </si>
  <si>
    <t>阳台、卫生间沉箱、厨房防水</t>
  </si>
  <si>
    <t>地面保护垫</t>
  </si>
  <si>
    <t>垃圾清理运走</t>
  </si>
  <si>
    <t>让水泥上楼的师傅拉走</t>
  </si>
  <si>
    <t>木工人工费用统计</t>
  </si>
  <si>
    <t>墙面漆施工费用小计</t>
  </si>
  <si>
    <t>打底碧丽瓷（成品腻子）</t>
  </si>
  <si>
    <t>衣柜</t>
  </si>
  <si>
    <t>白水泥</t>
  </si>
  <si>
    <t>衣柜顶柜</t>
  </si>
  <si>
    <t>腻子粉</t>
  </si>
  <si>
    <t>电视柜</t>
  </si>
  <si>
    <t>一品迪邦抗碱底漆</t>
  </si>
  <si>
    <t>5L桶</t>
  </si>
  <si>
    <t>卡座</t>
  </si>
  <si>
    <t>一品迪邦海藻泥面漆</t>
  </si>
  <si>
    <t>一品迪邦海藻泥面漆+调色费</t>
  </si>
  <si>
    <t>人工费用（腻子、油漆全包）</t>
  </si>
  <si>
    <t>运费(上面的价格包送上楼)</t>
  </si>
  <si>
    <t>木工材料统计</t>
  </si>
  <si>
    <t>分色纸、保护膜、阴阳护角线
砂纸、刷子等等工具辅料</t>
  </si>
  <si>
    <t>生态板18mm</t>
  </si>
  <si>
    <t>生态板9mm</t>
  </si>
  <si>
    <t>铝板</t>
  </si>
  <si>
    <t>白乳胶</t>
  </si>
  <si>
    <t>免钉胶</t>
  </si>
  <si>
    <t>支</t>
  </si>
  <si>
    <t>F30钉</t>
  </si>
  <si>
    <t>盒</t>
  </si>
  <si>
    <t>F20钉</t>
  </si>
  <si>
    <t>本页合计：
2315+4892+7463=14670</t>
  </si>
  <si>
    <t>ST45钉</t>
  </si>
  <si>
    <t>ST修边刀</t>
  </si>
  <si>
    <t>40mm柜套线</t>
  </si>
  <si>
    <t>20mm柜边线</t>
  </si>
  <si>
    <t>收边线</t>
  </si>
  <si>
    <t>铝管（挂衣杆）</t>
  </si>
  <si>
    <t>顶固柜托</t>
  </si>
  <si>
    <t>套</t>
  </si>
  <si>
    <t>柜内镜</t>
  </si>
  <si>
    <t>厚450mm三节导轨</t>
  </si>
  <si>
    <t>付</t>
  </si>
  <si>
    <t>厚400mm三节导轨</t>
  </si>
  <si>
    <t>厚350mm三节导轨</t>
  </si>
  <si>
    <t>大曲</t>
  </si>
  <si>
    <t>只</t>
  </si>
  <si>
    <t>中曲</t>
  </si>
  <si>
    <t>直曲</t>
  </si>
  <si>
    <t>开孔器</t>
  </si>
  <si>
    <t>长芯锁</t>
  </si>
  <si>
    <t>把</t>
  </si>
  <si>
    <t>拉手</t>
  </si>
  <si>
    <t>大暗拉</t>
  </si>
  <si>
    <t>小暗拉</t>
  </si>
  <si>
    <t>衣柜门</t>
  </si>
  <si>
    <t>油漆扫</t>
  </si>
  <si>
    <t>美纹胶（分色纸）</t>
  </si>
  <si>
    <t>油漆</t>
  </si>
  <si>
    <t>厨房装修明细费用清单
（不含冰箱等家电）</t>
  </si>
  <si>
    <t>产品</t>
  </si>
  <si>
    <t>毅浩单色石英石台面</t>
  </si>
  <si>
    <t>包五金（固特），包安装</t>
  </si>
  <si>
    <t>上海帅俊柜门</t>
  </si>
  <si>
    <t>花岗岩柜体</t>
  </si>
  <si>
    <t>樱花304不锈钢调味篮（400mm）</t>
  </si>
  <si>
    <t>本页合计：
10620+11488=22108</t>
  </si>
  <si>
    <t>樱花304不锈钢碗篮（700mm）</t>
  </si>
  <si>
    <t>304不锈钢水槽</t>
  </si>
  <si>
    <t>其实是送的</t>
  </si>
  <si>
    <t>谷朵65001
（抽拉可切换出水厨房龙头）</t>
  </si>
  <si>
    <t>一般冷热全铜龙头200多
买个新产品自己体验下</t>
  </si>
  <si>
    <t>运费+加工费</t>
  </si>
  <si>
    <t>老板油烟机8020</t>
  </si>
  <si>
    <t>老板炉灶7B18</t>
  </si>
  <si>
    <t>康宝嵌入式消毒柜108Q-A1</t>
  </si>
  <si>
    <t>台</t>
  </si>
  <si>
    <t>联塑160mmUPVC硬管+连接件</t>
  </si>
  <si>
    <t>潜水艇烟道逆止阀E160</t>
  </si>
  <si>
    <t>铝胶布、玻璃胶等辅料</t>
  </si>
  <si>
    <t>两个卫生间装修
卫浴用品清单</t>
  </si>
  <si>
    <t>主卫洗手盆+不锈钢柜+镜柜</t>
  </si>
  <si>
    <t>标榜卫浴</t>
  </si>
  <si>
    <t>客卫洗手盆+烤漆木柜+镜</t>
  </si>
  <si>
    <t>维伽卫浴</t>
  </si>
  <si>
    <t>谷朵龙头61064S</t>
  </si>
  <si>
    <t>益高EAGO蹲便器+水箱</t>
  </si>
  <si>
    <t>益高EAGO马桶TB131L/M</t>
  </si>
  <si>
    <t>更换较长的接驳管</t>
  </si>
  <si>
    <t>益高EAGO亚克力空缸GK1001</t>
  </si>
  <si>
    <t>谷朵浴缸龙头82027</t>
  </si>
  <si>
    <t>谷朵恒温花洒83095</t>
  </si>
  <si>
    <t>玛莎淋浴房（样品）
S6703铝合金三门推拉</t>
  </si>
  <si>
    <t>店铺装修样品处理价
1.5m改1.4m</t>
  </si>
  <si>
    <t>304不锈钢毛巾架（无品牌）</t>
  </si>
  <si>
    <t>佛山不锈钢厂加工生产</t>
  </si>
  <si>
    <t>曼帝纸巾盒</t>
  </si>
  <si>
    <t>中山曼帝</t>
  </si>
  <si>
    <t>总价折扣</t>
  </si>
  <si>
    <t>家电明细费用清单</t>
  </si>
  <si>
    <t>品牌型号</t>
  </si>
  <si>
    <t>电视机</t>
  </si>
  <si>
    <t>康佳曲面电视QLED55X80U</t>
  </si>
  <si>
    <t>电冰箱</t>
  </si>
  <si>
    <t>海尔的四门冰箱BCD-331WDPT</t>
  </si>
  <si>
    <t>热水器</t>
  </si>
  <si>
    <t>AO史密斯CEWH-60P9C</t>
  </si>
  <si>
    <t>含90安装材料费</t>
  </si>
  <si>
    <t>空调</t>
  </si>
  <si>
    <t>松下大1P变频 E9KJ1A</t>
  </si>
  <si>
    <t>洗衣机</t>
  </si>
  <si>
    <t>LG（DD电机）WD-T12415D</t>
  </si>
  <si>
    <t>烤箱</t>
  </si>
  <si>
    <t>长帝</t>
  </si>
  <si>
    <t>朋友送的礼物</t>
  </si>
  <si>
    <t>卫生间排风扇</t>
  </si>
  <si>
    <t>松下</t>
  </si>
  <si>
    <t>落地扇</t>
  </si>
  <si>
    <t>艾美特</t>
  </si>
  <si>
    <t>电信网络初装费</t>
  </si>
  <si>
    <t>含机顶盒、光猫</t>
  </si>
  <si>
    <t>电信50M网络+电视年费</t>
  </si>
  <si>
    <t>年</t>
  </si>
  <si>
    <t>本页合计：
24128+1466+1247=26841</t>
  </si>
  <si>
    <t>灯具费用汇总</t>
  </si>
  <si>
    <t>灯具</t>
  </si>
  <si>
    <t>品牌</t>
  </si>
  <si>
    <t>客厅LED吸顶灯</t>
  </si>
  <si>
    <t>佳木居实木灯</t>
  </si>
  <si>
    <t>盏</t>
  </si>
  <si>
    <t>样品处理</t>
  </si>
  <si>
    <t>餐厅吊灯</t>
  </si>
  <si>
    <t>阳台LED吸顶灯</t>
  </si>
  <si>
    <t>冠华</t>
  </si>
  <si>
    <t>书房LED吸顶灯</t>
  </si>
  <si>
    <t>20W，清理库存</t>
  </si>
  <si>
    <t>客房LED吸顶灯</t>
  </si>
  <si>
    <t>21W，清理库存</t>
  </si>
  <si>
    <t>主卧LED吸顶灯(钻石型)</t>
  </si>
  <si>
    <t>36W，清理库存</t>
  </si>
  <si>
    <t>天然气开通费用</t>
  </si>
  <si>
    <t>费用名目</t>
  </si>
  <si>
    <t>缴费时间</t>
  </si>
  <si>
    <t>IC表费</t>
  </si>
  <si>
    <t>水电开始前</t>
  </si>
  <si>
    <t>交房前已装好</t>
  </si>
  <si>
    <t>波纹管预埋费用</t>
  </si>
  <si>
    <t>波纹管6米360
两个接头50
两个炉前阀门60</t>
  </si>
  <si>
    <t>保险费</t>
  </si>
  <si>
    <t>开通接管费用</t>
  </si>
  <si>
    <t>通气时</t>
  </si>
  <si>
    <t>报警器</t>
  </si>
  <si>
    <t>门窗类相关费用</t>
  </si>
  <si>
    <t>家具明细费用清单</t>
  </si>
  <si>
    <t>品名</t>
  </si>
  <si>
    <t>入户不锈钢门</t>
  </si>
  <si>
    <t>海利304不锈钢茂名加工包门锁包安装</t>
  </si>
  <si>
    <t>沙发3座+贵妃椅</t>
  </si>
  <si>
    <t>庭院世家507</t>
  </si>
  <si>
    <t>入户橡木门</t>
  </si>
  <si>
    <t>紫檀色原木门包安装</t>
  </si>
  <si>
    <t>茶几</t>
  </si>
  <si>
    <t>木门门锁</t>
  </si>
  <si>
    <t>顶固B+类门锁</t>
  </si>
  <si>
    <t>书桌</t>
  </si>
  <si>
    <t>庭院世家813</t>
  </si>
  <si>
    <t>张</t>
  </si>
  <si>
    <t>厨房推拉门</t>
  </si>
  <si>
    <t>铝合金1.0推拉门</t>
  </si>
  <si>
    <t>休闲椅</t>
  </si>
  <si>
    <t>厨房门套</t>
  </si>
  <si>
    <t>三门书柜</t>
  </si>
  <si>
    <t>庭院世家907</t>
  </si>
  <si>
    <t>阳台推拉门</t>
  </si>
  <si>
    <t>铝合金1.8推拉门</t>
  </si>
  <si>
    <t>1.8m床</t>
  </si>
  <si>
    <t>庭院世家818</t>
  </si>
  <si>
    <t>阳台门套</t>
  </si>
  <si>
    <t>1.8m床垫</t>
  </si>
  <si>
    <t>雅兰珠冠系列</t>
  </si>
  <si>
    <t>房间门</t>
  </si>
  <si>
    <t>实木复合门包五金安装</t>
  </si>
  <si>
    <t>1.5m床</t>
  </si>
  <si>
    <t>欣德家具</t>
  </si>
  <si>
    <t>房间门锁</t>
  </si>
  <si>
    <t>1.5m床垫</t>
  </si>
  <si>
    <t>雅兰爱天真系列</t>
  </si>
  <si>
    <t>主卫生间推拉门</t>
  </si>
  <si>
    <t>鞋柜</t>
  </si>
  <si>
    <t>实木指接板</t>
  </si>
  <si>
    <t>客卫生间平开门</t>
  </si>
  <si>
    <t>铝合金平开门包安装</t>
  </si>
  <si>
    <t>餐台</t>
  </si>
  <si>
    <t>人造石台面+铁艺支架</t>
  </si>
  <si>
    <t>主卧衣柜门</t>
  </si>
  <si>
    <t>铝塑板</t>
  </si>
  <si>
    <t>生活阳台铝合金窗</t>
  </si>
  <si>
    <t>1.2亚铝+钢化玻璃</t>
  </si>
  <si>
    <t>防盗网（阳台）</t>
  </si>
  <si>
    <t>防盗网（房间）</t>
  </si>
  <si>
    <t>书房1.976，主卧8.037，
客卧4.275</t>
  </si>
  <si>
    <t>木地板（大自然）费用
铺书房+主卧</t>
  </si>
  <si>
    <t>本页合计：
20690+5652+32798=59140</t>
  </si>
  <si>
    <t>强化木地板（纤影核桃）</t>
  </si>
  <si>
    <t>尺寸1218*167*12</t>
  </si>
  <si>
    <t>红胡桃复合胶线</t>
  </si>
  <si>
    <t>实木复合脚线</t>
  </si>
  <si>
    <t>防潮棉</t>
  </si>
  <si>
    <t>金属压条</t>
  </si>
  <si>
    <t>金属过渡压条</t>
  </si>
  <si>
    <t>折扣</t>
  </si>
  <si>
    <t>减去100，送个木地板拖把</t>
  </si>
  <si>
    <t>吊顶相关费用</t>
  </si>
  <si>
    <t>厨房吊顶</t>
  </si>
  <si>
    <t>厨房吊顶灯</t>
  </si>
  <si>
    <t>主卫吊顶</t>
  </si>
  <si>
    <t>主卫吊顶灯</t>
  </si>
  <si>
    <t>客卫吊顶</t>
  </si>
  <si>
    <t>客卫吊顶灯</t>
  </si>
  <si>
    <t>生活阳台吊顶</t>
  </si>
  <si>
    <t>生活阳台吊顶灯</t>
  </si>
  <si>
    <t>走道吊顶</t>
  </si>
  <si>
    <t>走道吊顶灯</t>
  </si>
  <si>
    <t>主卧走道吊顶</t>
  </si>
  <si>
    <t>大厅石膏线（板线）</t>
  </si>
  <si>
    <t>房间石膏线</t>
  </si>
  <si>
    <t>主卧13.6，客卧12.3
书房11.4</t>
  </si>
  <si>
    <t>本页合计：
1735+2485+4117=8337</t>
  </si>
  <si>
    <t>窗帘费用</t>
  </si>
  <si>
    <t>大厅窗帘</t>
  </si>
  <si>
    <t>一般按照门窗宽度
的2.3倍裁窗帘布,也可以选2.5倍</t>
  </si>
  <si>
    <t>主卧窗帘</t>
  </si>
  <si>
    <t>客卧窗帘</t>
  </si>
  <si>
    <t>书房窗帘</t>
  </si>
  <si>
    <t>布带</t>
  </si>
  <si>
    <t>配件的费用接近50%
我这还是算便宜的了</t>
  </si>
  <si>
    <t>拉边</t>
  </si>
  <si>
    <t>罗马杆</t>
  </si>
  <si>
    <t>吊环</t>
  </si>
  <si>
    <t>座头（罗马杆支架）</t>
  </si>
  <si>
    <t>工字轨道</t>
  </si>
  <si>
    <t>魔术贴轨道</t>
  </si>
  <si>
    <t>支架</t>
  </si>
  <si>
    <t>轮叉</t>
  </si>
  <si>
    <t>其他杂项费用</t>
  </si>
  <si>
    <t>名称</t>
  </si>
  <si>
    <t>装修垃圾清理费</t>
  </si>
  <si>
    <t>装修垃圾清运费</t>
  </si>
  <si>
    <t>出入施工证</t>
  </si>
  <si>
    <t>一个证押金50，可退40</t>
  </si>
  <si>
    <t>砸墙、开槽</t>
  </si>
  <si>
    <t>脚线开槽，开两个门洞，书房墙顶部半米，开线槽</t>
  </si>
  <si>
    <t>师傅加餐、买水</t>
  </si>
  <si>
    <t>矿泉水，偶尔给师傅加菜</t>
  </si>
  <si>
    <t>盼盼晾衣架</t>
  </si>
  <si>
    <t>包安装</t>
  </si>
  <si>
    <t>回路
数量</t>
  </si>
  <si>
    <t>回路
用途</t>
  </si>
  <si>
    <t>线
（mm²）</t>
  </si>
  <si>
    <t>对应
空开</t>
  </si>
  <si>
    <t>最大承
载功率</t>
  </si>
  <si>
    <t>插座
数量</t>
  </si>
  <si>
    <t>插座布局</t>
  </si>
  <si>
    <t>开关数量</t>
  </si>
  <si>
    <t>开关布局</t>
  </si>
  <si>
    <t>客厅
+阳台</t>
  </si>
  <si>
    <t>C16</t>
  </si>
  <si>
    <t>电视柜：3
沙发两侧：2
阳台洗衣机：1
网线口：1</t>
  </si>
  <si>
    <t>客厅光管双控：2
客厅吸顶灯：1
阳台灯：1</t>
  </si>
  <si>
    <t>主卧</t>
  </si>
  <si>
    <t>C25</t>
  </si>
  <si>
    <t>床头：2（带USB）
飘窗：1+预留1
床尾电视：1
电视信号：1
风扇/暖气机：1</t>
  </si>
  <si>
    <t>吸顶灯双控：2
壁灯：1</t>
  </si>
  <si>
    <t>书房</t>
  </si>
  <si>
    <t>办公电器：3
窗边：1+1预留
网线：1</t>
  </si>
  <si>
    <t>吸顶灯：1</t>
  </si>
  <si>
    <t>客卧</t>
  </si>
  <si>
    <t>床头：2（带USB）
飘窗：1
风扇：1
网线口：1</t>
  </si>
  <si>
    <t>吸顶灯双控：2</t>
  </si>
  <si>
    <t>厨房1路</t>
  </si>
  <si>
    <t>油烟机+炉灶+水槽
小烤箱+微波炉</t>
  </si>
  <si>
    <t>厨房顶灯</t>
  </si>
  <si>
    <t>厨房2路
+饭厅</t>
  </si>
  <si>
    <t>饭厅2
消毒柜+冰箱+电饭煲+备用2</t>
  </si>
  <si>
    <t>厨房灯带
饭厅吊灯</t>
  </si>
  <si>
    <r>
      <rPr>
        <sz val="12"/>
        <color theme="1"/>
        <rFont val="宋体"/>
        <family val="3"/>
        <charset val="134"/>
      </rPr>
      <t xml:space="preserve">主卫生间
</t>
    </r>
    <r>
      <rPr>
        <sz val="10"/>
        <color theme="1"/>
        <rFont val="宋体"/>
        <family val="3"/>
        <charset val="134"/>
      </rPr>
      <t>（漏电保护）</t>
    </r>
  </si>
  <si>
    <t>风筒+智能马桶预留</t>
  </si>
  <si>
    <t>浴霸+顶灯
+镜灯+排气扇</t>
  </si>
  <si>
    <r>
      <rPr>
        <sz val="12"/>
        <color theme="1"/>
        <rFont val="宋体"/>
        <family val="3"/>
        <charset val="134"/>
      </rPr>
      <t xml:space="preserve">次卫生间
</t>
    </r>
    <r>
      <rPr>
        <sz val="10"/>
        <color theme="1"/>
        <rFont val="宋体"/>
        <family val="3"/>
        <charset val="134"/>
      </rPr>
      <t>（漏电保护）</t>
    </r>
  </si>
  <si>
    <t>风筒</t>
  </si>
  <si>
    <t>客厅空调</t>
  </si>
  <si>
    <t>3匹立柜空调预留</t>
  </si>
  <si>
    <t>主卧空调</t>
  </si>
  <si>
    <t>1.5匹挂式空调</t>
  </si>
  <si>
    <t>书房空调</t>
  </si>
  <si>
    <t>1匹挂式空调</t>
  </si>
  <si>
    <t>客卧空调</t>
  </si>
  <si>
    <t>1匹挂式空调预留</t>
  </si>
  <si>
    <t>放在小阳台</t>
  </si>
  <si>
    <t>普通照明</t>
  </si>
  <si>
    <t>除了卫生间外的所有灯的开关</t>
  </si>
  <si>
    <t>电线（华新牌）</t>
    <phoneticPr fontId="13" type="noConversion"/>
  </si>
  <si>
    <t>穿线PVC管
给水PPR管
排水UPVC管</t>
    <phoneticPr fontId="13" type="noConversion"/>
  </si>
  <si>
    <t>水管建材</t>
    <phoneticPr fontId="13" type="noConversion"/>
  </si>
</sst>
</file>

<file path=xl/styles.xml><?xml version="1.0" encoding="utf-8"?>
<styleSheet xmlns="http://schemas.openxmlformats.org/spreadsheetml/2006/main">
  <numFmts count="1">
    <numFmt numFmtId="178" formatCode="0.00_ "/>
  </numFmts>
  <fonts count="14">
    <font>
      <sz val="12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26"/>
      <color theme="1"/>
      <name val="宋体"/>
      <family val="3"/>
      <charset val="134"/>
      <scheme val="minor"/>
    </font>
    <font>
      <sz val="12"/>
      <name val="新宋体"/>
      <family val="3"/>
      <charset val="134"/>
    </font>
    <font>
      <sz val="12"/>
      <name val="宋体"/>
      <family val="3"/>
      <charset val="134"/>
    </font>
    <font>
      <b/>
      <sz val="14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28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8"/>
      <color rgb="FF3E3E3E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8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35"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0" fillId="0" borderId="5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 wrapText="1"/>
    </xf>
    <xf numFmtId="0" fontId="0" fillId="2" borderId="9" xfId="0" applyNumberFormat="1" applyFill="1" applyBorder="1" applyAlignment="1">
      <alignment horizontal="center" vertical="center" wrapText="1"/>
    </xf>
    <xf numFmtId="0" fontId="0" fillId="2" borderId="11" xfId="0" applyNumberFormat="1" applyFill="1" applyBorder="1" applyAlignment="1">
      <alignment horizontal="center" vertical="center" wrapText="1"/>
    </xf>
    <xf numFmtId="0" fontId="0" fillId="0" borderId="12" xfId="0" applyNumberFormat="1" applyFill="1" applyBorder="1" applyAlignment="1">
      <alignment horizontal="center" vertical="center"/>
    </xf>
    <xf numFmtId="0" fontId="0" fillId="3" borderId="7" xfId="0" applyNumberFormat="1" applyFont="1" applyFill="1" applyBorder="1" applyAlignment="1">
      <alignment horizontal="center" vertical="center" wrapText="1"/>
    </xf>
    <xf numFmtId="0" fontId="0" fillId="3" borderId="13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horizontal="center" vertical="center" wrapText="1"/>
    </xf>
    <xf numFmtId="0" fontId="0" fillId="4" borderId="14" xfId="0" applyNumberFormat="1" applyFon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5" borderId="19" xfId="0" applyNumberFormat="1" applyFill="1" applyBorder="1" applyAlignment="1">
      <alignment horizontal="center" vertical="center" wrapText="1"/>
    </xf>
    <xf numFmtId="0" fontId="0" fillId="5" borderId="20" xfId="0" applyNumberFormat="1" applyFill="1" applyBorder="1" applyAlignment="1">
      <alignment horizontal="center" vertical="center" wrapText="1"/>
    </xf>
    <xf numFmtId="0" fontId="0" fillId="5" borderId="20" xfId="0" applyNumberFormat="1" applyFill="1" applyBorder="1" applyAlignment="1">
      <alignment horizontal="center" vertical="center"/>
    </xf>
    <xf numFmtId="0" fontId="0" fillId="5" borderId="21" xfId="0" applyNumberFormat="1" applyFill="1" applyBorder="1" applyAlignment="1">
      <alignment horizontal="center" vertical="center" wrapText="1"/>
    </xf>
    <xf numFmtId="0" fontId="0" fillId="4" borderId="22" xfId="0" applyNumberFormat="1" applyFill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4" borderId="23" xfId="0" applyNumberFormat="1" applyFill="1" applyBorder="1" applyAlignment="1">
      <alignment horizontal="center" vertical="center" wrapText="1"/>
    </xf>
    <xf numFmtId="0" fontId="0" fillId="0" borderId="23" xfId="0" applyNumberFormat="1" applyBorder="1" applyAlignment="1">
      <alignment horizontal="center" vertical="center"/>
    </xf>
    <xf numFmtId="0" fontId="0" fillId="0" borderId="23" xfId="0" applyNumberFormat="1" applyFont="1" applyBorder="1" applyAlignment="1">
      <alignment horizontal="center" vertical="center" wrapText="1"/>
    </xf>
    <xf numFmtId="0" fontId="0" fillId="0" borderId="2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7" xfId="0" applyNumberFormat="1" applyFont="1" applyBorder="1" applyAlignment="1">
      <alignment horizontal="center" vertical="center"/>
    </xf>
    <xf numFmtId="0" fontId="0" fillId="0" borderId="28" xfId="0" applyNumberFormat="1" applyFon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29" xfId="0" applyNumberFormat="1" applyFont="1" applyBorder="1" applyAlignment="1">
      <alignment horizontal="center" vertical="center"/>
    </xf>
    <xf numFmtId="0" fontId="0" fillId="0" borderId="30" xfId="0" applyNumberFormat="1" applyBorder="1">
      <alignment vertical="center"/>
    </xf>
    <xf numFmtId="0" fontId="0" fillId="0" borderId="31" xfId="0" applyNumberFormat="1" applyBorder="1">
      <alignment vertical="center"/>
    </xf>
    <xf numFmtId="0" fontId="0" fillId="0" borderId="31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Font="1" applyBorder="1" applyAlignment="1">
      <alignment horizontal="center" vertical="center"/>
    </xf>
    <xf numFmtId="0" fontId="0" fillId="0" borderId="33" xfId="0" applyNumberFormat="1" applyFont="1" applyBorder="1" applyAlignment="1">
      <alignment horizontal="center" vertical="center" wrapText="1"/>
    </xf>
    <xf numFmtId="0" fontId="0" fillId="0" borderId="33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 wrapText="1"/>
    </xf>
    <xf numFmtId="0" fontId="0" fillId="0" borderId="35" xfId="0" applyNumberFormat="1" applyBorder="1">
      <alignment vertical="center"/>
    </xf>
    <xf numFmtId="0" fontId="0" fillId="0" borderId="42" xfId="0" applyNumberFormat="1" applyFon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34" xfId="0" applyNumberFormat="1" applyFont="1" applyBorder="1" applyAlignment="1">
      <alignment horizontal="center" vertical="center"/>
    </xf>
    <xf numFmtId="0" fontId="0" fillId="0" borderId="48" xfId="0" applyNumberFormat="1" applyBorder="1" applyAlignment="1">
      <alignment horizontal="center" vertical="center"/>
    </xf>
    <xf numFmtId="0" fontId="0" fillId="0" borderId="49" xfId="0" applyNumberForma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0" borderId="50" xfId="0" applyNumberFormat="1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3" xfId="0" applyNumberFormat="1" applyFont="1" applyFill="1" applyBorder="1" applyAlignment="1">
      <alignment horizontal="center" vertical="center"/>
    </xf>
    <xf numFmtId="0" fontId="0" fillId="0" borderId="50" xfId="0" applyNumberFormat="1" applyBorder="1" applyAlignment="1">
      <alignment horizontal="center" vertical="center"/>
    </xf>
    <xf numFmtId="0" fontId="0" fillId="0" borderId="50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51" xfId="0" applyNumberFormat="1" applyBorder="1" applyAlignment="1">
      <alignment horizontal="center" vertical="center"/>
    </xf>
    <xf numFmtId="0" fontId="0" fillId="0" borderId="52" xfId="0" applyNumberFormat="1" applyBorder="1" applyAlignment="1">
      <alignment horizontal="center" vertical="center"/>
    </xf>
    <xf numFmtId="0" fontId="0" fillId="0" borderId="53" xfId="0" applyNumberFormat="1" applyBorder="1" applyAlignment="1">
      <alignment horizontal="center" vertical="center"/>
    </xf>
    <xf numFmtId="0" fontId="0" fillId="0" borderId="54" xfId="0" applyNumberFormat="1" applyBorder="1" applyAlignment="1">
      <alignment horizontal="center" vertical="center"/>
    </xf>
    <xf numFmtId="0" fontId="0" fillId="0" borderId="56" xfId="0" applyNumberFormat="1" applyBorder="1" applyAlignment="1">
      <alignment horizontal="center" vertical="center"/>
    </xf>
    <xf numFmtId="0" fontId="0" fillId="0" borderId="57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58" xfId="0" applyNumberFormat="1" applyBorder="1" applyAlignment="1">
      <alignment horizontal="center" vertical="center"/>
    </xf>
    <xf numFmtId="0" fontId="0" fillId="0" borderId="59" xfId="0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0" xfId="0" applyNumberFormat="1" applyBorder="1" applyAlignment="1">
      <alignment horizontal="center" vertical="center"/>
    </xf>
    <xf numFmtId="0" fontId="0" fillId="0" borderId="61" xfId="0" applyNumberForma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27" xfId="0" applyNumberFormat="1" applyFont="1" applyFill="1" applyBorder="1" applyAlignment="1">
      <alignment horizontal="center" vertical="center"/>
    </xf>
    <xf numFmtId="0" fontId="3" fillId="0" borderId="27" xfId="1" applyNumberFormat="1" applyFont="1" applyBorder="1" applyAlignment="1">
      <alignment horizontal="center" vertical="center" wrapText="1"/>
    </xf>
    <xf numFmtId="0" fontId="3" fillId="0" borderId="5" xfId="0" applyNumberFormat="1" applyFont="1" applyFill="1" applyBorder="1" applyAlignment="1" applyProtection="1">
      <alignment horizontal="center" vertical="center" wrapText="1"/>
    </xf>
    <xf numFmtId="0" fontId="4" fillId="0" borderId="33" xfId="0" applyNumberFormat="1" applyFont="1" applyFill="1" applyBorder="1" applyAlignment="1" applyProtection="1">
      <alignment horizontal="center" vertical="center" wrapText="1"/>
    </xf>
    <xf numFmtId="0" fontId="0" fillId="0" borderId="30" xfId="0" applyNumberFormat="1" applyFont="1" applyFill="1" applyBorder="1" applyAlignment="1">
      <alignment horizontal="center" vertical="center"/>
    </xf>
    <xf numFmtId="0" fontId="0" fillId="0" borderId="31" xfId="0" applyNumberFormat="1" applyFont="1" applyFill="1" applyBorder="1" applyAlignment="1">
      <alignment horizontal="center" vertical="center"/>
    </xf>
    <xf numFmtId="0" fontId="0" fillId="0" borderId="33" xfId="0" applyNumberFormat="1" applyFont="1" applyFill="1" applyBorder="1" applyAlignment="1">
      <alignment horizontal="center" vertical="center" wrapText="1"/>
    </xf>
    <xf numFmtId="0" fontId="0" fillId="0" borderId="35" xfId="0" applyNumberFormat="1" applyFont="1" applyFill="1" applyBorder="1" applyAlignment="1">
      <alignment horizontal="center" vertical="center"/>
    </xf>
    <xf numFmtId="0" fontId="0" fillId="0" borderId="62" xfId="0" applyNumberFormat="1" applyBorder="1">
      <alignment vertical="center"/>
    </xf>
    <xf numFmtId="0" fontId="0" fillId="0" borderId="42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 wrapText="1"/>
    </xf>
    <xf numFmtId="0" fontId="0" fillId="0" borderId="33" xfId="0" applyNumberFormat="1" applyBorder="1" applyAlignment="1">
      <alignment horizontal="center" vertical="center" wrapText="1"/>
    </xf>
    <xf numFmtId="0" fontId="0" fillId="0" borderId="63" xfId="0" applyNumberFormat="1" applyBorder="1" applyAlignment="1">
      <alignment horizontal="center" vertical="center"/>
    </xf>
    <xf numFmtId="0" fontId="0" fillId="0" borderId="27" xfId="0" applyNumberFormat="1" applyBorder="1">
      <alignment vertical="center"/>
    </xf>
    <xf numFmtId="0" fontId="0" fillId="0" borderId="27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30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8" fontId="0" fillId="0" borderId="33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78" fontId="0" fillId="0" borderId="42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178" fontId="0" fillId="0" borderId="35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178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178" fontId="0" fillId="0" borderId="14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178" fontId="0" fillId="0" borderId="5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178" fontId="0" fillId="0" borderId="16" xfId="0" applyNumberFormat="1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178" fontId="0" fillId="0" borderId="29" xfId="0" applyNumberFormat="1" applyFont="1" applyBorder="1" applyAlignment="1">
      <alignment horizontal="center" vertical="center"/>
    </xf>
    <xf numFmtId="0" fontId="0" fillId="0" borderId="76" xfId="0" applyFont="1" applyBorder="1" applyAlignment="1">
      <alignment horizontal="center" vertical="center" wrapText="1"/>
    </xf>
    <xf numFmtId="0" fontId="4" fillId="0" borderId="25" xfId="0" applyNumberFormat="1" applyFont="1" applyFill="1" applyBorder="1" applyAlignment="1" applyProtection="1">
      <alignment horizontal="center" vertical="center" wrapText="1"/>
    </xf>
    <xf numFmtId="0" fontId="4" fillId="0" borderId="26" xfId="0" applyNumberFormat="1" applyFont="1" applyFill="1" applyBorder="1" applyAlignment="1" applyProtection="1">
      <alignment horizontal="center" vertical="center" wrapText="1"/>
    </xf>
    <xf numFmtId="0" fontId="4" fillId="0" borderId="32" xfId="0" applyNumberFormat="1" applyFont="1" applyFill="1" applyBorder="1" applyAlignment="1" applyProtection="1">
      <alignment horizontal="center" vertical="center" wrapText="1"/>
    </xf>
    <xf numFmtId="0" fontId="4" fillId="0" borderId="27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77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78" xfId="0" applyNumberFormat="1" applyFont="1" applyFill="1" applyBorder="1" applyAlignment="1" applyProtection="1">
      <alignment horizontal="center" vertical="center" wrapText="1"/>
    </xf>
    <xf numFmtId="0" fontId="0" fillId="0" borderId="77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3" fillId="0" borderId="56" xfId="0" applyNumberFormat="1" applyFont="1" applyFill="1" applyBorder="1" applyAlignment="1" applyProtection="1">
      <alignment horizontal="center" vertical="center" wrapText="1"/>
    </xf>
    <xf numFmtId="0" fontId="3" fillId="0" borderId="14" xfId="0" applyNumberFormat="1" applyFont="1" applyFill="1" applyBorder="1" applyAlignment="1" applyProtection="1">
      <alignment horizontal="center" vertical="center" wrapText="1"/>
    </xf>
    <xf numFmtId="0" fontId="4" fillId="0" borderId="14" xfId="0" applyNumberFormat="1" applyFont="1" applyFill="1" applyBorder="1" applyAlignment="1" applyProtection="1">
      <alignment horizontal="center" vertical="center" wrapText="1"/>
    </xf>
    <xf numFmtId="0" fontId="0" fillId="0" borderId="14" xfId="0" applyNumberFormat="1" applyFont="1" applyFill="1" applyBorder="1" applyAlignment="1">
      <alignment horizontal="center" vertical="center"/>
    </xf>
    <xf numFmtId="0" fontId="0" fillId="0" borderId="42" xfId="0" applyNumberFormat="1" applyFont="1" applyFill="1" applyBorder="1" applyAlignment="1">
      <alignment horizontal="center" vertical="center"/>
    </xf>
    <xf numFmtId="0" fontId="3" fillId="0" borderId="27" xfId="0" applyNumberFormat="1" applyFont="1" applyFill="1" applyBorder="1" applyAlignment="1" applyProtection="1">
      <alignment horizontal="center" vertical="center" wrapText="1"/>
    </xf>
    <xf numFmtId="0" fontId="6" fillId="0" borderId="5" xfId="0" applyNumberFormat="1" applyFont="1" applyFill="1" applyBorder="1" applyAlignment="1" applyProtection="1">
      <alignment horizontal="center" vertical="center"/>
    </xf>
    <xf numFmtId="0" fontId="3" fillId="0" borderId="28" xfId="1" applyNumberFormat="1" applyFont="1" applyBorder="1" applyAlignment="1">
      <alignment horizontal="center" vertical="center" wrapText="1"/>
    </xf>
    <xf numFmtId="0" fontId="3" fillId="0" borderId="29" xfId="0" applyNumberFormat="1" applyFont="1" applyFill="1" applyBorder="1" applyAlignment="1" applyProtection="1">
      <alignment horizontal="center" vertical="center" wrapText="1"/>
    </xf>
    <xf numFmtId="0" fontId="6" fillId="0" borderId="29" xfId="0" applyNumberFormat="1" applyFont="1" applyFill="1" applyBorder="1" applyAlignment="1" applyProtection="1">
      <alignment horizontal="center" vertical="center"/>
    </xf>
    <xf numFmtId="0" fontId="0" fillId="0" borderId="29" xfId="0" applyNumberFormat="1" applyFont="1" applyFill="1" applyBorder="1" applyAlignment="1">
      <alignment horizontal="center" vertical="center"/>
    </xf>
    <xf numFmtId="0" fontId="0" fillId="0" borderId="3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right" vertical="center"/>
    </xf>
    <xf numFmtId="0" fontId="8" fillId="0" borderId="23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8" fillId="0" borderId="12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8" fillId="0" borderId="24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3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/>
    </xf>
    <xf numFmtId="0" fontId="9" fillId="0" borderId="1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7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33" xfId="0" applyNumberFormat="1" applyFont="1" applyFill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center" vertical="center"/>
    </xf>
    <xf numFmtId="0" fontId="1" fillId="0" borderId="30" xfId="0" applyNumberFormat="1" applyFont="1" applyFill="1" applyBorder="1" applyAlignment="1">
      <alignment horizontal="center" vertical="center"/>
    </xf>
    <xf numFmtId="0" fontId="1" fillId="0" borderId="31" xfId="0" applyNumberFormat="1" applyFont="1" applyFill="1" applyBorder="1" applyAlignment="1">
      <alignment horizontal="center" vertical="center"/>
    </xf>
    <xf numFmtId="0" fontId="1" fillId="0" borderId="35" xfId="0" applyNumberFormat="1" applyFont="1" applyFill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178" fontId="1" fillId="0" borderId="74" xfId="0" applyNumberFormat="1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178" fontId="1" fillId="0" borderId="37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78" fontId="1" fillId="0" borderId="41" xfId="0" applyNumberFormat="1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1" fillId="0" borderId="64" xfId="0" applyNumberFormat="1" applyFont="1" applyBorder="1" applyAlignment="1">
      <alignment horizontal="center" vertical="center"/>
    </xf>
    <xf numFmtId="0" fontId="1" fillId="0" borderId="65" xfId="0" applyNumberFormat="1" applyFont="1" applyBorder="1" applyAlignment="1">
      <alignment horizontal="center" vertical="center"/>
    </xf>
    <xf numFmtId="0" fontId="1" fillId="0" borderId="66" xfId="0" applyNumberFormat="1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 wrapText="1"/>
    </xf>
    <xf numFmtId="0" fontId="0" fillId="0" borderId="71" xfId="0" applyFont="1" applyBorder="1" applyAlignment="1">
      <alignment horizontal="center" vertical="center"/>
    </xf>
    <xf numFmtId="178" fontId="0" fillId="0" borderId="72" xfId="0" applyNumberFormat="1" applyFont="1" applyBorder="1" applyAlignment="1">
      <alignment horizontal="center" vertical="center"/>
    </xf>
    <xf numFmtId="0" fontId="1" fillId="0" borderId="68" xfId="0" applyNumberFormat="1" applyFont="1" applyBorder="1" applyAlignment="1">
      <alignment horizontal="center" vertical="center"/>
    </xf>
    <xf numFmtId="0" fontId="1" fillId="0" borderId="69" xfId="0" applyNumberFormat="1" applyFont="1" applyBorder="1" applyAlignment="1">
      <alignment horizontal="center" vertical="center"/>
    </xf>
    <xf numFmtId="0" fontId="1" fillId="0" borderId="70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 wrapText="1"/>
    </xf>
    <xf numFmtId="0" fontId="1" fillId="0" borderId="26" xfId="0" applyNumberFormat="1" applyFont="1" applyBorder="1" applyAlignment="1">
      <alignment horizontal="center" vertical="center"/>
    </xf>
    <xf numFmtId="0" fontId="1" fillId="0" borderId="32" xfId="0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1" xfId="0" applyNumberFormat="1" applyBorder="1" applyAlignment="1">
      <alignment horizontal="center" vertical="center"/>
    </xf>
    <xf numFmtId="0" fontId="0" fillId="0" borderId="58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1" fillId="0" borderId="55" xfId="0" applyNumberFormat="1" applyFont="1" applyBorder="1" applyAlignment="1">
      <alignment horizontal="center" vertical="center" wrapText="1"/>
    </xf>
    <xf numFmtId="0" fontId="1" fillId="0" borderId="46" xfId="0" applyNumberFormat="1" applyFont="1" applyBorder="1" applyAlignment="1">
      <alignment horizontal="center" vertical="center" wrapText="1"/>
    </xf>
    <xf numFmtId="0" fontId="1" fillId="0" borderId="47" xfId="0" applyNumberFormat="1" applyFont="1" applyBorder="1" applyAlignment="1">
      <alignment horizontal="center" vertical="center"/>
    </xf>
    <xf numFmtId="0" fontId="0" fillId="0" borderId="34" xfId="0" applyNumberFormat="1" applyFont="1" applyBorder="1" applyAlignment="1">
      <alignment horizontal="center" vertical="center" wrapText="1"/>
    </xf>
    <xf numFmtId="0" fontId="0" fillId="0" borderId="39" xfId="0" applyNumberFormat="1" applyFont="1" applyBorder="1" applyAlignment="1">
      <alignment horizontal="center" vertical="center" wrapText="1"/>
    </xf>
    <xf numFmtId="0" fontId="0" fillId="0" borderId="42" xfId="0" applyNumberFormat="1" applyFont="1" applyBorder="1" applyAlignment="1">
      <alignment horizontal="center" vertical="center" wrapText="1"/>
    </xf>
    <xf numFmtId="0" fontId="0" fillId="0" borderId="39" xfId="0" applyNumberFormat="1" applyFont="1" applyBorder="1" applyAlignment="1">
      <alignment horizontal="center" vertical="center"/>
    </xf>
    <xf numFmtId="0" fontId="0" fillId="0" borderId="42" xfId="0" applyNumberFormat="1" applyFon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78" xfId="0" applyNumberFormat="1" applyFont="1" applyFill="1" applyBorder="1" applyAlignment="1">
      <alignment horizontal="center" vertical="center"/>
    </xf>
    <xf numFmtId="0" fontId="4" fillId="0" borderId="56" xfId="0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常规_Sheet1" xfId="1"/>
  </cellStyles>
  <dxfs count="0"/>
  <tableStyles count="0" defaultTableStyle="TableStyleMedium2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408305</xdr:colOff>
      <xdr:row>2</xdr:row>
      <xdr:rowOff>727075</xdr:rowOff>
    </xdr:from>
    <xdr:to>
      <xdr:col>9</xdr:col>
      <xdr:colOff>1187450</xdr:colOff>
      <xdr:row>8</xdr:row>
      <xdr:rowOff>645795</xdr:rowOff>
    </xdr:to>
    <xdr:sp macro="" textlink="">
      <xdr:nvSpPr>
        <xdr:cNvPr id="2" name="圆角矩形 1"/>
        <xdr:cNvSpPr/>
      </xdr:nvSpPr>
      <xdr:spPr>
        <a:xfrm>
          <a:off x="5666105" y="1098550"/>
          <a:ext cx="1205230" cy="4884420"/>
        </a:xfrm>
        <a:prstGeom prst="roundRect">
          <a:avLst/>
        </a:prstGeom>
        <a:noFill/>
        <a:ln w="38100"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accent2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662940</xdr:colOff>
      <xdr:row>16</xdr:row>
      <xdr:rowOff>21590</xdr:rowOff>
    </xdr:from>
    <xdr:to>
      <xdr:col>10</xdr:col>
      <xdr:colOff>49530</xdr:colOff>
      <xdr:row>17</xdr:row>
      <xdr:rowOff>29845</xdr:rowOff>
    </xdr:to>
    <xdr:sp macro="" textlink="">
      <xdr:nvSpPr>
        <xdr:cNvPr id="3" name="圆角矩形 2"/>
        <xdr:cNvSpPr/>
      </xdr:nvSpPr>
      <xdr:spPr>
        <a:xfrm>
          <a:off x="662940" y="7901940"/>
          <a:ext cx="6261100" cy="478155"/>
        </a:xfrm>
        <a:prstGeom prst="roundRect">
          <a:avLst/>
        </a:prstGeom>
        <a:noFill/>
        <a:ln w="38100"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accent2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48895</xdr:colOff>
      <xdr:row>16</xdr:row>
      <xdr:rowOff>196850</xdr:rowOff>
    </xdr:from>
    <xdr:to>
      <xdr:col>11</xdr:col>
      <xdr:colOff>331470</xdr:colOff>
      <xdr:row>16</xdr:row>
      <xdr:rowOff>204470</xdr:rowOff>
    </xdr:to>
    <xdr:cxnSp macro="">
      <xdr:nvCxnSpPr>
        <xdr:cNvPr id="4" name="直接箭头连接符 3"/>
        <xdr:cNvCxnSpPr>
          <a:endCxn id="3" idx="3"/>
        </xdr:cNvCxnSpPr>
      </xdr:nvCxnSpPr>
      <xdr:spPr>
        <a:xfrm flipH="1">
          <a:off x="6923405" y="8077200"/>
          <a:ext cx="1158875" cy="7620"/>
        </a:xfrm>
        <a:prstGeom prst="straightConnector1">
          <a:avLst/>
        </a:prstGeom>
        <a:ln w="38100"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334010</xdr:colOff>
      <xdr:row>5</xdr:row>
      <xdr:rowOff>669925</xdr:rowOff>
    </xdr:from>
    <xdr:to>
      <xdr:col>11</xdr:col>
      <xdr:colOff>334010</xdr:colOff>
      <xdr:row>16</xdr:row>
      <xdr:rowOff>187960</xdr:rowOff>
    </xdr:to>
    <xdr:cxnSp macro="">
      <xdr:nvCxnSpPr>
        <xdr:cNvPr id="5" name="直接连接符 4"/>
        <xdr:cNvCxnSpPr/>
      </xdr:nvCxnSpPr>
      <xdr:spPr>
        <a:xfrm flipV="1">
          <a:off x="8084820" y="3746500"/>
          <a:ext cx="0" cy="4321810"/>
        </a:xfrm>
        <a:prstGeom prst="line">
          <a:avLst/>
        </a:prstGeom>
        <a:ln w="381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20320</xdr:colOff>
      <xdr:row>5</xdr:row>
      <xdr:rowOff>680720</xdr:rowOff>
    </xdr:from>
    <xdr:to>
      <xdr:col>11</xdr:col>
      <xdr:colOff>345440</xdr:colOff>
      <xdr:row>5</xdr:row>
      <xdr:rowOff>680720</xdr:rowOff>
    </xdr:to>
    <xdr:cxnSp macro="">
      <xdr:nvCxnSpPr>
        <xdr:cNvPr id="6" name="直接连接符 5"/>
        <xdr:cNvCxnSpPr/>
      </xdr:nvCxnSpPr>
      <xdr:spPr>
        <a:xfrm flipH="1">
          <a:off x="6894830" y="3757295"/>
          <a:ext cx="1201420" cy="0"/>
        </a:xfrm>
        <a:prstGeom prst="line">
          <a:avLst/>
        </a:prstGeom>
        <a:ln w="381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6:L22"/>
  <sheetViews>
    <sheetView workbookViewId="0">
      <selection activeCell="D6" sqref="D6:E7"/>
    </sheetView>
  </sheetViews>
  <sheetFormatPr defaultColWidth="9" defaultRowHeight="14.25"/>
  <cols>
    <col min="4" max="4" width="28.75" customWidth="1"/>
    <col min="5" max="5" width="11.75" customWidth="1"/>
    <col min="8" max="8" width="25.375" style="35" customWidth="1"/>
    <col min="9" max="9" width="28.125" style="35" customWidth="1"/>
    <col min="10" max="10" width="31.125" customWidth="1"/>
  </cols>
  <sheetData>
    <row r="6" spans="4:12" ht="47.1" customHeight="1">
      <c r="D6" s="169" t="s">
        <v>0</v>
      </c>
      <c r="E6" s="170"/>
      <c r="G6" s="151"/>
      <c r="H6" s="166" t="s">
        <v>1</v>
      </c>
      <c r="I6" s="167"/>
      <c r="J6" s="168"/>
      <c r="K6" s="151"/>
      <c r="L6" s="151"/>
    </row>
    <row r="7" spans="4:12" ht="30.95" customHeight="1">
      <c r="D7" s="171"/>
      <c r="E7" s="172"/>
      <c r="G7" s="151"/>
      <c r="H7" s="152" t="s">
        <v>2</v>
      </c>
      <c r="I7" s="160" t="s">
        <v>3</v>
      </c>
      <c r="J7" s="161" t="s">
        <v>4</v>
      </c>
      <c r="K7" s="151"/>
      <c r="L7" s="151"/>
    </row>
    <row r="8" spans="4:12" ht="36.950000000000003" customHeight="1">
      <c r="D8" s="153" t="s">
        <v>5</v>
      </c>
      <c r="E8" s="154">
        <v>9531</v>
      </c>
      <c r="G8" s="151"/>
      <c r="H8" s="155" t="s">
        <v>6</v>
      </c>
      <c r="I8" s="160" t="s">
        <v>7</v>
      </c>
      <c r="J8" s="162" t="s">
        <v>8</v>
      </c>
      <c r="K8" s="151"/>
      <c r="L8" s="151"/>
    </row>
    <row r="9" spans="4:12" ht="22.5">
      <c r="D9" s="153" t="s">
        <v>9</v>
      </c>
      <c r="E9" s="154">
        <v>29932</v>
      </c>
      <c r="G9" s="151"/>
      <c r="H9" s="155" t="s">
        <v>10</v>
      </c>
      <c r="I9" s="160" t="s">
        <v>11</v>
      </c>
      <c r="J9" s="163" t="s">
        <v>12</v>
      </c>
      <c r="K9" s="151"/>
      <c r="L9" s="151"/>
    </row>
    <row r="10" spans="4:12" ht="22.5">
      <c r="D10" s="153" t="s">
        <v>13</v>
      </c>
      <c r="E10" s="154">
        <v>7207</v>
      </c>
      <c r="G10" s="151"/>
      <c r="H10" s="155" t="s">
        <v>14</v>
      </c>
      <c r="I10" s="160" t="s">
        <v>15</v>
      </c>
      <c r="J10" s="163" t="s">
        <v>16</v>
      </c>
      <c r="K10" s="151"/>
      <c r="L10" s="151"/>
    </row>
    <row r="11" spans="4:12" ht="35.1" customHeight="1">
      <c r="D11" s="153" t="s">
        <v>17</v>
      </c>
      <c r="E11" s="154">
        <v>7463</v>
      </c>
      <c r="G11" s="151"/>
      <c r="H11" s="155" t="s">
        <v>18</v>
      </c>
      <c r="I11" s="160" t="s">
        <v>19</v>
      </c>
      <c r="J11" s="162" t="s">
        <v>20</v>
      </c>
      <c r="K11" s="151"/>
      <c r="L11" s="151"/>
    </row>
    <row r="12" spans="4:12" ht="22.5">
      <c r="D12" s="153" t="s">
        <v>21</v>
      </c>
      <c r="E12" s="154">
        <v>10620</v>
      </c>
      <c r="G12" s="151"/>
      <c r="H12" s="155" t="s">
        <v>22</v>
      </c>
      <c r="I12" s="160" t="s">
        <v>23</v>
      </c>
      <c r="J12" s="163" t="s">
        <v>24</v>
      </c>
      <c r="K12" s="151"/>
      <c r="L12" s="151"/>
    </row>
    <row r="13" spans="4:12" ht="22.5">
      <c r="D13" s="153" t="s">
        <v>25</v>
      </c>
      <c r="E13" s="154">
        <v>11488</v>
      </c>
      <c r="G13" s="151"/>
      <c r="H13" s="155" t="s">
        <v>26</v>
      </c>
      <c r="I13" s="160" t="s">
        <v>23</v>
      </c>
      <c r="J13" s="163" t="s">
        <v>24</v>
      </c>
      <c r="K13" s="151"/>
      <c r="L13" s="151"/>
    </row>
    <row r="14" spans="4:12" ht="28.5">
      <c r="D14" s="153" t="s">
        <v>27</v>
      </c>
      <c r="E14" s="154">
        <v>26811</v>
      </c>
      <c r="G14" s="151"/>
      <c r="H14" s="155" t="s">
        <v>28</v>
      </c>
      <c r="I14" s="160" t="s">
        <v>29</v>
      </c>
      <c r="J14" s="162" t="s">
        <v>30</v>
      </c>
      <c r="K14" s="151"/>
      <c r="L14" s="151"/>
    </row>
    <row r="15" spans="4:12" ht="22.5">
      <c r="D15" s="153" t="s">
        <v>31</v>
      </c>
      <c r="E15" s="154">
        <v>20690</v>
      </c>
      <c r="G15" s="151"/>
      <c r="H15" s="155" t="s">
        <v>32</v>
      </c>
      <c r="I15" s="160" t="s">
        <v>33</v>
      </c>
      <c r="J15" s="163" t="s">
        <v>34</v>
      </c>
      <c r="K15" s="151"/>
      <c r="L15" s="151"/>
    </row>
    <row r="16" spans="4:12" ht="22.5">
      <c r="D16" s="153" t="s">
        <v>35</v>
      </c>
      <c r="E16" s="154">
        <v>5652</v>
      </c>
      <c r="G16" s="151"/>
      <c r="H16" s="155" t="s">
        <v>36</v>
      </c>
      <c r="I16" s="160" t="s">
        <v>37</v>
      </c>
      <c r="J16" s="163" t="s">
        <v>38</v>
      </c>
      <c r="K16" s="151"/>
      <c r="L16" s="151"/>
    </row>
    <row r="17" spans="4:12" ht="22.5">
      <c r="D17" s="153" t="s">
        <v>39</v>
      </c>
      <c r="E17" s="154">
        <v>32798</v>
      </c>
      <c r="G17" s="151"/>
      <c r="H17" s="155" t="s">
        <v>40</v>
      </c>
      <c r="I17" s="160" t="s">
        <v>41</v>
      </c>
      <c r="J17" s="163" t="s">
        <v>42</v>
      </c>
      <c r="K17" s="151"/>
      <c r="L17" s="151"/>
    </row>
    <row r="18" spans="4:12" ht="33.950000000000003" customHeight="1">
      <c r="D18" s="153" t="s">
        <v>43</v>
      </c>
      <c r="E18" s="154">
        <v>4117</v>
      </c>
      <c r="G18" s="151"/>
      <c r="H18" s="155" t="s">
        <v>44</v>
      </c>
      <c r="I18" s="160" t="s">
        <v>45</v>
      </c>
      <c r="J18" s="162" t="s">
        <v>46</v>
      </c>
      <c r="K18" s="151"/>
      <c r="L18" s="151"/>
    </row>
    <row r="19" spans="4:12" ht="22.5">
      <c r="D19" s="153" t="s">
        <v>47</v>
      </c>
      <c r="E19" s="154">
        <v>1735</v>
      </c>
      <c r="G19" s="151"/>
      <c r="H19" s="155" t="s">
        <v>48</v>
      </c>
      <c r="I19" s="160" t="s">
        <v>49</v>
      </c>
      <c r="J19" s="163" t="s">
        <v>50</v>
      </c>
      <c r="K19" s="151"/>
      <c r="L19" s="151"/>
    </row>
    <row r="20" spans="4:12" ht="22.5">
      <c r="D20" s="153" t="s">
        <v>51</v>
      </c>
      <c r="E20" s="154">
        <v>2485</v>
      </c>
      <c r="G20" s="151"/>
      <c r="H20" s="152"/>
      <c r="I20" s="160"/>
      <c r="J20" s="161"/>
      <c r="K20" s="151"/>
      <c r="L20" s="151"/>
    </row>
    <row r="21" spans="4:12" ht="22.5">
      <c r="D21" s="156"/>
      <c r="E21" s="154"/>
      <c r="G21" s="151"/>
      <c r="H21" s="152"/>
      <c r="I21" s="160"/>
      <c r="J21" s="161"/>
      <c r="K21" s="151"/>
      <c r="L21" s="151"/>
    </row>
    <row r="22" spans="4:12" ht="22.5">
      <c r="D22" s="157" t="s">
        <v>52</v>
      </c>
      <c r="E22" s="158">
        <f>SUM(E8:E20)</f>
        <v>170529</v>
      </c>
      <c r="G22" s="151"/>
      <c r="H22" s="159"/>
      <c r="I22" s="164"/>
      <c r="J22" s="165"/>
      <c r="K22" s="151"/>
      <c r="L22" s="151"/>
    </row>
  </sheetData>
  <mergeCells count="2">
    <mergeCell ref="H6:J6"/>
    <mergeCell ref="D6:E7"/>
  </mergeCells>
  <phoneticPr fontId="1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B3:G53"/>
  <sheetViews>
    <sheetView tabSelected="1" topLeftCell="A22" workbookViewId="0">
      <selection activeCell="I42" sqref="I42"/>
    </sheetView>
  </sheetViews>
  <sheetFormatPr defaultColWidth="9" defaultRowHeight="14.25"/>
  <cols>
    <col min="1" max="1" width="9" style="77"/>
    <col min="2" max="2" width="19.375" style="77" customWidth="1"/>
    <col min="3" max="3" width="18.25" style="77" customWidth="1"/>
    <col min="4" max="4" width="29.375" style="76" customWidth="1"/>
    <col min="5" max="5" width="4.625" style="76" customWidth="1"/>
    <col min="6" max="6" width="6.625" style="76" customWidth="1"/>
    <col min="7" max="7" width="7.5" style="76" customWidth="1"/>
    <col min="8" max="9" width="9" style="77"/>
    <col min="10" max="10" width="5.125" style="77" customWidth="1"/>
    <col min="11" max="11" width="12" style="77" customWidth="1"/>
    <col min="12" max="12" width="7.625" style="77" customWidth="1"/>
    <col min="13" max="13" width="4.625" style="77" customWidth="1"/>
    <col min="14" max="14" width="6.625" style="77" customWidth="1"/>
    <col min="15" max="15" width="4.625" style="77" customWidth="1"/>
    <col min="16" max="16" width="19.375" style="77" customWidth="1"/>
    <col min="17" max="17" width="5.625" style="77" customWidth="1"/>
    <col min="18" max="18" width="15.625" style="77" customWidth="1"/>
    <col min="19" max="19" width="11.5" style="77" customWidth="1"/>
    <col min="20" max="16384" width="9" style="77"/>
  </cols>
  <sheetData>
    <row r="3" spans="2:7">
      <c r="B3" s="128" t="s">
        <v>554</v>
      </c>
      <c r="C3" s="129" t="s">
        <v>53</v>
      </c>
      <c r="D3" s="129" t="s">
        <v>54</v>
      </c>
      <c r="E3" s="129" t="s">
        <v>55</v>
      </c>
      <c r="F3" s="129" t="s">
        <v>56</v>
      </c>
      <c r="G3" s="130" t="s">
        <v>57</v>
      </c>
    </row>
    <row r="4" spans="2:7" ht="42.75">
      <c r="B4" s="131" t="s">
        <v>58</v>
      </c>
      <c r="C4" s="132"/>
      <c r="D4" s="132" t="s">
        <v>59</v>
      </c>
      <c r="E4" s="132">
        <v>97</v>
      </c>
      <c r="F4" s="132">
        <v>25</v>
      </c>
      <c r="G4" s="81">
        <f t="shared" ref="G4:G15" si="0">F4*E4</f>
        <v>2425</v>
      </c>
    </row>
    <row r="5" spans="2:7">
      <c r="B5" s="133"/>
      <c r="C5" s="134"/>
      <c r="D5" s="134"/>
      <c r="E5" s="134"/>
      <c r="F5" s="134"/>
      <c r="G5" s="135"/>
    </row>
    <row r="6" spans="2:7">
      <c r="B6" s="133"/>
      <c r="C6" s="134"/>
      <c r="D6" s="134"/>
      <c r="E6" s="134"/>
      <c r="F6" s="134"/>
      <c r="G6" s="135"/>
    </row>
    <row r="7" spans="2:7">
      <c r="B7" s="131" t="s">
        <v>554</v>
      </c>
      <c r="C7" s="132" t="s">
        <v>53</v>
      </c>
      <c r="D7" s="132" t="s">
        <v>54</v>
      </c>
      <c r="E7" s="132" t="s">
        <v>60</v>
      </c>
      <c r="F7" s="132" t="s">
        <v>56</v>
      </c>
      <c r="G7" s="81" t="s">
        <v>57</v>
      </c>
    </row>
    <row r="8" spans="2:7">
      <c r="B8" s="131" t="s">
        <v>61</v>
      </c>
      <c r="C8" s="132" t="s">
        <v>62</v>
      </c>
      <c r="D8" s="132" t="s">
        <v>63</v>
      </c>
      <c r="E8" s="132">
        <v>3</v>
      </c>
      <c r="F8" s="132">
        <v>216</v>
      </c>
      <c r="G8" s="81">
        <f t="shared" si="0"/>
        <v>648</v>
      </c>
    </row>
    <row r="9" spans="2:7">
      <c r="B9" s="131" t="s">
        <v>61</v>
      </c>
      <c r="C9" s="132" t="s">
        <v>62</v>
      </c>
      <c r="D9" s="132" t="s">
        <v>64</v>
      </c>
      <c r="E9" s="132">
        <v>2</v>
      </c>
      <c r="F9" s="132">
        <v>132</v>
      </c>
      <c r="G9" s="81">
        <f t="shared" si="0"/>
        <v>264</v>
      </c>
    </row>
    <row r="10" spans="2:7">
      <c r="B10" s="131" t="s">
        <v>61</v>
      </c>
      <c r="C10" s="132" t="s">
        <v>62</v>
      </c>
      <c r="D10" s="132" t="s">
        <v>65</v>
      </c>
      <c r="E10" s="132">
        <v>0</v>
      </c>
      <c r="F10" s="132">
        <v>84</v>
      </c>
      <c r="G10" s="81">
        <f t="shared" si="0"/>
        <v>0</v>
      </c>
    </row>
    <row r="11" spans="2:7">
      <c r="B11" s="131" t="s">
        <v>61</v>
      </c>
      <c r="C11" s="132" t="s">
        <v>62</v>
      </c>
      <c r="D11" s="132" t="s">
        <v>66</v>
      </c>
      <c r="E11" s="132">
        <v>0</v>
      </c>
      <c r="F11" s="132">
        <v>139</v>
      </c>
      <c r="G11" s="81">
        <f t="shared" si="0"/>
        <v>0</v>
      </c>
    </row>
    <row r="12" spans="2:7">
      <c r="B12" s="131" t="s">
        <v>61</v>
      </c>
      <c r="C12" s="132" t="s">
        <v>62</v>
      </c>
      <c r="D12" s="132" t="s">
        <v>67</v>
      </c>
      <c r="E12" s="132">
        <v>0</v>
      </c>
      <c r="F12" s="132">
        <v>84</v>
      </c>
      <c r="G12" s="81">
        <f t="shared" si="0"/>
        <v>0</v>
      </c>
    </row>
    <row r="13" spans="2:7">
      <c r="B13" s="131" t="s">
        <v>68</v>
      </c>
      <c r="C13" s="132" t="s">
        <v>62</v>
      </c>
      <c r="D13" s="132" t="s">
        <v>69</v>
      </c>
      <c r="E13" s="132">
        <v>100</v>
      </c>
      <c r="F13" s="132">
        <v>1.6</v>
      </c>
      <c r="G13" s="81">
        <f t="shared" si="0"/>
        <v>160</v>
      </c>
    </row>
    <row r="14" spans="2:7">
      <c r="B14" s="131" t="s">
        <v>70</v>
      </c>
      <c r="C14" s="132" t="s">
        <v>62</v>
      </c>
      <c r="D14" s="132" t="s">
        <v>69</v>
      </c>
      <c r="E14" s="132">
        <v>100</v>
      </c>
      <c r="F14" s="132">
        <v>3.2</v>
      </c>
      <c r="G14" s="81">
        <f t="shared" si="0"/>
        <v>320</v>
      </c>
    </row>
    <row r="15" spans="2:7">
      <c r="B15" s="131" t="s">
        <v>71</v>
      </c>
      <c r="C15" s="132"/>
      <c r="D15" s="132" t="s">
        <v>72</v>
      </c>
      <c r="E15" s="132">
        <v>10</v>
      </c>
      <c r="F15" s="132">
        <v>1.5</v>
      </c>
      <c r="G15" s="81">
        <f t="shared" si="0"/>
        <v>15</v>
      </c>
    </row>
    <row r="16" spans="2:7">
      <c r="B16" s="131"/>
      <c r="C16" s="132"/>
      <c r="D16" s="132"/>
      <c r="E16" s="132"/>
      <c r="F16" s="132" t="s">
        <v>57</v>
      </c>
      <c r="G16" s="81">
        <f>SUM(G8:G15)</f>
        <v>1407</v>
      </c>
    </row>
    <row r="17" spans="2:7" ht="42.75">
      <c r="B17" s="234" t="s">
        <v>556</v>
      </c>
      <c r="C17" s="132" t="s">
        <v>555</v>
      </c>
      <c r="D17" s="132" t="s">
        <v>73</v>
      </c>
      <c r="E17" s="132">
        <v>1</v>
      </c>
      <c r="F17" s="132">
        <v>1200</v>
      </c>
      <c r="G17" s="81">
        <v>1200</v>
      </c>
    </row>
    <row r="18" spans="2:7">
      <c r="B18" s="136"/>
      <c r="C18" s="137"/>
      <c r="D18" s="138"/>
      <c r="E18" s="138"/>
      <c r="F18" s="138"/>
      <c r="G18" s="233"/>
    </row>
    <row r="19" spans="2:7">
      <c r="B19" s="136"/>
      <c r="C19" s="137"/>
      <c r="D19" s="138"/>
      <c r="E19" s="138"/>
      <c r="F19" s="138"/>
      <c r="G19" s="233"/>
    </row>
    <row r="20" spans="2:7">
      <c r="B20" s="78" t="s">
        <v>74</v>
      </c>
      <c r="C20" s="16" t="s">
        <v>75</v>
      </c>
      <c r="D20" s="16" t="s">
        <v>76</v>
      </c>
      <c r="E20" s="16" t="s">
        <v>60</v>
      </c>
      <c r="F20" s="16" t="s">
        <v>56</v>
      </c>
      <c r="G20" s="60" t="s">
        <v>57</v>
      </c>
    </row>
    <row r="21" spans="2:7" ht="18" customHeight="1">
      <c r="B21" s="79" t="s">
        <v>77</v>
      </c>
      <c r="C21" s="80" t="s">
        <v>78</v>
      </c>
      <c r="D21" s="132" t="s">
        <v>79</v>
      </c>
      <c r="E21" s="16">
        <v>2</v>
      </c>
      <c r="F21" s="16">
        <v>19.53</v>
      </c>
      <c r="G21" s="60">
        <f t="shared" ref="G17:G47" si="1">F21*E21</f>
        <v>39.06</v>
      </c>
    </row>
    <row r="22" spans="2:7" ht="18" customHeight="1">
      <c r="B22" s="79" t="s">
        <v>80</v>
      </c>
      <c r="C22" s="80" t="s">
        <v>81</v>
      </c>
      <c r="D22" s="132" t="s">
        <v>82</v>
      </c>
      <c r="E22" s="16">
        <v>5</v>
      </c>
      <c r="F22" s="16">
        <v>24.75</v>
      </c>
      <c r="G22" s="60">
        <f t="shared" si="1"/>
        <v>123.75</v>
      </c>
    </row>
    <row r="23" spans="2:7" ht="18" customHeight="1">
      <c r="B23" s="139" t="s">
        <v>83</v>
      </c>
      <c r="C23" s="140" t="s">
        <v>84</v>
      </c>
      <c r="D23" s="141" t="s">
        <v>85</v>
      </c>
      <c r="E23" s="142">
        <v>1</v>
      </c>
      <c r="F23" s="142">
        <v>26.73</v>
      </c>
      <c r="G23" s="143">
        <f t="shared" si="1"/>
        <v>26.73</v>
      </c>
    </row>
    <row r="24" spans="2:7" ht="18" customHeight="1">
      <c r="B24" s="79" t="s">
        <v>86</v>
      </c>
      <c r="C24" s="80" t="s">
        <v>87</v>
      </c>
      <c r="D24" s="132" t="s">
        <v>88</v>
      </c>
      <c r="E24" s="16">
        <v>3</v>
      </c>
      <c r="F24" s="16">
        <v>32.58</v>
      </c>
      <c r="G24" s="60">
        <f t="shared" si="1"/>
        <v>97.74</v>
      </c>
    </row>
    <row r="25" spans="2:7" ht="18" customHeight="1">
      <c r="B25" s="144" t="s">
        <v>89</v>
      </c>
      <c r="C25" s="80" t="s">
        <v>90</v>
      </c>
      <c r="D25" s="132" t="s">
        <v>91</v>
      </c>
      <c r="E25" s="16">
        <v>3</v>
      </c>
      <c r="F25" s="16">
        <v>43.335000000000001</v>
      </c>
      <c r="G25" s="60">
        <f t="shared" si="1"/>
        <v>130.005</v>
      </c>
    </row>
    <row r="26" spans="2:7" ht="18" customHeight="1">
      <c r="B26" s="79" t="s">
        <v>92</v>
      </c>
      <c r="C26" s="80" t="s">
        <v>93</v>
      </c>
      <c r="D26" s="132" t="s">
        <v>94</v>
      </c>
      <c r="E26" s="16">
        <v>2</v>
      </c>
      <c r="F26" s="16">
        <v>47.61</v>
      </c>
      <c r="G26" s="60">
        <f t="shared" si="1"/>
        <v>95.22</v>
      </c>
    </row>
    <row r="27" spans="2:7" ht="18" customHeight="1">
      <c r="B27" s="79" t="s">
        <v>95</v>
      </c>
      <c r="C27" s="80" t="s">
        <v>96</v>
      </c>
      <c r="D27" s="132" t="s">
        <v>97</v>
      </c>
      <c r="E27" s="16">
        <v>17</v>
      </c>
      <c r="F27" s="16">
        <v>23.67</v>
      </c>
      <c r="G27" s="60">
        <f t="shared" si="1"/>
        <v>402.39000000000004</v>
      </c>
    </row>
    <row r="28" spans="2:7" ht="18" customHeight="1">
      <c r="B28" s="144" t="s">
        <v>98</v>
      </c>
      <c r="C28" s="80" t="s">
        <v>99</v>
      </c>
      <c r="D28" s="132" t="s">
        <v>100</v>
      </c>
      <c r="E28" s="16">
        <v>18</v>
      </c>
      <c r="F28" s="16">
        <v>33.255000000000003</v>
      </c>
      <c r="G28" s="60">
        <f t="shared" si="1"/>
        <v>598.59</v>
      </c>
    </row>
    <row r="29" spans="2:7" ht="18" customHeight="1">
      <c r="B29" s="79" t="s">
        <v>101</v>
      </c>
      <c r="C29" s="80" t="s">
        <v>102</v>
      </c>
      <c r="D29" s="132" t="s">
        <v>103</v>
      </c>
      <c r="E29" s="16">
        <v>6</v>
      </c>
      <c r="F29" s="16">
        <v>31.95</v>
      </c>
      <c r="G29" s="60">
        <f t="shared" si="1"/>
        <v>191.7</v>
      </c>
    </row>
    <row r="30" spans="2:7" ht="36" customHeight="1">
      <c r="B30" s="79" t="s">
        <v>104</v>
      </c>
      <c r="C30" s="80" t="s">
        <v>105</v>
      </c>
      <c r="D30" s="132" t="s">
        <v>106</v>
      </c>
      <c r="E30" s="16">
        <v>1</v>
      </c>
      <c r="F30" s="16">
        <v>28.664999999999999</v>
      </c>
      <c r="G30" s="60">
        <f t="shared" si="1"/>
        <v>28.664999999999999</v>
      </c>
    </row>
    <row r="31" spans="2:7" ht="17.100000000000001" customHeight="1">
      <c r="B31" s="144" t="s">
        <v>107</v>
      </c>
      <c r="C31" s="80" t="s">
        <v>108</v>
      </c>
      <c r="D31" s="145" t="s">
        <v>109</v>
      </c>
      <c r="E31" s="16">
        <v>3</v>
      </c>
      <c r="F31" s="16">
        <v>65.790000000000006</v>
      </c>
      <c r="G31" s="60">
        <f t="shared" si="1"/>
        <v>197.37</v>
      </c>
    </row>
    <row r="32" spans="2:7" ht="28.5">
      <c r="B32" s="79" t="s">
        <v>110</v>
      </c>
      <c r="C32" s="80" t="s">
        <v>111</v>
      </c>
      <c r="D32" s="132" t="s">
        <v>112</v>
      </c>
      <c r="E32" s="16">
        <v>3</v>
      </c>
      <c r="F32" s="16">
        <v>106.92</v>
      </c>
      <c r="G32" s="60">
        <f t="shared" si="1"/>
        <v>320.76</v>
      </c>
    </row>
    <row r="33" spans="2:7">
      <c r="B33" s="79" t="s">
        <v>113</v>
      </c>
      <c r="C33" s="80" t="s">
        <v>114</v>
      </c>
      <c r="D33" s="145" t="s">
        <v>115</v>
      </c>
      <c r="E33" s="16">
        <v>3</v>
      </c>
      <c r="F33" s="16">
        <v>28.815000000000001</v>
      </c>
      <c r="G33" s="60">
        <f t="shared" si="1"/>
        <v>86.445000000000007</v>
      </c>
    </row>
    <row r="34" spans="2:7">
      <c r="B34" s="79" t="s">
        <v>113</v>
      </c>
      <c r="C34" s="80" t="s">
        <v>114</v>
      </c>
      <c r="D34" s="145" t="s">
        <v>116</v>
      </c>
      <c r="E34" s="16">
        <v>8</v>
      </c>
      <c r="F34" s="16">
        <v>32.299999999999997</v>
      </c>
      <c r="G34" s="60">
        <f t="shared" si="1"/>
        <v>258.39999999999998</v>
      </c>
    </row>
    <row r="35" spans="2:7">
      <c r="B35" s="79" t="s">
        <v>113</v>
      </c>
      <c r="C35" s="80" t="s">
        <v>114</v>
      </c>
      <c r="D35" s="145" t="s">
        <v>117</v>
      </c>
      <c r="E35" s="16">
        <v>1</v>
      </c>
      <c r="F35" s="16">
        <v>77.435000000000002</v>
      </c>
      <c r="G35" s="60">
        <f t="shared" si="1"/>
        <v>77.435000000000002</v>
      </c>
    </row>
    <row r="36" spans="2:7">
      <c r="B36" s="79" t="s">
        <v>113</v>
      </c>
      <c r="C36" s="80" t="s">
        <v>118</v>
      </c>
      <c r="D36" s="145" t="s">
        <v>119</v>
      </c>
      <c r="E36" s="16">
        <v>1</v>
      </c>
      <c r="F36" s="16">
        <v>109.65</v>
      </c>
      <c r="G36" s="60">
        <f t="shared" si="1"/>
        <v>109.65</v>
      </c>
    </row>
    <row r="37" spans="2:7">
      <c r="B37" s="146" t="s">
        <v>113</v>
      </c>
      <c r="C37" s="147" t="s">
        <v>120</v>
      </c>
      <c r="D37" s="148" t="s">
        <v>121</v>
      </c>
      <c r="E37" s="149">
        <v>1</v>
      </c>
      <c r="F37" s="149">
        <v>129</v>
      </c>
      <c r="G37" s="150">
        <f t="shared" si="1"/>
        <v>129</v>
      </c>
    </row>
    <row r="38" spans="2:7">
      <c r="B38" s="79" t="s">
        <v>113</v>
      </c>
      <c r="C38" s="80" t="s">
        <v>120</v>
      </c>
      <c r="D38" s="145" t="s">
        <v>119</v>
      </c>
      <c r="E38" s="16">
        <v>1</v>
      </c>
      <c r="F38" s="16">
        <v>135.19999999999999</v>
      </c>
      <c r="G38" s="60">
        <f t="shared" si="1"/>
        <v>135.19999999999999</v>
      </c>
    </row>
    <row r="39" spans="2:7">
      <c r="B39" s="79" t="s">
        <v>122</v>
      </c>
      <c r="C39" s="80" t="s">
        <v>123</v>
      </c>
      <c r="D39" s="132" t="s">
        <v>124</v>
      </c>
      <c r="E39" s="16">
        <v>16</v>
      </c>
      <c r="F39" s="16">
        <v>2</v>
      </c>
      <c r="G39" s="60">
        <f t="shared" si="1"/>
        <v>32</v>
      </c>
    </row>
    <row r="40" spans="2:7">
      <c r="B40" s="79" t="s">
        <v>125</v>
      </c>
      <c r="C40" s="80" t="s">
        <v>126</v>
      </c>
      <c r="D40" s="132" t="s">
        <v>127</v>
      </c>
      <c r="E40" s="16">
        <v>7</v>
      </c>
      <c r="F40" s="16">
        <v>18</v>
      </c>
      <c r="G40" s="60">
        <f t="shared" si="1"/>
        <v>126</v>
      </c>
    </row>
    <row r="41" spans="2:7">
      <c r="B41" s="79" t="s">
        <v>128</v>
      </c>
      <c r="C41" s="80" t="s">
        <v>129</v>
      </c>
      <c r="D41" s="145" t="s">
        <v>130</v>
      </c>
      <c r="E41" s="16">
        <v>1</v>
      </c>
      <c r="F41" s="16">
        <v>28.8</v>
      </c>
      <c r="G41" s="60">
        <f t="shared" si="1"/>
        <v>28.8</v>
      </c>
    </row>
    <row r="42" spans="2:7" ht="28.5">
      <c r="B42" s="79" t="s">
        <v>131</v>
      </c>
      <c r="C42" s="80" t="s">
        <v>132</v>
      </c>
      <c r="D42" s="132" t="s">
        <v>133</v>
      </c>
      <c r="E42" s="16">
        <v>10</v>
      </c>
      <c r="F42" s="16">
        <v>30</v>
      </c>
      <c r="G42" s="60">
        <f t="shared" si="1"/>
        <v>300</v>
      </c>
    </row>
    <row r="43" spans="2:7" ht="28.5">
      <c r="B43" s="79" t="s">
        <v>131</v>
      </c>
      <c r="C43" s="80" t="s">
        <v>134</v>
      </c>
      <c r="D43" s="132" t="s">
        <v>133</v>
      </c>
      <c r="E43" s="132">
        <v>7</v>
      </c>
      <c r="F43" s="132">
        <v>30</v>
      </c>
      <c r="G43" s="60">
        <f t="shared" si="1"/>
        <v>210</v>
      </c>
    </row>
    <row r="44" spans="2:7">
      <c r="B44" s="144" t="s">
        <v>135</v>
      </c>
      <c r="C44" s="16" t="s">
        <v>136</v>
      </c>
      <c r="D44" s="16" t="s">
        <v>137</v>
      </c>
      <c r="E44" s="145">
        <v>2</v>
      </c>
      <c r="F44" s="145">
        <v>55</v>
      </c>
      <c r="G44" s="60">
        <f t="shared" si="1"/>
        <v>110</v>
      </c>
    </row>
    <row r="45" spans="2:7" ht="28.5">
      <c r="B45" s="144" t="s">
        <v>138</v>
      </c>
      <c r="C45" s="80" t="s">
        <v>139</v>
      </c>
      <c r="D45" s="145" t="s">
        <v>140</v>
      </c>
      <c r="E45" s="145">
        <v>2</v>
      </c>
      <c r="F45" s="145">
        <v>55</v>
      </c>
      <c r="G45" s="60">
        <f t="shared" si="1"/>
        <v>110</v>
      </c>
    </row>
    <row r="46" spans="2:7">
      <c r="B46" s="78" t="s">
        <v>141</v>
      </c>
      <c r="C46" s="16" t="s">
        <v>142</v>
      </c>
      <c r="D46" s="16" t="s">
        <v>143</v>
      </c>
      <c r="E46" s="16">
        <v>1</v>
      </c>
      <c r="F46" s="16">
        <v>5</v>
      </c>
      <c r="G46" s="60">
        <f t="shared" si="1"/>
        <v>5</v>
      </c>
    </row>
    <row r="47" spans="2:7">
      <c r="B47" s="78" t="s">
        <v>144</v>
      </c>
      <c r="C47" s="16" t="s">
        <v>145</v>
      </c>
      <c r="D47" s="16" t="s">
        <v>146</v>
      </c>
      <c r="E47" s="16">
        <v>1</v>
      </c>
      <c r="F47" s="16">
        <v>12</v>
      </c>
      <c r="G47" s="60">
        <f t="shared" si="1"/>
        <v>12</v>
      </c>
    </row>
    <row r="48" spans="2:7">
      <c r="B48" s="78"/>
      <c r="C48" s="16"/>
      <c r="D48" s="16"/>
      <c r="E48" s="16"/>
      <c r="F48" s="16" t="s">
        <v>147</v>
      </c>
      <c r="G48" s="60">
        <f>SUM(G21:G47)</f>
        <v>3981.9100000000008</v>
      </c>
    </row>
    <row r="49" spans="2:7">
      <c r="B49" s="136"/>
      <c r="C49" s="137"/>
      <c r="D49" s="138"/>
      <c r="E49" s="138"/>
      <c r="F49" s="138"/>
      <c r="G49" s="233"/>
    </row>
    <row r="50" spans="2:7">
      <c r="B50" s="173" t="s">
        <v>148</v>
      </c>
      <c r="C50" s="174"/>
      <c r="D50" s="174"/>
      <c r="E50" s="174"/>
      <c r="F50" s="174"/>
      <c r="G50" s="175"/>
    </row>
    <row r="51" spans="2:7">
      <c r="B51" s="176"/>
      <c r="C51" s="174"/>
      <c r="D51" s="174"/>
      <c r="E51" s="174"/>
      <c r="F51" s="174"/>
      <c r="G51" s="175"/>
    </row>
    <row r="52" spans="2:7">
      <c r="B52" s="176"/>
      <c r="C52" s="174"/>
      <c r="D52" s="174"/>
      <c r="E52" s="174"/>
      <c r="F52" s="174"/>
      <c r="G52" s="175"/>
    </row>
    <row r="53" spans="2:7">
      <c r="B53" s="177"/>
      <c r="C53" s="178"/>
      <c r="D53" s="178"/>
      <c r="E53" s="178"/>
      <c r="F53" s="178"/>
      <c r="G53" s="179"/>
    </row>
  </sheetData>
  <mergeCells count="1">
    <mergeCell ref="B50:G53"/>
  </mergeCells>
  <phoneticPr fontId="1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B2:O63"/>
  <sheetViews>
    <sheetView topLeftCell="A35" workbookViewId="0">
      <selection activeCell="E64" sqref="E64"/>
    </sheetView>
  </sheetViews>
  <sheetFormatPr defaultColWidth="9" defaultRowHeight="14.25"/>
  <cols>
    <col min="2" max="2" width="18.25" style="93" customWidth="1"/>
    <col min="3" max="3" width="6.375" style="93" customWidth="1"/>
    <col min="4" max="4" width="5.375" style="93" customWidth="1"/>
    <col min="5" max="5" width="8.375" style="93" customWidth="1"/>
    <col min="6" max="6" width="10.375" style="109" customWidth="1"/>
    <col min="7" max="7" width="34.625" style="110" customWidth="1"/>
  </cols>
  <sheetData>
    <row r="2" spans="2:15" ht="21" customHeight="1">
      <c r="B2" s="184" t="s">
        <v>149</v>
      </c>
      <c r="C2" s="185"/>
      <c r="D2" s="185"/>
      <c r="E2" s="185"/>
      <c r="F2" s="186"/>
      <c r="G2" s="187"/>
    </row>
    <row r="3" spans="2:15" ht="27.95" customHeight="1">
      <c r="B3" s="188"/>
      <c r="C3" s="189"/>
      <c r="D3" s="189"/>
      <c r="E3" s="189"/>
      <c r="F3" s="190"/>
      <c r="G3" s="191"/>
    </row>
    <row r="4" spans="2:15" ht="18.95" customHeight="1">
      <c r="B4" s="111" t="s">
        <v>150</v>
      </c>
      <c r="C4" s="103" t="s">
        <v>56</v>
      </c>
      <c r="D4" s="103" t="s">
        <v>151</v>
      </c>
      <c r="E4" s="103" t="s">
        <v>60</v>
      </c>
      <c r="F4" s="112" t="s">
        <v>57</v>
      </c>
      <c r="G4" s="113" t="s">
        <v>152</v>
      </c>
    </row>
    <row r="5" spans="2:15">
      <c r="B5" s="114" t="s">
        <v>153</v>
      </c>
      <c r="C5" s="101">
        <v>22</v>
      </c>
      <c r="D5" s="101" t="s">
        <v>154</v>
      </c>
      <c r="E5" s="101">
        <v>38.17</v>
      </c>
      <c r="F5" s="115">
        <f t="shared" ref="F5:F8" si="0">C5*E5</f>
        <v>839.74</v>
      </c>
      <c r="G5" s="116" t="s">
        <v>155</v>
      </c>
    </row>
    <row r="6" spans="2:15" ht="28.5">
      <c r="B6" s="114" t="s">
        <v>156</v>
      </c>
      <c r="C6" s="101">
        <v>30</v>
      </c>
      <c r="D6" s="101" t="s">
        <v>154</v>
      </c>
      <c r="E6" s="101">
        <v>16.22</v>
      </c>
      <c r="F6" s="115">
        <f t="shared" si="0"/>
        <v>486.6</v>
      </c>
      <c r="G6" s="116" t="s">
        <v>157</v>
      </c>
    </row>
    <row r="7" spans="2:15" ht="18.95" customHeight="1">
      <c r="B7" s="114" t="s">
        <v>158</v>
      </c>
      <c r="C7" s="101">
        <v>40</v>
      </c>
      <c r="D7" s="101" t="s">
        <v>154</v>
      </c>
      <c r="E7" s="101">
        <v>24.9</v>
      </c>
      <c r="F7" s="115">
        <f t="shared" si="0"/>
        <v>996</v>
      </c>
      <c r="G7" s="116" t="s">
        <v>159</v>
      </c>
    </row>
    <row r="8" spans="2:15" ht="18.95" customHeight="1">
      <c r="B8" s="114" t="s">
        <v>160</v>
      </c>
      <c r="C8" s="101">
        <v>38</v>
      </c>
      <c r="D8" s="101" t="s">
        <v>154</v>
      </c>
      <c r="E8" s="101">
        <v>36.18</v>
      </c>
      <c r="F8" s="115">
        <f t="shared" si="0"/>
        <v>1374.84</v>
      </c>
      <c r="G8" s="116" t="s">
        <v>161</v>
      </c>
    </row>
    <row r="9" spans="2:15" ht="28.5">
      <c r="B9" s="114" t="s">
        <v>162</v>
      </c>
      <c r="C9" s="101">
        <v>40</v>
      </c>
      <c r="D9" s="101" t="s">
        <v>163</v>
      </c>
      <c r="E9" s="101">
        <v>5.26</v>
      </c>
      <c r="F9" s="115">
        <f t="shared" ref="F9:F22" si="1">C9*E9</f>
        <v>210.4</v>
      </c>
      <c r="G9" s="116" t="s">
        <v>164</v>
      </c>
    </row>
    <row r="10" spans="2:15" ht="18.95" customHeight="1">
      <c r="B10" s="114" t="s">
        <v>165</v>
      </c>
      <c r="C10" s="101">
        <v>20</v>
      </c>
      <c r="D10" s="101" t="s">
        <v>163</v>
      </c>
      <c r="E10" s="101">
        <v>7.5</v>
      </c>
      <c r="F10" s="115">
        <f t="shared" si="1"/>
        <v>150</v>
      </c>
      <c r="G10" s="116" t="s">
        <v>166</v>
      </c>
    </row>
    <row r="11" spans="2:15" ht="18.95" customHeight="1">
      <c r="B11" s="114" t="s">
        <v>167</v>
      </c>
      <c r="C11" s="101">
        <v>17</v>
      </c>
      <c r="D11" s="101" t="s">
        <v>154</v>
      </c>
      <c r="E11" s="101">
        <v>18.32</v>
      </c>
      <c r="F11" s="115">
        <f t="shared" si="1"/>
        <v>311.44</v>
      </c>
      <c r="G11" s="116" t="s">
        <v>168</v>
      </c>
    </row>
    <row r="12" spans="2:15" ht="28.5">
      <c r="B12" s="114" t="s">
        <v>169</v>
      </c>
      <c r="C12" s="101">
        <v>40</v>
      </c>
      <c r="D12" s="101" t="s">
        <v>163</v>
      </c>
      <c r="E12" s="101">
        <v>25.07</v>
      </c>
      <c r="F12" s="115">
        <f t="shared" si="1"/>
        <v>1002.8</v>
      </c>
      <c r="G12" s="116" t="s">
        <v>170</v>
      </c>
    </row>
    <row r="13" spans="2:15" ht="18.95" customHeight="1">
      <c r="B13" s="114" t="s">
        <v>171</v>
      </c>
      <c r="C13" s="101">
        <v>40</v>
      </c>
      <c r="D13" s="101" t="s">
        <v>163</v>
      </c>
      <c r="E13" s="101">
        <v>1.65</v>
      </c>
      <c r="F13" s="115">
        <f t="shared" si="1"/>
        <v>66</v>
      </c>
      <c r="G13" s="116" t="s">
        <v>172</v>
      </c>
      <c r="I13" s="192" t="s">
        <v>173</v>
      </c>
      <c r="J13" s="193"/>
      <c r="K13" s="193"/>
      <c r="L13" s="193"/>
      <c r="M13" s="193"/>
      <c r="N13" s="193"/>
      <c r="O13" s="194"/>
    </row>
    <row r="14" spans="2:15" ht="18.95" customHeight="1">
      <c r="B14" s="114" t="s">
        <v>174</v>
      </c>
      <c r="C14" s="101">
        <v>8</v>
      </c>
      <c r="D14" s="101" t="s">
        <v>163</v>
      </c>
      <c r="E14" s="101">
        <v>32.799999999999997</v>
      </c>
      <c r="F14" s="115">
        <f t="shared" si="1"/>
        <v>262.39999999999998</v>
      </c>
      <c r="G14" s="116" t="s">
        <v>175</v>
      </c>
      <c r="I14" s="195"/>
      <c r="J14" s="196"/>
      <c r="K14" s="196"/>
      <c r="L14" s="196"/>
      <c r="M14" s="196"/>
      <c r="N14" s="196"/>
      <c r="O14" s="197"/>
    </row>
    <row r="15" spans="2:15" ht="18.95" customHeight="1">
      <c r="B15" s="114" t="s">
        <v>176</v>
      </c>
      <c r="C15" s="101">
        <v>300</v>
      </c>
      <c r="D15" s="101" t="s">
        <v>177</v>
      </c>
      <c r="E15" s="101">
        <v>1</v>
      </c>
      <c r="F15" s="115">
        <f t="shared" si="1"/>
        <v>300</v>
      </c>
      <c r="G15" s="116" t="s">
        <v>178</v>
      </c>
      <c r="I15" s="195"/>
      <c r="J15" s="196"/>
      <c r="K15" s="196"/>
      <c r="L15" s="196"/>
      <c r="M15" s="196"/>
      <c r="N15" s="196"/>
      <c r="O15" s="197"/>
    </row>
    <row r="16" spans="2:15" ht="33" customHeight="1">
      <c r="B16" s="114" t="s">
        <v>179</v>
      </c>
      <c r="C16" s="101">
        <v>400</v>
      </c>
      <c r="D16" s="101" t="s">
        <v>177</v>
      </c>
      <c r="E16" s="101">
        <v>1</v>
      </c>
      <c r="F16" s="115">
        <f t="shared" si="1"/>
        <v>400</v>
      </c>
      <c r="G16" s="116" t="s">
        <v>180</v>
      </c>
      <c r="I16" s="195"/>
      <c r="J16" s="196"/>
      <c r="K16" s="196"/>
      <c r="L16" s="196"/>
      <c r="M16" s="196"/>
      <c r="N16" s="196"/>
      <c r="O16" s="197"/>
    </row>
    <row r="17" spans="2:15" ht="18.95" customHeight="1">
      <c r="B17" s="114" t="s">
        <v>181</v>
      </c>
      <c r="C17" s="101">
        <v>50</v>
      </c>
      <c r="D17" s="101" t="s">
        <v>182</v>
      </c>
      <c r="E17" s="101">
        <v>4</v>
      </c>
      <c r="F17" s="115">
        <f t="shared" si="1"/>
        <v>200</v>
      </c>
      <c r="G17" s="116" t="s">
        <v>183</v>
      </c>
      <c r="I17" s="195"/>
      <c r="J17" s="196"/>
      <c r="K17" s="196"/>
      <c r="L17" s="196"/>
      <c r="M17" s="196"/>
      <c r="N17" s="196"/>
      <c r="O17" s="197"/>
    </row>
    <row r="18" spans="2:15" ht="18.95" customHeight="1">
      <c r="B18" s="114" t="s">
        <v>184</v>
      </c>
      <c r="C18" s="101">
        <v>400</v>
      </c>
      <c r="D18" s="101" t="s">
        <v>185</v>
      </c>
      <c r="E18" s="101">
        <v>2</v>
      </c>
      <c r="F18" s="115">
        <f t="shared" si="1"/>
        <v>800</v>
      </c>
      <c r="G18" s="116" t="s">
        <v>186</v>
      </c>
      <c r="I18" s="195"/>
      <c r="J18" s="196"/>
      <c r="K18" s="196"/>
      <c r="L18" s="196"/>
      <c r="M18" s="196"/>
      <c r="N18" s="196"/>
      <c r="O18" s="197"/>
    </row>
    <row r="19" spans="2:15" ht="18.95" customHeight="1">
      <c r="B19" s="114" t="s">
        <v>187</v>
      </c>
      <c r="C19" s="101">
        <v>100</v>
      </c>
      <c r="D19" s="101" t="s">
        <v>182</v>
      </c>
      <c r="E19" s="101">
        <v>3</v>
      </c>
      <c r="F19" s="115">
        <f t="shared" si="1"/>
        <v>300</v>
      </c>
      <c r="G19" s="116" t="s">
        <v>188</v>
      </c>
      <c r="I19" s="198"/>
      <c r="J19" s="199"/>
      <c r="K19" s="199"/>
      <c r="L19" s="199"/>
      <c r="M19" s="199"/>
      <c r="N19" s="199"/>
      <c r="O19" s="200"/>
    </row>
    <row r="20" spans="2:15" ht="18.95" customHeight="1">
      <c r="B20" s="114" t="s">
        <v>189</v>
      </c>
      <c r="C20" s="101">
        <v>100</v>
      </c>
      <c r="D20" s="101" t="s">
        <v>177</v>
      </c>
      <c r="E20" s="101">
        <v>1</v>
      </c>
      <c r="F20" s="115">
        <f t="shared" si="1"/>
        <v>100</v>
      </c>
      <c r="G20" s="116" t="s">
        <v>190</v>
      </c>
    </row>
    <row r="21" spans="2:15" ht="18.95" customHeight="1">
      <c r="B21" s="114" t="s">
        <v>191</v>
      </c>
      <c r="C21" s="101">
        <v>80</v>
      </c>
      <c r="D21" s="101" t="s">
        <v>177</v>
      </c>
      <c r="E21" s="101">
        <v>1</v>
      </c>
      <c r="F21" s="115">
        <f t="shared" si="1"/>
        <v>80</v>
      </c>
      <c r="G21" s="116" t="s">
        <v>192</v>
      </c>
    </row>
    <row r="22" spans="2:15" ht="18.95" customHeight="1">
      <c r="B22" s="114" t="s">
        <v>193</v>
      </c>
      <c r="C22" s="101">
        <v>50</v>
      </c>
      <c r="D22" s="101" t="s">
        <v>177</v>
      </c>
      <c r="E22" s="101">
        <v>1</v>
      </c>
      <c r="F22" s="115">
        <f t="shared" si="1"/>
        <v>50</v>
      </c>
      <c r="G22" s="116" t="s">
        <v>194</v>
      </c>
    </row>
    <row r="23" spans="2:15" ht="18.95" customHeight="1">
      <c r="B23" s="114"/>
      <c r="C23" s="101"/>
      <c r="D23" s="101"/>
      <c r="E23" s="101"/>
      <c r="F23" s="115"/>
      <c r="G23" s="116"/>
    </row>
    <row r="24" spans="2:15" ht="18.95" customHeight="1">
      <c r="B24" s="117"/>
      <c r="C24" s="118"/>
      <c r="D24" s="118"/>
      <c r="E24" s="118" t="s">
        <v>195</v>
      </c>
      <c r="F24" s="119">
        <f>SUM(F5:F22)</f>
        <v>7930.22</v>
      </c>
      <c r="G24" s="120"/>
    </row>
    <row r="26" spans="2:15" ht="45" customHeight="1">
      <c r="B26" s="180" t="s">
        <v>196</v>
      </c>
      <c r="C26" s="181"/>
      <c r="D26" s="181"/>
      <c r="E26" s="181"/>
      <c r="F26" s="182"/>
      <c r="G26" s="183"/>
    </row>
    <row r="27" spans="2:15" ht="17.100000000000001" customHeight="1">
      <c r="B27" s="111" t="s">
        <v>150</v>
      </c>
      <c r="C27" s="103" t="s">
        <v>56</v>
      </c>
      <c r="D27" s="103" t="s">
        <v>151</v>
      </c>
      <c r="E27" s="103" t="s">
        <v>60</v>
      </c>
      <c r="F27" s="112" t="s">
        <v>57</v>
      </c>
      <c r="G27" s="113" t="s">
        <v>197</v>
      </c>
    </row>
    <row r="28" spans="2:15" ht="17.100000000000001" customHeight="1">
      <c r="B28" s="114" t="s">
        <v>198</v>
      </c>
      <c r="C28" s="101">
        <v>84</v>
      </c>
      <c r="D28" s="101" t="s">
        <v>199</v>
      </c>
      <c r="E28" s="101">
        <v>62</v>
      </c>
      <c r="F28" s="115">
        <f>C28*E28</f>
        <v>5208</v>
      </c>
      <c r="G28" s="116" t="s">
        <v>200</v>
      </c>
    </row>
    <row r="29" spans="2:15" ht="17.100000000000001" customHeight="1">
      <c r="B29" s="114" t="s">
        <v>201</v>
      </c>
      <c r="C29" s="101">
        <v>84</v>
      </c>
      <c r="D29" s="101" t="s">
        <v>199</v>
      </c>
      <c r="E29" s="101">
        <v>23</v>
      </c>
      <c r="F29" s="115">
        <f t="shared" ref="F29:F43" si="2">C29*E29</f>
        <v>1932</v>
      </c>
      <c r="G29" s="116" t="s">
        <v>200</v>
      </c>
    </row>
    <row r="30" spans="2:15" ht="17.100000000000001" customHeight="1">
      <c r="B30" s="114" t="s">
        <v>202</v>
      </c>
      <c r="C30" s="101">
        <v>150</v>
      </c>
      <c r="D30" s="101" t="s">
        <v>177</v>
      </c>
      <c r="E30" s="101">
        <v>1</v>
      </c>
      <c r="F30" s="115">
        <f t="shared" si="2"/>
        <v>150</v>
      </c>
      <c r="G30" s="116" t="s">
        <v>203</v>
      </c>
    </row>
    <row r="31" spans="2:15" ht="17.100000000000001" customHeight="1">
      <c r="B31" s="114" t="s">
        <v>204</v>
      </c>
      <c r="C31" s="101">
        <v>84</v>
      </c>
      <c r="D31" s="101" t="s">
        <v>199</v>
      </c>
      <c r="E31" s="101">
        <v>2</v>
      </c>
      <c r="F31" s="115">
        <f t="shared" si="2"/>
        <v>168</v>
      </c>
      <c r="G31" s="116" t="s">
        <v>205</v>
      </c>
    </row>
    <row r="32" spans="2:15" ht="17.100000000000001" customHeight="1">
      <c r="B32" s="114" t="s">
        <v>206</v>
      </c>
      <c r="C32" s="101">
        <v>6.5</v>
      </c>
      <c r="D32" s="101" t="s">
        <v>163</v>
      </c>
      <c r="E32" s="101">
        <v>40</v>
      </c>
      <c r="F32" s="115">
        <f t="shared" si="2"/>
        <v>260</v>
      </c>
      <c r="G32" s="116" t="s">
        <v>207</v>
      </c>
    </row>
    <row r="33" spans="2:7" ht="17.100000000000001" customHeight="1">
      <c r="B33" s="114" t="s">
        <v>208</v>
      </c>
      <c r="C33" s="101">
        <v>90</v>
      </c>
      <c r="D33" s="101" t="s">
        <v>199</v>
      </c>
      <c r="E33" s="101">
        <v>3</v>
      </c>
      <c r="F33" s="115">
        <f t="shared" si="2"/>
        <v>270</v>
      </c>
      <c r="G33" s="116" t="s">
        <v>209</v>
      </c>
    </row>
    <row r="34" spans="2:7" ht="17.100000000000001" customHeight="1">
      <c r="B34" s="121" t="s">
        <v>210</v>
      </c>
      <c r="C34" s="122">
        <v>30</v>
      </c>
      <c r="D34" s="122" t="s">
        <v>199</v>
      </c>
      <c r="E34" s="122">
        <v>63</v>
      </c>
      <c r="F34" s="123">
        <f t="shared" si="2"/>
        <v>1890</v>
      </c>
      <c r="G34" s="124" t="s">
        <v>211</v>
      </c>
    </row>
    <row r="35" spans="2:7" ht="17.100000000000001" customHeight="1">
      <c r="B35" s="121" t="s">
        <v>212</v>
      </c>
      <c r="C35" s="122">
        <v>2.5</v>
      </c>
      <c r="D35" s="122" t="s">
        <v>163</v>
      </c>
      <c r="E35" s="122">
        <v>48</v>
      </c>
      <c r="F35" s="123">
        <f t="shared" si="2"/>
        <v>120</v>
      </c>
      <c r="G35" s="124" t="s">
        <v>213</v>
      </c>
    </row>
    <row r="36" spans="2:7" ht="17.100000000000001" customHeight="1">
      <c r="B36" s="121" t="s">
        <v>214</v>
      </c>
      <c r="C36" s="122">
        <v>35</v>
      </c>
      <c r="D36" s="122" t="s">
        <v>199</v>
      </c>
      <c r="E36" s="122">
        <v>60</v>
      </c>
      <c r="F36" s="123">
        <f t="shared" si="2"/>
        <v>2100</v>
      </c>
      <c r="G36" s="124" t="s">
        <v>215</v>
      </c>
    </row>
    <row r="37" spans="2:7" ht="28.5">
      <c r="B37" s="121" t="s">
        <v>216</v>
      </c>
      <c r="C37" s="122">
        <v>152.5</v>
      </c>
      <c r="D37" s="122" t="s">
        <v>177</v>
      </c>
      <c r="E37" s="122">
        <v>1</v>
      </c>
      <c r="F37" s="123">
        <f t="shared" si="2"/>
        <v>152.5</v>
      </c>
      <c r="G37" s="124" t="s">
        <v>217</v>
      </c>
    </row>
    <row r="38" spans="2:7" ht="17.100000000000001" customHeight="1">
      <c r="B38" s="121" t="s">
        <v>218</v>
      </c>
      <c r="C38" s="122">
        <v>11.5</v>
      </c>
      <c r="D38" s="122" t="s">
        <v>199</v>
      </c>
      <c r="E38" s="122">
        <v>208</v>
      </c>
      <c r="F38" s="123">
        <f t="shared" si="2"/>
        <v>2392</v>
      </c>
      <c r="G38" s="124" t="s">
        <v>219</v>
      </c>
    </row>
    <row r="39" spans="2:7" ht="17.100000000000001" customHeight="1">
      <c r="B39" s="114" t="s">
        <v>220</v>
      </c>
      <c r="C39" s="101">
        <v>1</v>
      </c>
      <c r="D39" s="101" t="s">
        <v>182</v>
      </c>
      <c r="E39" s="101">
        <v>113</v>
      </c>
      <c r="F39" s="123">
        <f t="shared" si="2"/>
        <v>113</v>
      </c>
      <c r="G39" s="116" t="s">
        <v>221</v>
      </c>
    </row>
    <row r="40" spans="2:7" ht="17.100000000000001" customHeight="1">
      <c r="B40" s="114" t="s">
        <v>162</v>
      </c>
      <c r="C40" s="101">
        <v>430</v>
      </c>
      <c r="D40" s="101" t="s">
        <v>154</v>
      </c>
      <c r="E40" s="101">
        <v>1.0029399999999999</v>
      </c>
      <c r="F40" s="123">
        <f t="shared" si="2"/>
        <v>431.26420000000002</v>
      </c>
      <c r="G40" s="116" t="s">
        <v>222</v>
      </c>
    </row>
    <row r="41" spans="2:7" ht="17.100000000000001" customHeight="1">
      <c r="B41" s="114" t="s">
        <v>223</v>
      </c>
      <c r="C41" s="101">
        <v>8</v>
      </c>
      <c r="D41" s="101" t="s">
        <v>163</v>
      </c>
      <c r="E41" s="101">
        <v>4.37</v>
      </c>
      <c r="F41" s="123">
        <f t="shared" si="2"/>
        <v>34.96</v>
      </c>
      <c r="G41" s="116" t="s">
        <v>224</v>
      </c>
    </row>
    <row r="42" spans="2:7" ht="28.5">
      <c r="B42" s="114" t="s">
        <v>225</v>
      </c>
      <c r="C42" s="101">
        <v>191</v>
      </c>
      <c r="D42" s="101" t="s">
        <v>177</v>
      </c>
      <c r="E42" s="101">
        <v>1</v>
      </c>
      <c r="F42" s="115">
        <f t="shared" si="2"/>
        <v>191</v>
      </c>
      <c r="G42" s="116" t="s">
        <v>226</v>
      </c>
    </row>
    <row r="43" spans="2:7" ht="17.100000000000001" customHeight="1">
      <c r="B43" s="114" t="s">
        <v>227</v>
      </c>
      <c r="C43" s="101">
        <v>60</v>
      </c>
      <c r="D43" s="101" t="s">
        <v>228</v>
      </c>
      <c r="E43" s="101">
        <v>4</v>
      </c>
      <c r="F43" s="115">
        <f t="shared" si="2"/>
        <v>240</v>
      </c>
      <c r="G43" s="116"/>
    </row>
    <row r="44" spans="2:7" ht="17.100000000000001" customHeight="1">
      <c r="B44" s="125"/>
      <c r="C44" s="105"/>
      <c r="D44" s="105"/>
      <c r="E44" s="105"/>
      <c r="F44" s="126"/>
      <c r="G44" s="127"/>
    </row>
    <row r="45" spans="2:7" ht="17.100000000000001" customHeight="1">
      <c r="B45" s="117"/>
      <c r="C45" s="118"/>
      <c r="D45" s="118"/>
      <c r="E45" s="118" t="s">
        <v>195</v>
      </c>
      <c r="F45" s="119">
        <f>SUM(F28:F43)</f>
        <v>15652.724200000001</v>
      </c>
      <c r="G45" s="120"/>
    </row>
    <row r="47" spans="2:7" s="108" customFormat="1" ht="33" customHeight="1">
      <c r="B47" s="180" t="s">
        <v>229</v>
      </c>
      <c r="C47" s="181"/>
      <c r="D47" s="181"/>
      <c r="E47" s="181"/>
      <c r="F47" s="182"/>
      <c r="G47" s="183"/>
    </row>
    <row r="48" spans="2:7" ht="15.95" customHeight="1">
      <c r="B48" s="111" t="s">
        <v>150</v>
      </c>
      <c r="C48" s="103" t="s">
        <v>56</v>
      </c>
      <c r="D48" s="103" t="s">
        <v>151</v>
      </c>
      <c r="E48" s="103" t="s">
        <v>60</v>
      </c>
      <c r="F48" s="112" t="s">
        <v>57</v>
      </c>
      <c r="G48" s="113" t="s">
        <v>197</v>
      </c>
    </row>
    <row r="49" spans="2:7" ht="15.95" customHeight="1">
      <c r="B49" s="114" t="s">
        <v>230</v>
      </c>
      <c r="C49" s="101">
        <v>22</v>
      </c>
      <c r="D49" s="101" t="s">
        <v>231</v>
      </c>
      <c r="E49" s="101">
        <v>69</v>
      </c>
      <c r="F49" s="115">
        <f t="shared" ref="F49:F61" si="3">C49*E49</f>
        <v>1518</v>
      </c>
      <c r="G49" s="116" t="s">
        <v>232</v>
      </c>
    </row>
    <row r="50" spans="2:7" ht="15.95" customHeight="1">
      <c r="B50" s="114" t="s">
        <v>233</v>
      </c>
      <c r="C50" s="101">
        <v>100</v>
      </c>
      <c r="D50" s="101" t="s">
        <v>234</v>
      </c>
      <c r="E50" s="101">
        <v>7.5</v>
      </c>
      <c r="F50" s="115">
        <f t="shared" si="3"/>
        <v>750</v>
      </c>
      <c r="G50" s="116" t="s">
        <v>235</v>
      </c>
    </row>
    <row r="51" spans="2:7" ht="15.95" customHeight="1">
      <c r="B51" s="114" t="s">
        <v>236</v>
      </c>
      <c r="C51" s="101">
        <v>520</v>
      </c>
      <c r="D51" s="101" t="s">
        <v>199</v>
      </c>
      <c r="E51" s="101">
        <v>0.26</v>
      </c>
      <c r="F51" s="115">
        <f t="shared" si="3"/>
        <v>135.19999999999999</v>
      </c>
      <c r="G51" s="116"/>
    </row>
    <row r="52" spans="2:7" ht="15.95" customHeight="1">
      <c r="B52" s="114" t="s">
        <v>237</v>
      </c>
      <c r="C52" s="101">
        <v>19</v>
      </c>
      <c r="D52" s="101" t="s">
        <v>177</v>
      </c>
      <c r="E52" s="101">
        <v>30</v>
      </c>
      <c r="F52" s="115">
        <f t="shared" si="3"/>
        <v>570</v>
      </c>
      <c r="G52" s="116" t="s">
        <v>238</v>
      </c>
    </row>
    <row r="53" spans="2:7" ht="33" customHeight="1">
      <c r="B53" s="114" t="s">
        <v>239</v>
      </c>
      <c r="C53" s="101">
        <v>278</v>
      </c>
      <c r="D53" s="101" t="s">
        <v>177</v>
      </c>
      <c r="E53" s="101">
        <v>1</v>
      </c>
      <c r="F53" s="115">
        <f t="shared" si="3"/>
        <v>278</v>
      </c>
      <c r="G53" s="116" t="s">
        <v>240</v>
      </c>
    </row>
    <row r="54" spans="2:7" ht="15.95" customHeight="1">
      <c r="B54" s="114" t="s">
        <v>241</v>
      </c>
      <c r="C54" s="101">
        <v>16</v>
      </c>
      <c r="D54" s="101" t="s">
        <v>182</v>
      </c>
      <c r="E54" s="101">
        <v>5</v>
      </c>
      <c r="F54" s="115">
        <f t="shared" si="3"/>
        <v>80</v>
      </c>
      <c r="G54" s="116" t="s">
        <v>242</v>
      </c>
    </row>
    <row r="55" spans="2:7" ht="15.95" customHeight="1">
      <c r="B55" s="114" t="s">
        <v>243</v>
      </c>
      <c r="C55" s="101">
        <v>9</v>
      </c>
      <c r="D55" s="101" t="s">
        <v>231</v>
      </c>
      <c r="E55" s="101">
        <v>50</v>
      </c>
      <c r="F55" s="115">
        <f t="shared" si="3"/>
        <v>450</v>
      </c>
      <c r="G55" s="116" t="s">
        <v>244</v>
      </c>
    </row>
    <row r="56" spans="2:7" ht="15.95" customHeight="1">
      <c r="B56" s="121" t="s">
        <v>245</v>
      </c>
      <c r="C56" s="122">
        <v>285</v>
      </c>
      <c r="D56" s="122" t="s">
        <v>177</v>
      </c>
      <c r="E56" s="122">
        <v>1</v>
      </c>
      <c r="F56" s="115">
        <f t="shared" si="3"/>
        <v>285</v>
      </c>
      <c r="G56" s="124" t="s">
        <v>246</v>
      </c>
    </row>
    <row r="57" spans="2:7" ht="15.95" customHeight="1">
      <c r="B57" s="121" t="s">
        <v>247</v>
      </c>
      <c r="C57" s="122">
        <v>388</v>
      </c>
      <c r="D57" s="122" t="s">
        <v>177</v>
      </c>
      <c r="E57" s="122">
        <v>1</v>
      </c>
      <c r="F57" s="115">
        <f t="shared" si="3"/>
        <v>388</v>
      </c>
      <c r="G57" s="124" t="s">
        <v>248</v>
      </c>
    </row>
    <row r="58" spans="2:7" ht="15.95" customHeight="1">
      <c r="B58" s="121" t="s">
        <v>249</v>
      </c>
      <c r="C58" s="122">
        <v>300</v>
      </c>
      <c r="D58" s="122" t="s">
        <v>250</v>
      </c>
      <c r="E58" s="122">
        <v>4</v>
      </c>
      <c r="F58" s="115">
        <f t="shared" si="3"/>
        <v>1200</v>
      </c>
      <c r="G58" s="124" t="s">
        <v>251</v>
      </c>
    </row>
    <row r="59" spans="2:7" ht="15.95" customHeight="1">
      <c r="B59" s="121" t="s">
        <v>252</v>
      </c>
      <c r="C59" s="122">
        <v>200</v>
      </c>
      <c r="D59" s="122" t="s">
        <v>253</v>
      </c>
      <c r="E59" s="122">
        <v>2</v>
      </c>
      <c r="F59" s="115">
        <f t="shared" si="3"/>
        <v>400</v>
      </c>
      <c r="G59" s="124" t="s">
        <v>254</v>
      </c>
    </row>
    <row r="60" spans="2:7" ht="15.95" customHeight="1">
      <c r="B60" s="114" t="s">
        <v>255</v>
      </c>
      <c r="C60" s="101">
        <v>8</v>
      </c>
      <c r="D60" s="101" t="s">
        <v>163</v>
      </c>
      <c r="E60" s="101">
        <v>27</v>
      </c>
      <c r="F60" s="115">
        <f t="shared" si="3"/>
        <v>216</v>
      </c>
      <c r="G60" s="116"/>
    </row>
    <row r="61" spans="2:7" ht="15.95" customHeight="1">
      <c r="B61" s="114" t="s">
        <v>256</v>
      </c>
      <c r="C61" s="101">
        <v>80</v>
      </c>
      <c r="D61" s="101" t="s">
        <v>228</v>
      </c>
      <c r="E61" s="101">
        <v>1</v>
      </c>
      <c r="F61" s="115">
        <f t="shared" si="3"/>
        <v>80</v>
      </c>
      <c r="G61" s="116" t="s">
        <v>257</v>
      </c>
    </row>
    <row r="62" spans="2:7" ht="15.95" customHeight="1">
      <c r="B62" s="114"/>
      <c r="C62" s="101"/>
      <c r="D62" s="101"/>
      <c r="E62" s="101"/>
      <c r="F62" s="115"/>
      <c r="G62" s="116"/>
    </row>
    <row r="63" spans="2:7" ht="15.95" customHeight="1">
      <c r="B63" s="117"/>
      <c r="C63" s="118"/>
      <c r="D63" s="118"/>
      <c r="E63" s="118"/>
      <c r="F63" s="119">
        <f>SUM(F49:F62)</f>
        <v>6350.2</v>
      </c>
      <c r="G63" s="120"/>
    </row>
  </sheetData>
  <mergeCells count="4">
    <mergeCell ref="B26:G26"/>
    <mergeCell ref="B47:G47"/>
    <mergeCell ref="B2:G3"/>
    <mergeCell ref="I13:O19"/>
  </mergeCells>
  <phoneticPr fontId="13" type="noConversion"/>
  <pageMargins left="0.75" right="0.75" top="1" bottom="1" header="0.51180555555555596" footer="0.51180555555555596"/>
  <pageSetup paperSize="9" scale="11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B5:N50"/>
  <sheetViews>
    <sheetView workbookViewId="0">
      <selection activeCell="H37" sqref="H37"/>
    </sheetView>
  </sheetViews>
  <sheetFormatPr defaultColWidth="9" defaultRowHeight="14.25"/>
  <cols>
    <col min="2" max="2" width="17.125" style="35" customWidth="1"/>
    <col min="3" max="4" width="5.375" style="35" customWidth="1"/>
    <col min="5" max="5" width="7.375" style="35" customWidth="1"/>
    <col min="6" max="6" width="9.375" style="35"/>
    <col min="8" max="8" width="29.375" style="93" customWidth="1"/>
    <col min="9" max="11" width="5.375" style="93" customWidth="1"/>
    <col min="12" max="12" width="9.375" style="93" customWidth="1"/>
  </cols>
  <sheetData>
    <row r="5" spans="2:12" ht="30.95" customHeight="1">
      <c r="B5" s="201" t="s">
        <v>258</v>
      </c>
      <c r="C5" s="202"/>
      <c r="D5" s="202"/>
      <c r="E5" s="202"/>
      <c r="F5" s="203"/>
      <c r="H5" s="204" t="s">
        <v>259</v>
      </c>
      <c r="I5" s="205"/>
      <c r="J5" s="205"/>
      <c r="K5" s="205"/>
      <c r="L5" s="206"/>
    </row>
    <row r="6" spans="2:12">
      <c r="B6" s="36"/>
      <c r="C6" s="19"/>
      <c r="D6" s="19"/>
      <c r="E6" s="19"/>
      <c r="F6" s="47"/>
      <c r="H6" s="94" t="s">
        <v>150</v>
      </c>
      <c r="I6" s="101" t="s">
        <v>56</v>
      </c>
      <c r="J6" s="101" t="s">
        <v>151</v>
      </c>
      <c r="K6" s="101" t="s">
        <v>60</v>
      </c>
      <c r="L6" s="102" t="s">
        <v>57</v>
      </c>
    </row>
    <row r="7" spans="2:12">
      <c r="B7" s="36"/>
      <c r="C7" s="20" t="s">
        <v>56</v>
      </c>
      <c r="D7" s="20" t="s">
        <v>151</v>
      </c>
      <c r="E7" s="20" t="s">
        <v>60</v>
      </c>
      <c r="F7" s="45" t="s">
        <v>57</v>
      </c>
      <c r="H7" s="94" t="s">
        <v>260</v>
      </c>
      <c r="I7" s="101">
        <v>33</v>
      </c>
      <c r="J7" s="101" t="s">
        <v>250</v>
      </c>
      <c r="K7" s="101">
        <v>32</v>
      </c>
      <c r="L7" s="102">
        <f t="shared" ref="L7:L15" si="0">I7*K7</f>
        <v>1056</v>
      </c>
    </row>
    <row r="8" spans="2:12">
      <c r="B8" s="37" t="s">
        <v>261</v>
      </c>
      <c r="C8" s="19">
        <v>180</v>
      </c>
      <c r="D8" s="20" t="s">
        <v>154</v>
      </c>
      <c r="E8" s="19">
        <f>1.77*2.34</f>
        <v>4.1417999999999999</v>
      </c>
      <c r="F8" s="47">
        <f t="shared" ref="F8:F11" si="1">C8*E8</f>
        <v>745.524</v>
      </c>
      <c r="H8" s="95" t="s">
        <v>262</v>
      </c>
      <c r="I8" s="103">
        <v>22</v>
      </c>
      <c r="J8" s="103" t="s">
        <v>231</v>
      </c>
      <c r="K8" s="103">
        <v>1</v>
      </c>
      <c r="L8" s="104">
        <f t="shared" si="0"/>
        <v>22</v>
      </c>
    </row>
    <row r="9" spans="2:12">
      <c r="B9" s="37" t="s">
        <v>263</v>
      </c>
      <c r="C9" s="19">
        <v>250</v>
      </c>
      <c r="D9" s="20" t="s">
        <v>163</v>
      </c>
      <c r="E9" s="19">
        <v>1.88</v>
      </c>
      <c r="F9" s="47">
        <f t="shared" si="1"/>
        <v>470</v>
      </c>
      <c r="H9" s="94" t="s">
        <v>264</v>
      </c>
      <c r="I9" s="101">
        <v>25</v>
      </c>
      <c r="J9" s="101" t="s">
        <v>231</v>
      </c>
      <c r="K9" s="101">
        <v>25</v>
      </c>
      <c r="L9" s="102">
        <f t="shared" si="0"/>
        <v>625</v>
      </c>
    </row>
    <row r="10" spans="2:12">
      <c r="B10" s="37" t="s">
        <v>265</v>
      </c>
      <c r="C10" s="19">
        <v>250</v>
      </c>
      <c r="D10" s="20" t="s">
        <v>163</v>
      </c>
      <c r="E10" s="19">
        <v>2.2999999999999998</v>
      </c>
      <c r="F10" s="47">
        <f t="shared" si="1"/>
        <v>575</v>
      </c>
      <c r="H10" s="94" t="s">
        <v>266</v>
      </c>
      <c r="I10" s="101">
        <v>180</v>
      </c>
      <c r="J10" s="101" t="s">
        <v>267</v>
      </c>
      <c r="K10" s="101">
        <v>3</v>
      </c>
      <c r="L10" s="102">
        <f t="shared" si="0"/>
        <v>540</v>
      </c>
    </row>
    <row r="11" spans="2:12">
      <c r="B11" s="37" t="s">
        <v>268</v>
      </c>
      <c r="C11" s="19">
        <v>250</v>
      </c>
      <c r="D11" s="20" t="s">
        <v>163</v>
      </c>
      <c r="E11" s="19">
        <v>2.1</v>
      </c>
      <c r="F11" s="47">
        <f t="shared" si="1"/>
        <v>525</v>
      </c>
      <c r="H11" s="94" t="s">
        <v>269</v>
      </c>
      <c r="I11" s="101">
        <v>320</v>
      </c>
      <c r="J11" s="101" t="s">
        <v>267</v>
      </c>
      <c r="K11" s="101">
        <v>5</v>
      </c>
      <c r="L11" s="102">
        <f t="shared" si="0"/>
        <v>1600</v>
      </c>
    </row>
    <row r="12" spans="2:12">
      <c r="B12" s="36"/>
      <c r="C12" s="19"/>
      <c r="D12" s="19"/>
      <c r="E12" s="19"/>
      <c r="F12" s="47"/>
      <c r="H12" s="94" t="s">
        <v>270</v>
      </c>
      <c r="I12" s="101">
        <v>335</v>
      </c>
      <c r="J12" s="101" t="s">
        <v>267</v>
      </c>
      <c r="K12" s="101">
        <v>2</v>
      </c>
      <c r="L12" s="102">
        <f t="shared" si="0"/>
        <v>670</v>
      </c>
    </row>
    <row r="13" spans="2:12">
      <c r="B13" s="36"/>
      <c r="C13" s="19"/>
      <c r="D13" s="19"/>
      <c r="E13" s="19"/>
      <c r="F13" s="47"/>
      <c r="H13" s="94" t="s">
        <v>271</v>
      </c>
      <c r="I13" s="101">
        <v>2800</v>
      </c>
      <c r="J13" s="101" t="s">
        <v>177</v>
      </c>
      <c r="K13" s="101">
        <v>1</v>
      </c>
      <c r="L13" s="102">
        <f t="shared" si="0"/>
        <v>2800</v>
      </c>
    </row>
    <row r="14" spans="2:12">
      <c r="B14" s="36"/>
      <c r="C14" s="19"/>
      <c r="D14" s="19"/>
      <c r="E14" s="19"/>
      <c r="F14" s="47">
        <f>SUM(F8:F11)</f>
        <v>2315.5239999999999</v>
      </c>
      <c r="H14" s="96" t="s">
        <v>272</v>
      </c>
      <c r="I14" s="105">
        <v>0</v>
      </c>
      <c r="J14" s="101" t="s">
        <v>177</v>
      </c>
      <c r="K14" s="101">
        <v>1</v>
      </c>
      <c r="L14" s="102">
        <f t="shared" si="0"/>
        <v>0</v>
      </c>
    </row>
    <row r="15" spans="2:12" ht="30" customHeight="1">
      <c r="B15" s="207" t="s">
        <v>273</v>
      </c>
      <c r="C15" s="208"/>
      <c r="D15" s="208"/>
      <c r="E15" s="208"/>
      <c r="F15" s="209"/>
      <c r="H15" s="97" t="s">
        <v>274</v>
      </c>
      <c r="I15" s="105">
        <v>150</v>
      </c>
      <c r="J15" s="105" t="s">
        <v>177</v>
      </c>
      <c r="K15" s="101">
        <v>1</v>
      </c>
      <c r="L15" s="102">
        <f t="shared" si="0"/>
        <v>150</v>
      </c>
    </row>
    <row r="16" spans="2:12">
      <c r="B16" s="37"/>
      <c r="C16" s="20"/>
      <c r="D16" s="20"/>
      <c r="E16" s="20"/>
      <c r="F16" s="45"/>
      <c r="H16" s="98"/>
      <c r="I16" s="106"/>
      <c r="J16" s="106"/>
      <c r="K16" s="106" t="s">
        <v>195</v>
      </c>
      <c r="L16" s="107">
        <f>SUM(L7:L15)</f>
        <v>7463</v>
      </c>
    </row>
    <row r="17" spans="2:14">
      <c r="B17" s="68"/>
      <c r="C17" s="99" t="s">
        <v>56</v>
      </c>
      <c r="D17" s="99" t="s">
        <v>151</v>
      </c>
      <c r="E17" s="99" t="s">
        <v>60</v>
      </c>
      <c r="F17" s="51" t="s">
        <v>57</v>
      </c>
    </row>
    <row r="18" spans="2:14">
      <c r="B18" s="37" t="s">
        <v>275</v>
      </c>
      <c r="C18" s="19">
        <v>190</v>
      </c>
      <c r="D18" s="20" t="s">
        <v>199</v>
      </c>
      <c r="E18" s="19">
        <v>10</v>
      </c>
      <c r="F18" s="47">
        <f t="shared" ref="F18:F20" si="2">C18*E18</f>
        <v>1900</v>
      </c>
    </row>
    <row r="19" spans="2:14">
      <c r="B19" s="37" t="s">
        <v>276</v>
      </c>
      <c r="C19" s="19">
        <v>115</v>
      </c>
      <c r="D19" s="20" t="s">
        <v>199</v>
      </c>
      <c r="E19" s="19">
        <v>3</v>
      </c>
      <c r="F19" s="47">
        <f t="shared" si="2"/>
        <v>345</v>
      </c>
    </row>
    <row r="20" spans="2:14">
      <c r="B20" s="37" t="s">
        <v>277</v>
      </c>
      <c r="C20" s="19">
        <v>45</v>
      </c>
      <c r="D20" s="20" t="s">
        <v>199</v>
      </c>
      <c r="E20" s="19">
        <v>2</v>
      </c>
      <c r="F20" s="47">
        <f t="shared" si="2"/>
        <v>90</v>
      </c>
    </row>
    <row r="21" spans="2:14">
      <c r="B21" s="37" t="s">
        <v>278</v>
      </c>
      <c r="C21" s="19">
        <v>1</v>
      </c>
      <c r="D21" s="20" t="s">
        <v>250</v>
      </c>
      <c r="E21" s="19">
        <v>15</v>
      </c>
      <c r="F21" s="47">
        <f t="shared" ref="F21:F30" si="3">C21*E21</f>
        <v>15</v>
      </c>
    </row>
    <row r="22" spans="2:14">
      <c r="B22" s="37" t="s">
        <v>279</v>
      </c>
      <c r="C22" s="20">
        <v>12</v>
      </c>
      <c r="D22" s="20" t="s">
        <v>280</v>
      </c>
      <c r="E22" s="19">
        <v>2</v>
      </c>
      <c r="F22" s="47">
        <f t="shared" si="3"/>
        <v>24</v>
      </c>
    </row>
    <row r="23" spans="2:14">
      <c r="B23" s="37" t="s">
        <v>281</v>
      </c>
      <c r="C23" s="19">
        <v>11</v>
      </c>
      <c r="D23" s="20" t="s">
        <v>282</v>
      </c>
      <c r="E23" s="19">
        <v>2</v>
      </c>
      <c r="F23" s="47">
        <f t="shared" si="3"/>
        <v>22</v>
      </c>
    </row>
    <row r="24" spans="2:14">
      <c r="B24" s="37" t="s">
        <v>283</v>
      </c>
      <c r="C24" s="19">
        <v>9</v>
      </c>
      <c r="D24" s="20" t="s">
        <v>282</v>
      </c>
      <c r="E24" s="19">
        <v>1</v>
      </c>
      <c r="F24" s="47">
        <f t="shared" si="3"/>
        <v>9</v>
      </c>
      <c r="H24" s="192" t="s">
        <v>284</v>
      </c>
      <c r="I24" s="193"/>
      <c r="J24" s="193"/>
      <c r="K24" s="193"/>
      <c r="L24" s="193"/>
      <c r="M24" s="193"/>
      <c r="N24" s="194"/>
    </row>
    <row r="25" spans="2:14">
      <c r="B25" s="37" t="s">
        <v>285</v>
      </c>
      <c r="C25" s="19">
        <v>15</v>
      </c>
      <c r="D25" s="20" t="s">
        <v>282</v>
      </c>
      <c r="E25" s="19">
        <v>1</v>
      </c>
      <c r="F25" s="47">
        <f t="shared" si="3"/>
        <v>15</v>
      </c>
      <c r="H25" s="195"/>
      <c r="I25" s="196"/>
      <c r="J25" s="196"/>
      <c r="K25" s="196"/>
      <c r="L25" s="196"/>
      <c r="M25" s="196"/>
      <c r="N25" s="197"/>
    </row>
    <row r="26" spans="2:14">
      <c r="B26" s="37" t="s">
        <v>286</v>
      </c>
      <c r="C26" s="19">
        <v>8</v>
      </c>
      <c r="D26" s="20" t="s">
        <v>185</v>
      </c>
      <c r="E26" s="19">
        <v>2</v>
      </c>
      <c r="F26" s="47">
        <f t="shared" si="3"/>
        <v>16</v>
      </c>
      <c r="H26" s="195"/>
      <c r="I26" s="196"/>
      <c r="J26" s="196"/>
      <c r="K26" s="196"/>
      <c r="L26" s="196"/>
      <c r="M26" s="196"/>
      <c r="N26" s="197"/>
    </row>
    <row r="27" spans="2:14">
      <c r="B27" s="37" t="s">
        <v>287</v>
      </c>
      <c r="C27" s="19">
        <v>4</v>
      </c>
      <c r="D27" s="19" t="s">
        <v>163</v>
      </c>
      <c r="E27" s="16">
        <v>7.5</v>
      </c>
      <c r="F27" s="47">
        <f t="shared" si="3"/>
        <v>30</v>
      </c>
      <c r="H27" s="195"/>
      <c r="I27" s="196"/>
      <c r="J27" s="196"/>
      <c r="K27" s="196"/>
      <c r="L27" s="196"/>
      <c r="M27" s="196"/>
      <c r="N27" s="197"/>
    </row>
    <row r="28" spans="2:14">
      <c r="B28" s="37" t="s">
        <v>288</v>
      </c>
      <c r="C28" s="19">
        <v>4</v>
      </c>
      <c r="D28" s="19" t="s">
        <v>163</v>
      </c>
      <c r="E28" s="16">
        <v>5.6</v>
      </c>
      <c r="F28" s="47">
        <f t="shared" si="3"/>
        <v>22.4</v>
      </c>
      <c r="H28" s="195"/>
      <c r="I28" s="196"/>
      <c r="J28" s="196"/>
      <c r="K28" s="196"/>
      <c r="L28" s="196"/>
      <c r="M28" s="196"/>
      <c r="N28" s="197"/>
    </row>
    <row r="29" spans="2:14">
      <c r="B29" s="37" t="s">
        <v>289</v>
      </c>
      <c r="C29" s="19">
        <v>2</v>
      </c>
      <c r="D29" s="19" t="s">
        <v>163</v>
      </c>
      <c r="E29" s="16">
        <v>102.3</v>
      </c>
      <c r="F29" s="47">
        <f t="shared" si="3"/>
        <v>204.6</v>
      </c>
      <c r="H29" s="195"/>
      <c r="I29" s="196"/>
      <c r="J29" s="196"/>
      <c r="K29" s="196"/>
      <c r="L29" s="196"/>
      <c r="M29" s="196"/>
      <c r="N29" s="197"/>
    </row>
    <row r="30" spans="2:14">
      <c r="B30" s="37" t="s">
        <v>290</v>
      </c>
      <c r="C30" s="19">
        <v>1.24</v>
      </c>
      <c r="D30" s="20" t="s">
        <v>163</v>
      </c>
      <c r="E30" s="19">
        <v>18</v>
      </c>
      <c r="F30" s="47">
        <f t="shared" si="3"/>
        <v>22.32</v>
      </c>
      <c r="H30" s="198"/>
      <c r="I30" s="199"/>
      <c r="J30" s="199"/>
      <c r="K30" s="199"/>
      <c r="L30" s="199"/>
      <c r="M30" s="199"/>
      <c r="N30" s="200"/>
    </row>
    <row r="31" spans="2:14">
      <c r="B31" s="37" t="s">
        <v>291</v>
      </c>
      <c r="C31" s="19">
        <v>15</v>
      </c>
      <c r="D31" s="20" t="s">
        <v>292</v>
      </c>
      <c r="E31" s="19">
        <v>2</v>
      </c>
      <c r="F31" s="47">
        <f t="shared" ref="F31:F36" si="4">C31*E31</f>
        <v>30</v>
      </c>
    </row>
    <row r="32" spans="2:14">
      <c r="B32" s="37" t="s">
        <v>293</v>
      </c>
      <c r="C32" s="19">
        <v>180</v>
      </c>
      <c r="D32" s="20" t="s">
        <v>292</v>
      </c>
      <c r="E32" s="19">
        <v>1</v>
      </c>
      <c r="F32" s="47">
        <f t="shared" si="4"/>
        <v>180</v>
      </c>
      <c r="H32" s="93">
        <v>2315</v>
      </c>
    </row>
    <row r="33" spans="2:8">
      <c r="B33" s="37" t="s">
        <v>294</v>
      </c>
      <c r="C33" s="19">
        <v>21</v>
      </c>
      <c r="D33" s="20" t="s">
        <v>295</v>
      </c>
      <c r="E33" s="19">
        <v>3</v>
      </c>
      <c r="F33" s="47">
        <f t="shared" si="4"/>
        <v>63</v>
      </c>
      <c r="H33" s="93">
        <v>4892</v>
      </c>
    </row>
    <row r="34" spans="2:8">
      <c r="B34" s="37" t="s">
        <v>296</v>
      </c>
      <c r="C34" s="19">
        <v>19</v>
      </c>
      <c r="D34" s="20" t="s">
        <v>295</v>
      </c>
      <c r="E34" s="19">
        <v>3</v>
      </c>
      <c r="F34" s="47">
        <f t="shared" si="4"/>
        <v>57</v>
      </c>
      <c r="H34" s="93">
        <v>7463</v>
      </c>
    </row>
    <row r="35" spans="2:8">
      <c r="B35" s="37" t="s">
        <v>297</v>
      </c>
      <c r="C35" s="19">
        <v>14</v>
      </c>
      <c r="D35" s="20" t="s">
        <v>295</v>
      </c>
      <c r="E35" s="19">
        <v>3</v>
      </c>
      <c r="F35" s="47">
        <f t="shared" si="4"/>
        <v>42</v>
      </c>
    </row>
    <row r="36" spans="2:8">
      <c r="B36" s="37" t="s">
        <v>298</v>
      </c>
      <c r="C36" s="19">
        <v>6</v>
      </c>
      <c r="D36" s="20" t="s">
        <v>299</v>
      </c>
      <c r="E36" s="19">
        <v>4</v>
      </c>
      <c r="F36" s="47">
        <f t="shared" si="4"/>
        <v>24</v>
      </c>
    </row>
    <row r="37" spans="2:8">
      <c r="B37" s="37" t="s">
        <v>300</v>
      </c>
      <c r="C37" s="19">
        <v>4</v>
      </c>
      <c r="D37" s="20" t="s">
        <v>299</v>
      </c>
      <c r="E37" s="19">
        <v>4</v>
      </c>
      <c r="F37" s="47">
        <f t="shared" ref="F37:F48" si="5">C37*E37</f>
        <v>16</v>
      </c>
    </row>
    <row r="38" spans="2:8">
      <c r="B38" s="37" t="s">
        <v>301</v>
      </c>
      <c r="C38" s="19">
        <v>6</v>
      </c>
      <c r="D38" s="20" t="s">
        <v>299</v>
      </c>
      <c r="E38" s="19">
        <v>2</v>
      </c>
      <c r="F38" s="47">
        <f t="shared" si="5"/>
        <v>12</v>
      </c>
    </row>
    <row r="39" spans="2:8">
      <c r="B39" s="37" t="s">
        <v>302</v>
      </c>
      <c r="C39" s="19">
        <v>15</v>
      </c>
      <c r="D39" s="20" t="s">
        <v>185</v>
      </c>
      <c r="E39" s="19">
        <v>1</v>
      </c>
      <c r="F39" s="47">
        <f t="shared" si="5"/>
        <v>15</v>
      </c>
    </row>
    <row r="40" spans="2:8">
      <c r="B40" s="37" t="s">
        <v>303</v>
      </c>
      <c r="C40" s="19">
        <v>5</v>
      </c>
      <c r="D40" s="20" t="s">
        <v>304</v>
      </c>
      <c r="E40" s="19">
        <v>1</v>
      </c>
      <c r="F40" s="47">
        <f t="shared" si="5"/>
        <v>5</v>
      </c>
    </row>
    <row r="41" spans="2:8">
      <c r="B41" s="37" t="s">
        <v>305</v>
      </c>
      <c r="C41" s="19">
        <v>13</v>
      </c>
      <c r="D41" s="20" t="s">
        <v>185</v>
      </c>
      <c r="E41" s="19">
        <v>4</v>
      </c>
      <c r="F41" s="47">
        <f t="shared" si="5"/>
        <v>52</v>
      </c>
    </row>
    <row r="42" spans="2:8">
      <c r="B42" s="37" t="s">
        <v>305</v>
      </c>
      <c r="C42" s="19">
        <v>12</v>
      </c>
      <c r="D42" s="20" t="s">
        <v>185</v>
      </c>
      <c r="E42" s="19">
        <v>4</v>
      </c>
      <c r="F42" s="47">
        <f t="shared" si="5"/>
        <v>48</v>
      </c>
    </row>
    <row r="43" spans="2:8">
      <c r="B43" s="37" t="s">
        <v>306</v>
      </c>
      <c r="C43" s="19">
        <v>16</v>
      </c>
      <c r="D43" s="20" t="s">
        <v>185</v>
      </c>
      <c r="E43" s="19">
        <v>3</v>
      </c>
      <c r="F43" s="47">
        <f t="shared" si="5"/>
        <v>48</v>
      </c>
    </row>
    <row r="44" spans="2:8">
      <c r="B44" s="37" t="s">
        <v>307</v>
      </c>
      <c r="C44" s="19">
        <v>12</v>
      </c>
      <c r="D44" s="20" t="s">
        <v>185</v>
      </c>
      <c r="E44" s="19">
        <v>3</v>
      </c>
      <c r="F44" s="47">
        <f t="shared" si="5"/>
        <v>36</v>
      </c>
    </row>
    <row r="45" spans="2:8">
      <c r="B45" s="37" t="s">
        <v>308</v>
      </c>
      <c r="C45" s="19">
        <v>360</v>
      </c>
      <c r="D45" s="20" t="s">
        <v>154</v>
      </c>
      <c r="E45" s="19">
        <v>3.7</v>
      </c>
      <c r="F45" s="47">
        <f t="shared" si="5"/>
        <v>1332</v>
      </c>
    </row>
    <row r="46" spans="2:8">
      <c r="B46" s="37" t="s">
        <v>309</v>
      </c>
      <c r="C46" s="19">
        <v>4.5</v>
      </c>
      <c r="D46" s="20" t="s">
        <v>304</v>
      </c>
      <c r="E46" s="19">
        <v>2</v>
      </c>
      <c r="F46" s="47">
        <f t="shared" si="5"/>
        <v>9</v>
      </c>
    </row>
    <row r="47" spans="2:8">
      <c r="B47" s="37" t="s">
        <v>310</v>
      </c>
      <c r="C47" s="19">
        <v>2</v>
      </c>
      <c r="D47" s="20" t="s">
        <v>72</v>
      </c>
      <c r="E47" s="19">
        <v>4</v>
      </c>
      <c r="F47" s="47">
        <f t="shared" si="5"/>
        <v>8</v>
      </c>
    </row>
    <row r="48" spans="2:8">
      <c r="B48" s="37" t="s">
        <v>311</v>
      </c>
      <c r="C48" s="19">
        <v>200</v>
      </c>
      <c r="D48" s="18" t="s">
        <v>292</v>
      </c>
      <c r="E48" s="19">
        <v>1</v>
      </c>
      <c r="F48" s="47">
        <f t="shared" si="5"/>
        <v>200</v>
      </c>
    </row>
    <row r="49" spans="2:6">
      <c r="B49" s="38"/>
      <c r="C49" s="39"/>
      <c r="D49" s="40"/>
      <c r="E49" s="39"/>
      <c r="F49" s="48"/>
    </row>
    <row r="50" spans="2:6">
      <c r="B50" s="100"/>
      <c r="C50" s="43"/>
      <c r="D50" s="43"/>
      <c r="E50" s="43"/>
      <c r="F50" s="52">
        <f>SUM(F18:F48)</f>
        <v>4892.32</v>
      </c>
    </row>
  </sheetData>
  <mergeCells count="4">
    <mergeCell ref="B5:F5"/>
    <mergeCell ref="H5:L5"/>
    <mergeCell ref="B15:F15"/>
    <mergeCell ref="H24:N30"/>
  </mergeCells>
  <phoneticPr fontId="13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B9:P45"/>
  <sheetViews>
    <sheetView workbookViewId="0">
      <selection activeCell="I17" sqref="I17"/>
    </sheetView>
  </sheetViews>
  <sheetFormatPr defaultColWidth="9" defaultRowHeight="14.25"/>
  <cols>
    <col min="2" max="2" width="29.375" customWidth="1"/>
    <col min="3" max="5" width="5.375" customWidth="1"/>
    <col min="6" max="6" width="6.375" customWidth="1"/>
    <col min="7" max="7" width="24.875" customWidth="1"/>
  </cols>
  <sheetData>
    <row r="9" spans="2:16" ht="45" customHeight="1">
      <c r="B9" s="210" t="s">
        <v>312</v>
      </c>
      <c r="C9" s="211"/>
      <c r="D9" s="211"/>
      <c r="E9" s="211"/>
      <c r="F9" s="211"/>
      <c r="G9" s="212"/>
    </row>
    <row r="10" spans="2:16" ht="18" customHeight="1">
      <c r="B10" s="68" t="s">
        <v>313</v>
      </c>
      <c r="C10" s="70" t="s">
        <v>56</v>
      </c>
      <c r="D10" s="70" t="s">
        <v>60</v>
      </c>
      <c r="E10" s="70" t="s">
        <v>151</v>
      </c>
      <c r="F10" s="71" t="s">
        <v>147</v>
      </c>
      <c r="G10" s="87" t="s">
        <v>4</v>
      </c>
    </row>
    <row r="11" spans="2:16" ht="18" customHeight="1">
      <c r="B11" s="37" t="s">
        <v>314</v>
      </c>
      <c r="C11" s="213">
        <v>780</v>
      </c>
      <c r="D11" s="213">
        <v>3.7</v>
      </c>
      <c r="E11" s="213" t="s">
        <v>69</v>
      </c>
      <c r="F11" s="216">
        <f t="shared" ref="F11:F16" si="0">C11*D11</f>
        <v>2886</v>
      </c>
      <c r="G11" s="219" t="s">
        <v>315</v>
      </c>
    </row>
    <row r="12" spans="2:16" ht="18" customHeight="1">
      <c r="B12" s="37" t="s">
        <v>316</v>
      </c>
      <c r="C12" s="213"/>
      <c r="D12" s="213"/>
      <c r="E12" s="213"/>
      <c r="F12" s="216"/>
      <c r="G12" s="220"/>
    </row>
    <row r="13" spans="2:16" ht="18" customHeight="1">
      <c r="B13" s="37" t="s">
        <v>317</v>
      </c>
      <c r="C13" s="213"/>
      <c r="D13" s="213"/>
      <c r="E13" s="213"/>
      <c r="F13" s="216"/>
      <c r="G13" s="221"/>
    </row>
    <row r="14" spans="2:16" ht="18" customHeight="1">
      <c r="B14" s="37" t="s">
        <v>318</v>
      </c>
      <c r="C14" s="19">
        <v>360</v>
      </c>
      <c r="D14" s="19">
        <v>1</v>
      </c>
      <c r="E14" s="19" t="s">
        <v>185</v>
      </c>
      <c r="F14" s="73">
        <f t="shared" si="0"/>
        <v>360</v>
      </c>
      <c r="G14" s="47"/>
      <c r="J14" s="192" t="s">
        <v>319</v>
      </c>
      <c r="K14" s="193"/>
      <c r="L14" s="193"/>
      <c r="M14" s="193"/>
      <c r="N14" s="193"/>
      <c r="O14" s="193"/>
      <c r="P14" s="194"/>
    </row>
    <row r="15" spans="2:16" ht="18" customHeight="1">
      <c r="B15" s="37" t="s">
        <v>320</v>
      </c>
      <c r="C15" s="19">
        <v>460</v>
      </c>
      <c r="D15" s="19">
        <v>1</v>
      </c>
      <c r="E15" s="19" t="s">
        <v>185</v>
      </c>
      <c r="F15" s="73">
        <f t="shared" si="0"/>
        <v>460</v>
      </c>
      <c r="G15" s="47"/>
      <c r="J15" s="195"/>
      <c r="K15" s="196"/>
      <c r="L15" s="196"/>
      <c r="M15" s="196"/>
      <c r="N15" s="196"/>
      <c r="O15" s="196"/>
      <c r="P15" s="197"/>
    </row>
    <row r="16" spans="2:16" ht="18" customHeight="1">
      <c r="B16" s="36" t="s">
        <v>321</v>
      </c>
      <c r="C16" s="19">
        <v>380</v>
      </c>
      <c r="D16" s="19">
        <v>1</v>
      </c>
      <c r="E16" s="19" t="s">
        <v>185</v>
      </c>
      <c r="F16" s="73">
        <f t="shared" si="0"/>
        <v>380</v>
      </c>
      <c r="G16" s="47" t="s">
        <v>322</v>
      </c>
      <c r="J16" s="195"/>
      <c r="K16" s="196"/>
      <c r="L16" s="196"/>
      <c r="M16" s="196"/>
      <c r="N16" s="196"/>
      <c r="O16" s="196"/>
      <c r="P16" s="197"/>
    </row>
    <row r="17" spans="2:16" ht="36" customHeight="1">
      <c r="B17" s="88" t="s">
        <v>323</v>
      </c>
      <c r="C17" s="19">
        <v>599</v>
      </c>
      <c r="D17" s="19">
        <v>1</v>
      </c>
      <c r="E17" s="19" t="s">
        <v>185</v>
      </c>
      <c r="F17" s="73">
        <v>599</v>
      </c>
      <c r="G17" s="89" t="s">
        <v>324</v>
      </c>
      <c r="J17" s="195"/>
      <c r="K17" s="196"/>
      <c r="L17" s="196"/>
      <c r="M17" s="196"/>
      <c r="N17" s="196"/>
      <c r="O17" s="196"/>
      <c r="P17" s="197"/>
    </row>
    <row r="18" spans="2:16" ht="18.95" customHeight="1">
      <c r="B18" s="36" t="s">
        <v>325</v>
      </c>
      <c r="C18" s="19">
        <v>140</v>
      </c>
      <c r="D18" s="19">
        <v>1</v>
      </c>
      <c r="E18" s="19" t="s">
        <v>177</v>
      </c>
      <c r="F18" s="73">
        <f t="shared" ref="F18:F24" si="1">C18*D18</f>
        <v>140</v>
      </c>
      <c r="G18" s="47"/>
      <c r="J18" s="195"/>
      <c r="K18" s="196"/>
      <c r="L18" s="196"/>
      <c r="M18" s="196"/>
      <c r="N18" s="196"/>
      <c r="O18" s="196"/>
      <c r="P18" s="197"/>
    </row>
    <row r="19" spans="2:16" ht="18.95" customHeight="1">
      <c r="B19" s="36" t="s">
        <v>326</v>
      </c>
      <c r="C19" s="214">
        <v>4600</v>
      </c>
      <c r="D19" s="214">
        <v>1</v>
      </c>
      <c r="E19" s="214" t="s">
        <v>292</v>
      </c>
      <c r="F19" s="217">
        <f t="shared" si="1"/>
        <v>4600</v>
      </c>
      <c r="G19" s="219"/>
      <c r="J19" s="195"/>
      <c r="K19" s="196"/>
      <c r="L19" s="196"/>
      <c r="M19" s="196"/>
      <c r="N19" s="196"/>
      <c r="O19" s="196"/>
      <c r="P19" s="197"/>
    </row>
    <row r="20" spans="2:16" ht="18.95" customHeight="1">
      <c r="B20" s="36" t="s">
        <v>327</v>
      </c>
      <c r="C20" s="215"/>
      <c r="D20" s="215"/>
      <c r="E20" s="215"/>
      <c r="F20" s="218"/>
      <c r="G20" s="221"/>
      <c r="J20" s="198"/>
      <c r="K20" s="199"/>
      <c r="L20" s="199"/>
      <c r="M20" s="199"/>
      <c r="N20" s="199"/>
      <c r="O20" s="199"/>
      <c r="P20" s="200"/>
    </row>
    <row r="21" spans="2:16" ht="18.95" customHeight="1">
      <c r="B21" s="36" t="s">
        <v>328</v>
      </c>
      <c r="C21" s="19">
        <v>850</v>
      </c>
      <c r="D21" s="19">
        <v>1</v>
      </c>
      <c r="E21" s="19" t="s">
        <v>329</v>
      </c>
      <c r="F21" s="73">
        <f t="shared" si="1"/>
        <v>850</v>
      </c>
      <c r="G21" s="47"/>
    </row>
    <row r="22" spans="2:16" ht="18.95" customHeight="1">
      <c r="B22" s="36" t="s">
        <v>330</v>
      </c>
      <c r="C22" s="19">
        <v>60</v>
      </c>
      <c r="D22" s="19">
        <v>1</v>
      </c>
      <c r="E22" s="19" t="s">
        <v>292</v>
      </c>
      <c r="F22" s="73">
        <f t="shared" si="1"/>
        <v>60</v>
      </c>
      <c r="G22" s="47"/>
      <c r="K22">
        <v>10620</v>
      </c>
    </row>
    <row r="23" spans="2:16" ht="18.95" customHeight="1">
      <c r="B23" s="36" t="s">
        <v>331</v>
      </c>
      <c r="C23" s="19">
        <v>85</v>
      </c>
      <c r="D23" s="19">
        <v>1</v>
      </c>
      <c r="E23" s="19" t="s">
        <v>292</v>
      </c>
      <c r="F23" s="73">
        <f t="shared" si="1"/>
        <v>85</v>
      </c>
      <c r="G23" s="47"/>
      <c r="K23">
        <v>11488</v>
      </c>
    </row>
    <row r="24" spans="2:16" ht="18.95" customHeight="1">
      <c r="B24" s="36" t="s">
        <v>332</v>
      </c>
      <c r="C24" s="19">
        <v>200</v>
      </c>
      <c r="D24" s="19">
        <v>1</v>
      </c>
      <c r="E24" s="19" t="s">
        <v>177</v>
      </c>
      <c r="F24" s="73">
        <f t="shared" si="1"/>
        <v>200</v>
      </c>
      <c r="G24" s="47"/>
    </row>
    <row r="25" spans="2:16">
      <c r="B25" s="44"/>
      <c r="C25" s="43"/>
      <c r="D25" s="43"/>
      <c r="E25" s="43" t="s">
        <v>147</v>
      </c>
      <c r="F25" s="90">
        <f>SUM(F11:F24)</f>
        <v>10620</v>
      </c>
      <c r="G25" s="50"/>
    </row>
    <row r="31" spans="2:16" ht="39.950000000000003" customHeight="1">
      <c r="B31" s="210" t="s">
        <v>333</v>
      </c>
      <c r="C31" s="211"/>
      <c r="D31" s="211"/>
      <c r="E31" s="211"/>
      <c r="F31" s="211"/>
      <c r="G31" s="212"/>
    </row>
    <row r="32" spans="2:16">
      <c r="B32" s="91"/>
      <c r="C32" s="20" t="s">
        <v>56</v>
      </c>
      <c r="D32" s="20" t="s">
        <v>151</v>
      </c>
      <c r="E32" s="20" t="s">
        <v>60</v>
      </c>
      <c r="F32" s="19" t="s">
        <v>147</v>
      </c>
      <c r="G32" s="45" t="s">
        <v>4</v>
      </c>
    </row>
    <row r="33" spans="2:7" ht="20.100000000000001" customHeight="1">
      <c r="B33" s="37" t="s">
        <v>334</v>
      </c>
      <c r="C33" s="19">
        <v>1800</v>
      </c>
      <c r="D33" s="20" t="s">
        <v>292</v>
      </c>
      <c r="E33" s="19">
        <v>1</v>
      </c>
      <c r="F33" s="19">
        <f>C33*E33</f>
        <v>1800</v>
      </c>
      <c r="G33" s="45" t="s">
        <v>335</v>
      </c>
    </row>
    <row r="34" spans="2:7" ht="20.100000000000001" customHeight="1">
      <c r="B34" s="37" t="s">
        <v>336</v>
      </c>
      <c r="C34" s="19">
        <v>1500</v>
      </c>
      <c r="D34" s="20" t="s">
        <v>292</v>
      </c>
      <c r="E34" s="19">
        <v>1</v>
      </c>
      <c r="F34" s="19">
        <f t="shared" ref="F34:F44" si="2">C34*E34</f>
        <v>1500</v>
      </c>
      <c r="G34" s="45" t="s">
        <v>337</v>
      </c>
    </row>
    <row r="35" spans="2:7" ht="20.100000000000001" customHeight="1">
      <c r="B35" s="37" t="s">
        <v>338</v>
      </c>
      <c r="C35" s="19">
        <v>250</v>
      </c>
      <c r="D35" s="20" t="s">
        <v>185</v>
      </c>
      <c r="E35" s="19">
        <v>2</v>
      </c>
      <c r="F35" s="19">
        <f t="shared" si="2"/>
        <v>500</v>
      </c>
      <c r="G35" s="47"/>
    </row>
    <row r="36" spans="2:7" ht="20.100000000000001" customHeight="1">
      <c r="B36" s="36" t="s">
        <v>339</v>
      </c>
      <c r="C36" s="19">
        <v>430</v>
      </c>
      <c r="D36" s="19" t="s">
        <v>292</v>
      </c>
      <c r="E36" s="19">
        <v>1</v>
      </c>
      <c r="F36" s="19">
        <f t="shared" si="2"/>
        <v>430</v>
      </c>
      <c r="G36" s="45"/>
    </row>
    <row r="37" spans="2:7" ht="20.100000000000001" customHeight="1">
      <c r="B37" s="37" t="s">
        <v>340</v>
      </c>
      <c r="C37" s="19">
        <v>1500</v>
      </c>
      <c r="D37" s="20" t="s">
        <v>185</v>
      </c>
      <c r="E37" s="19">
        <v>1</v>
      </c>
      <c r="F37" s="19">
        <f t="shared" si="2"/>
        <v>1500</v>
      </c>
      <c r="G37" s="45" t="s">
        <v>341</v>
      </c>
    </row>
    <row r="38" spans="2:7" ht="20.100000000000001" customHeight="1">
      <c r="B38" s="37" t="s">
        <v>342</v>
      </c>
      <c r="C38" s="19">
        <v>2700</v>
      </c>
      <c r="D38" s="20" t="s">
        <v>185</v>
      </c>
      <c r="E38" s="19">
        <v>1</v>
      </c>
      <c r="F38" s="19">
        <f t="shared" si="2"/>
        <v>2700</v>
      </c>
      <c r="G38" s="45"/>
    </row>
    <row r="39" spans="2:7" ht="20.100000000000001" customHeight="1">
      <c r="B39" s="37" t="s">
        <v>343</v>
      </c>
      <c r="C39" s="19">
        <v>599</v>
      </c>
      <c r="D39" s="20" t="s">
        <v>185</v>
      </c>
      <c r="E39" s="19">
        <v>1</v>
      </c>
      <c r="F39" s="19">
        <f t="shared" si="2"/>
        <v>599</v>
      </c>
      <c r="G39" s="45"/>
    </row>
    <row r="40" spans="2:7" ht="20.100000000000001" customHeight="1">
      <c r="B40" s="37" t="s">
        <v>344</v>
      </c>
      <c r="C40" s="19">
        <v>1299</v>
      </c>
      <c r="D40" s="20" t="s">
        <v>292</v>
      </c>
      <c r="E40" s="19">
        <v>1</v>
      </c>
      <c r="F40" s="19">
        <f t="shared" si="2"/>
        <v>1299</v>
      </c>
      <c r="G40" s="45"/>
    </row>
    <row r="41" spans="2:7" ht="39" customHeight="1">
      <c r="B41" s="92" t="s">
        <v>345</v>
      </c>
      <c r="C41" s="19">
        <v>1000</v>
      </c>
      <c r="D41" s="20" t="s">
        <v>292</v>
      </c>
      <c r="E41" s="19">
        <v>1</v>
      </c>
      <c r="F41" s="19">
        <f t="shared" si="2"/>
        <v>1000</v>
      </c>
      <c r="G41" s="46" t="s">
        <v>346</v>
      </c>
    </row>
    <row r="42" spans="2:7" ht="20.100000000000001" customHeight="1">
      <c r="B42" s="36" t="s">
        <v>347</v>
      </c>
      <c r="C42" s="19">
        <v>150</v>
      </c>
      <c r="D42" s="19" t="s">
        <v>185</v>
      </c>
      <c r="E42" s="19">
        <v>2</v>
      </c>
      <c r="F42" s="19">
        <f t="shared" si="2"/>
        <v>300</v>
      </c>
      <c r="G42" s="47" t="s">
        <v>348</v>
      </c>
    </row>
    <row r="43" spans="2:7" ht="20.100000000000001" customHeight="1">
      <c r="B43" s="36" t="s">
        <v>349</v>
      </c>
      <c r="C43" s="19">
        <v>60</v>
      </c>
      <c r="D43" s="19" t="s">
        <v>185</v>
      </c>
      <c r="E43" s="19">
        <v>1</v>
      </c>
      <c r="F43" s="19">
        <f t="shared" si="2"/>
        <v>60</v>
      </c>
      <c r="G43" s="47" t="s">
        <v>350</v>
      </c>
    </row>
    <row r="44" spans="2:7" ht="20.100000000000001" customHeight="1">
      <c r="B44" s="36" t="s">
        <v>351</v>
      </c>
      <c r="C44" s="19">
        <v>-200</v>
      </c>
      <c r="D44" s="19"/>
      <c r="E44" s="19">
        <v>1</v>
      </c>
      <c r="F44" s="19">
        <f t="shared" si="2"/>
        <v>-200</v>
      </c>
      <c r="G44" s="47"/>
    </row>
    <row r="45" spans="2:7">
      <c r="B45" s="41"/>
      <c r="C45" s="42"/>
      <c r="D45" s="42"/>
      <c r="E45" s="42" t="s">
        <v>147</v>
      </c>
      <c r="F45" s="43">
        <f>SUM(F33:F44)</f>
        <v>11488</v>
      </c>
      <c r="G45" s="50"/>
    </row>
  </sheetData>
  <mergeCells count="13">
    <mergeCell ref="J14:P20"/>
    <mergeCell ref="B9:G9"/>
    <mergeCell ref="B31:G31"/>
    <mergeCell ref="C11:C13"/>
    <mergeCell ref="C19:C20"/>
    <mergeCell ref="D11:D13"/>
    <mergeCell ref="D19:D20"/>
    <mergeCell ref="E11:E13"/>
    <mergeCell ref="E19:E20"/>
    <mergeCell ref="F11:F13"/>
    <mergeCell ref="F19:F20"/>
    <mergeCell ref="G11:G13"/>
    <mergeCell ref="G19:G20"/>
  </mergeCells>
  <phoneticPr fontId="1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B3:P39"/>
  <sheetViews>
    <sheetView topLeftCell="A3" workbookViewId="0">
      <selection activeCell="Q12" sqref="Q12"/>
    </sheetView>
  </sheetViews>
  <sheetFormatPr defaultColWidth="9" defaultRowHeight="14.25"/>
  <cols>
    <col min="2" max="2" width="22.625" customWidth="1"/>
    <col min="3" max="3" width="28.25" customWidth="1"/>
    <col min="4" max="6" width="5.375" customWidth="1"/>
    <col min="7" max="7" width="6.375" customWidth="1"/>
    <col min="8" max="8" width="14.625" customWidth="1"/>
  </cols>
  <sheetData>
    <row r="3" spans="2:8" ht="18.75">
      <c r="B3" s="210" t="s">
        <v>352</v>
      </c>
      <c r="C3" s="222"/>
      <c r="D3" s="211"/>
      <c r="E3" s="211"/>
      <c r="F3" s="211"/>
      <c r="G3" s="211"/>
      <c r="H3" s="212"/>
    </row>
    <row r="4" spans="2:8">
      <c r="B4" s="68" t="s">
        <v>313</v>
      </c>
      <c r="C4" s="69" t="s">
        <v>353</v>
      </c>
      <c r="D4" s="70" t="s">
        <v>56</v>
      </c>
      <c r="E4" s="70" t="s">
        <v>60</v>
      </c>
      <c r="F4" s="70" t="s">
        <v>151</v>
      </c>
      <c r="G4" s="71" t="s">
        <v>147</v>
      </c>
      <c r="H4" s="57" t="s">
        <v>4</v>
      </c>
    </row>
    <row r="5" spans="2:8">
      <c r="B5" s="37" t="s">
        <v>354</v>
      </c>
      <c r="C5" s="72" t="s">
        <v>355</v>
      </c>
      <c r="D5" s="19">
        <v>4699</v>
      </c>
      <c r="E5" s="19">
        <v>1</v>
      </c>
      <c r="F5" s="19" t="s">
        <v>329</v>
      </c>
      <c r="G5" s="73">
        <f t="shared" ref="G5:G7" si="0">D5*E5</f>
        <v>4699</v>
      </c>
      <c r="H5" s="60"/>
    </row>
    <row r="6" spans="2:8">
      <c r="B6" s="37" t="s">
        <v>356</v>
      </c>
      <c r="C6" s="72" t="s">
        <v>357</v>
      </c>
      <c r="D6" s="19">
        <v>3400</v>
      </c>
      <c r="E6" s="19">
        <v>1</v>
      </c>
      <c r="F6" s="19" t="s">
        <v>329</v>
      </c>
      <c r="G6" s="73">
        <f t="shared" si="0"/>
        <v>3400</v>
      </c>
      <c r="H6" s="60"/>
    </row>
    <row r="7" spans="2:8">
      <c r="B7" s="37" t="s">
        <v>358</v>
      </c>
      <c r="C7" s="72" t="s">
        <v>359</v>
      </c>
      <c r="D7" s="19">
        <v>2690</v>
      </c>
      <c r="E7" s="19">
        <v>1</v>
      </c>
      <c r="F7" s="19" t="s">
        <v>329</v>
      </c>
      <c r="G7" s="73">
        <f t="shared" si="0"/>
        <v>2690</v>
      </c>
      <c r="H7" s="60" t="s">
        <v>360</v>
      </c>
    </row>
    <row r="8" spans="2:8">
      <c r="B8" s="37" t="s">
        <v>361</v>
      </c>
      <c r="C8" s="72" t="s">
        <v>362</v>
      </c>
      <c r="D8" s="19">
        <v>2800</v>
      </c>
      <c r="E8" s="19">
        <v>3</v>
      </c>
      <c r="F8" s="19" t="s">
        <v>329</v>
      </c>
      <c r="G8" s="73">
        <f t="shared" ref="G8:G15" si="1">D8*E8</f>
        <v>8400</v>
      </c>
      <c r="H8" s="60"/>
    </row>
    <row r="9" spans="2:8">
      <c r="B9" s="37" t="s">
        <v>363</v>
      </c>
      <c r="C9" s="72" t="s">
        <v>364</v>
      </c>
      <c r="D9" s="19">
        <v>2930</v>
      </c>
      <c r="E9" s="19">
        <v>1</v>
      </c>
      <c r="F9" s="19" t="s">
        <v>329</v>
      </c>
      <c r="G9" s="73">
        <f t="shared" si="1"/>
        <v>2930</v>
      </c>
      <c r="H9" s="60"/>
    </row>
    <row r="10" spans="2:8">
      <c r="B10" s="37" t="s">
        <v>365</v>
      </c>
      <c r="C10" s="72" t="s">
        <v>366</v>
      </c>
      <c r="D10" s="19">
        <v>0</v>
      </c>
      <c r="E10" s="19">
        <v>1</v>
      </c>
      <c r="F10" s="19" t="s">
        <v>329</v>
      </c>
      <c r="G10" s="73">
        <f t="shared" si="1"/>
        <v>0</v>
      </c>
      <c r="H10" s="60" t="s">
        <v>367</v>
      </c>
    </row>
    <row r="11" spans="2:8">
      <c r="B11" s="36" t="s">
        <v>368</v>
      </c>
      <c r="C11" s="74" t="s">
        <v>369</v>
      </c>
      <c r="D11" s="39">
        <v>250</v>
      </c>
      <c r="E11" s="39">
        <v>2</v>
      </c>
      <c r="F11" s="39" t="s">
        <v>329</v>
      </c>
      <c r="G11" s="75">
        <f t="shared" si="1"/>
        <v>500</v>
      </c>
      <c r="H11" s="60"/>
    </row>
    <row r="12" spans="2:8">
      <c r="B12" s="62" t="s">
        <v>370</v>
      </c>
      <c r="C12" s="63" t="s">
        <v>371</v>
      </c>
      <c r="D12" s="19">
        <v>190</v>
      </c>
      <c r="E12" s="19">
        <v>1</v>
      </c>
      <c r="F12" s="19" t="s">
        <v>329</v>
      </c>
      <c r="G12" s="19">
        <f t="shared" si="1"/>
        <v>190</v>
      </c>
      <c r="H12" s="60"/>
    </row>
    <row r="13" spans="2:8">
      <c r="B13" s="61" t="s">
        <v>370</v>
      </c>
      <c r="C13" s="19" t="s">
        <v>371</v>
      </c>
      <c r="D13" s="19">
        <v>200</v>
      </c>
      <c r="E13" s="19">
        <v>1</v>
      </c>
      <c r="F13" s="19" t="s">
        <v>329</v>
      </c>
      <c r="G13" s="19">
        <f t="shared" si="1"/>
        <v>200</v>
      </c>
      <c r="H13" s="60"/>
    </row>
    <row r="14" spans="2:8">
      <c r="B14" s="61" t="s">
        <v>372</v>
      </c>
      <c r="C14" s="19" t="s">
        <v>373</v>
      </c>
      <c r="D14" s="19">
        <v>199</v>
      </c>
      <c r="E14" s="19">
        <v>1</v>
      </c>
      <c r="F14" s="19" t="s">
        <v>292</v>
      </c>
      <c r="G14" s="19">
        <f t="shared" si="1"/>
        <v>199</v>
      </c>
      <c r="H14" s="60"/>
    </row>
    <row r="15" spans="2:8">
      <c r="B15" s="61" t="s">
        <v>374</v>
      </c>
      <c r="C15" s="19"/>
      <c r="D15" s="19">
        <v>920</v>
      </c>
      <c r="E15" s="19">
        <v>1</v>
      </c>
      <c r="F15" s="19" t="s">
        <v>375</v>
      </c>
      <c r="G15" s="19">
        <f t="shared" si="1"/>
        <v>920</v>
      </c>
      <c r="H15" s="64"/>
    </row>
    <row r="16" spans="2:8">
      <c r="B16" s="44"/>
      <c r="C16" s="65"/>
      <c r="D16" s="66"/>
      <c r="E16" s="66"/>
      <c r="F16" s="66" t="s">
        <v>147</v>
      </c>
      <c r="G16" s="67">
        <f>SUM(G5:G15)</f>
        <v>24128</v>
      </c>
      <c r="H16" s="52"/>
    </row>
    <row r="17" spans="2:16">
      <c r="B17" s="76"/>
      <c r="C17" s="76"/>
      <c r="D17" s="76"/>
      <c r="E17" s="76"/>
      <c r="F17" s="76"/>
      <c r="G17" s="76"/>
      <c r="H17" s="76"/>
      <c r="J17" s="192" t="s">
        <v>376</v>
      </c>
      <c r="K17" s="193"/>
      <c r="L17" s="193"/>
      <c r="M17" s="193"/>
      <c r="N17" s="193"/>
      <c r="O17" s="193"/>
      <c r="P17" s="194"/>
    </row>
    <row r="18" spans="2:16">
      <c r="B18" s="77"/>
      <c r="C18" s="77"/>
      <c r="D18" s="77"/>
      <c r="E18" s="77"/>
      <c r="F18" s="77"/>
      <c r="G18" s="77"/>
      <c r="H18" s="77"/>
      <c r="J18" s="195"/>
      <c r="K18" s="196"/>
      <c r="L18" s="196"/>
      <c r="M18" s="196"/>
      <c r="N18" s="196"/>
      <c r="O18" s="196"/>
      <c r="P18" s="197"/>
    </row>
    <row r="19" spans="2:16">
      <c r="B19" s="77"/>
      <c r="C19" s="77"/>
      <c r="D19" s="77"/>
      <c r="E19" s="77"/>
      <c r="F19" s="77"/>
      <c r="G19" s="77"/>
      <c r="H19" s="77"/>
      <c r="J19" s="195"/>
      <c r="K19" s="196"/>
      <c r="L19" s="196"/>
      <c r="M19" s="196"/>
      <c r="N19" s="196"/>
      <c r="O19" s="196"/>
      <c r="P19" s="197"/>
    </row>
    <row r="20" spans="2:16">
      <c r="B20" s="77"/>
      <c r="C20" s="77"/>
      <c r="D20" s="77"/>
      <c r="E20" s="77"/>
      <c r="F20" s="77"/>
      <c r="G20" s="77"/>
      <c r="H20" s="77"/>
      <c r="J20" s="195"/>
      <c r="K20" s="196"/>
      <c r="L20" s="196"/>
      <c r="M20" s="196"/>
      <c r="N20" s="196"/>
      <c r="O20" s="196"/>
      <c r="P20" s="197"/>
    </row>
    <row r="21" spans="2:16" ht="18.75">
      <c r="B21" s="210" t="s">
        <v>377</v>
      </c>
      <c r="C21" s="222"/>
      <c r="D21" s="211"/>
      <c r="E21" s="211"/>
      <c r="F21" s="211"/>
      <c r="G21" s="211"/>
      <c r="H21" s="212"/>
      <c r="J21" s="195"/>
      <c r="K21" s="196"/>
      <c r="L21" s="196"/>
      <c r="M21" s="196"/>
      <c r="N21" s="196"/>
      <c r="O21" s="196"/>
      <c r="P21" s="197"/>
    </row>
    <row r="22" spans="2:16">
      <c r="B22" s="78" t="s">
        <v>378</v>
      </c>
      <c r="C22" s="16" t="s">
        <v>379</v>
      </c>
      <c r="D22" s="16" t="s">
        <v>56</v>
      </c>
      <c r="E22" s="16" t="s">
        <v>60</v>
      </c>
      <c r="F22" s="19" t="s">
        <v>151</v>
      </c>
      <c r="G22" s="16" t="s">
        <v>57</v>
      </c>
      <c r="H22" s="60" t="s">
        <v>4</v>
      </c>
      <c r="J22" s="195"/>
      <c r="K22" s="196"/>
      <c r="L22" s="196"/>
      <c r="M22" s="196"/>
      <c r="N22" s="196"/>
      <c r="O22" s="196"/>
      <c r="P22" s="197"/>
    </row>
    <row r="23" spans="2:16">
      <c r="B23" s="79" t="s">
        <v>380</v>
      </c>
      <c r="C23" s="80" t="s">
        <v>381</v>
      </c>
      <c r="D23" s="16">
        <v>500</v>
      </c>
      <c r="E23" s="16">
        <v>1</v>
      </c>
      <c r="F23" s="16" t="s">
        <v>382</v>
      </c>
      <c r="G23" s="16">
        <f t="shared" ref="G23:G28" si="2">D23*E23</f>
        <v>500</v>
      </c>
      <c r="H23" s="81" t="s">
        <v>383</v>
      </c>
      <c r="J23" s="198"/>
      <c r="K23" s="199"/>
      <c r="L23" s="199"/>
      <c r="M23" s="199"/>
      <c r="N23" s="199"/>
      <c r="O23" s="199"/>
      <c r="P23" s="200"/>
    </row>
    <row r="24" spans="2:16">
      <c r="B24" s="79" t="s">
        <v>384</v>
      </c>
      <c r="C24" s="80" t="s">
        <v>381</v>
      </c>
      <c r="D24" s="16">
        <v>150</v>
      </c>
      <c r="E24" s="16">
        <v>1</v>
      </c>
      <c r="F24" s="16" t="s">
        <v>382</v>
      </c>
      <c r="G24" s="16">
        <f t="shared" si="2"/>
        <v>150</v>
      </c>
      <c r="H24" s="81" t="s">
        <v>383</v>
      </c>
    </row>
    <row r="25" spans="2:16">
      <c r="B25" s="79" t="s">
        <v>385</v>
      </c>
      <c r="C25" s="80" t="s">
        <v>386</v>
      </c>
      <c r="D25" s="16">
        <v>90</v>
      </c>
      <c r="E25" s="16">
        <v>1</v>
      </c>
      <c r="F25" s="16" t="s">
        <v>382</v>
      </c>
      <c r="G25" s="16">
        <f t="shared" si="2"/>
        <v>90</v>
      </c>
      <c r="H25" s="81" t="s">
        <v>383</v>
      </c>
    </row>
    <row r="26" spans="2:16">
      <c r="B26" s="79" t="s">
        <v>387</v>
      </c>
      <c r="C26" s="80" t="s">
        <v>381</v>
      </c>
      <c r="D26" s="16">
        <v>350</v>
      </c>
      <c r="E26" s="16">
        <v>1</v>
      </c>
      <c r="F26" s="16" t="s">
        <v>382</v>
      </c>
      <c r="G26" s="16">
        <f t="shared" si="2"/>
        <v>350</v>
      </c>
      <c r="H26" s="81" t="s">
        <v>388</v>
      </c>
      <c r="K26">
        <v>24128</v>
      </c>
    </row>
    <row r="27" spans="2:16">
      <c r="B27" s="79" t="s">
        <v>389</v>
      </c>
      <c r="C27" s="80" t="s">
        <v>386</v>
      </c>
      <c r="D27" s="16">
        <v>138</v>
      </c>
      <c r="E27" s="16">
        <v>1</v>
      </c>
      <c r="F27" s="16" t="s">
        <v>382</v>
      </c>
      <c r="G27" s="16">
        <f t="shared" si="2"/>
        <v>138</v>
      </c>
      <c r="H27" s="81" t="s">
        <v>390</v>
      </c>
      <c r="K27">
        <v>1466</v>
      </c>
    </row>
    <row r="28" spans="2:16">
      <c r="B28" s="79" t="s">
        <v>391</v>
      </c>
      <c r="C28" s="80" t="s">
        <v>386</v>
      </c>
      <c r="D28" s="16">
        <v>238</v>
      </c>
      <c r="E28" s="16">
        <v>1</v>
      </c>
      <c r="F28" s="16" t="s">
        <v>382</v>
      </c>
      <c r="G28" s="16">
        <f t="shared" si="2"/>
        <v>238</v>
      </c>
      <c r="H28" s="81" t="s">
        <v>392</v>
      </c>
      <c r="K28">
        <v>1247</v>
      </c>
    </row>
    <row r="29" spans="2:16">
      <c r="B29" s="82"/>
      <c r="C29" s="43"/>
      <c r="D29" s="83"/>
      <c r="E29" s="83"/>
      <c r="F29" s="83" t="s">
        <v>147</v>
      </c>
      <c r="G29" s="83">
        <f>SUM(G23:G28)</f>
        <v>1466</v>
      </c>
      <c r="H29" s="52"/>
    </row>
    <row r="32" spans="2:16" ht="18.75">
      <c r="B32" s="210" t="s">
        <v>393</v>
      </c>
      <c r="C32" s="222"/>
      <c r="D32" s="211"/>
      <c r="E32" s="211"/>
      <c r="F32" s="211"/>
      <c r="G32" s="211"/>
      <c r="H32" s="212"/>
    </row>
    <row r="33" spans="2:13">
      <c r="B33" s="78" t="s">
        <v>394</v>
      </c>
      <c r="C33" s="16" t="s">
        <v>395</v>
      </c>
      <c r="D33" s="16" t="s">
        <v>56</v>
      </c>
      <c r="E33" s="16" t="s">
        <v>60</v>
      </c>
      <c r="F33" s="19" t="s">
        <v>151</v>
      </c>
      <c r="G33" s="16" t="s">
        <v>57</v>
      </c>
      <c r="H33" s="60" t="s">
        <v>4</v>
      </c>
    </row>
    <row r="34" spans="2:13">
      <c r="B34" s="79" t="s">
        <v>396</v>
      </c>
      <c r="C34" s="80" t="s">
        <v>397</v>
      </c>
      <c r="D34" s="16">
        <v>177</v>
      </c>
      <c r="E34" s="16">
        <v>1</v>
      </c>
      <c r="F34" s="16" t="s">
        <v>177</v>
      </c>
      <c r="G34" s="16">
        <f t="shared" ref="G34:G38" si="3">D34*E34</f>
        <v>177</v>
      </c>
      <c r="H34" s="60" t="s">
        <v>398</v>
      </c>
    </row>
    <row r="35" spans="2:13" ht="42.75">
      <c r="B35" s="79" t="s">
        <v>399</v>
      </c>
      <c r="C35" s="80" t="s">
        <v>397</v>
      </c>
      <c r="D35" s="16">
        <v>450</v>
      </c>
      <c r="E35" s="16">
        <v>1</v>
      </c>
      <c r="F35" s="16" t="s">
        <v>177</v>
      </c>
      <c r="G35" s="16">
        <f t="shared" si="3"/>
        <v>450</v>
      </c>
      <c r="H35" s="84" t="s">
        <v>400</v>
      </c>
      <c r="M35" s="86"/>
    </row>
    <row r="36" spans="2:13">
      <c r="B36" s="79" t="s">
        <v>401</v>
      </c>
      <c r="C36" s="80" t="s">
        <v>397</v>
      </c>
      <c r="D36" s="16">
        <v>300</v>
      </c>
      <c r="E36" s="16">
        <v>1</v>
      </c>
      <c r="F36" s="16" t="s">
        <v>177</v>
      </c>
      <c r="G36" s="16">
        <f t="shared" si="3"/>
        <v>300</v>
      </c>
      <c r="H36" s="60"/>
    </row>
    <row r="37" spans="2:13">
      <c r="B37" s="79" t="s">
        <v>402</v>
      </c>
      <c r="C37" s="80" t="s">
        <v>403</v>
      </c>
      <c r="D37" s="16">
        <v>100</v>
      </c>
      <c r="E37" s="16">
        <v>1</v>
      </c>
      <c r="F37" s="16" t="s">
        <v>177</v>
      </c>
      <c r="G37" s="16">
        <f t="shared" si="3"/>
        <v>100</v>
      </c>
      <c r="H37" s="60"/>
    </row>
    <row r="38" spans="2:13">
      <c r="B38" s="79" t="s">
        <v>404</v>
      </c>
      <c r="C38" s="80" t="s">
        <v>403</v>
      </c>
      <c r="D38" s="16">
        <v>220</v>
      </c>
      <c r="E38" s="16">
        <v>1</v>
      </c>
      <c r="F38" s="16" t="s">
        <v>177</v>
      </c>
      <c r="G38" s="16">
        <f t="shared" si="3"/>
        <v>220</v>
      </c>
      <c r="H38" s="60"/>
    </row>
    <row r="39" spans="2:13">
      <c r="B39" s="82"/>
      <c r="C39" s="43"/>
      <c r="D39" s="83"/>
      <c r="E39" s="83"/>
      <c r="F39" s="83" t="s">
        <v>147</v>
      </c>
      <c r="G39" s="83">
        <f>SUM(G34:G38)</f>
        <v>1247</v>
      </c>
      <c r="H39" s="85"/>
    </row>
  </sheetData>
  <mergeCells count="4">
    <mergeCell ref="B3:H3"/>
    <mergeCell ref="B21:H21"/>
    <mergeCell ref="B32:H32"/>
    <mergeCell ref="J17:P23"/>
  </mergeCells>
  <phoneticPr fontId="1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>
  <dimension ref="B3:O31"/>
  <sheetViews>
    <sheetView workbookViewId="0">
      <selection activeCell="Q31" sqref="Q31"/>
    </sheetView>
  </sheetViews>
  <sheetFormatPr defaultColWidth="9" defaultRowHeight="14.25"/>
  <cols>
    <col min="2" max="2" width="28.25" customWidth="1"/>
    <col min="3" max="5" width="5.375" customWidth="1"/>
    <col min="6" max="6" width="6.375" customWidth="1"/>
    <col min="7" max="7" width="26" customWidth="1"/>
    <col min="9" max="9" width="22.625" customWidth="1"/>
    <col min="10" max="10" width="21.5" customWidth="1"/>
    <col min="11" max="13" width="5.375" customWidth="1"/>
    <col min="14" max="14" width="6.375" customWidth="1"/>
    <col min="15" max="15" width="5.375" customWidth="1"/>
  </cols>
  <sheetData>
    <row r="3" spans="2:15" ht="18.75">
      <c r="B3" s="210" t="s">
        <v>405</v>
      </c>
      <c r="C3" s="211"/>
      <c r="D3" s="211"/>
      <c r="E3" s="211"/>
      <c r="F3" s="211"/>
      <c r="G3" s="212"/>
      <c r="I3" s="210" t="s">
        <v>406</v>
      </c>
      <c r="J3" s="223"/>
      <c r="K3" s="224"/>
      <c r="L3" s="224"/>
      <c r="M3" s="224"/>
      <c r="N3" s="211"/>
      <c r="O3" s="212"/>
    </row>
    <row r="4" spans="2:15">
      <c r="B4" s="36" t="s">
        <v>407</v>
      </c>
      <c r="C4" s="20" t="s">
        <v>56</v>
      </c>
      <c r="D4" s="20" t="s">
        <v>151</v>
      </c>
      <c r="E4" s="20" t="s">
        <v>60</v>
      </c>
      <c r="F4" s="19" t="s">
        <v>147</v>
      </c>
      <c r="G4" s="45" t="s">
        <v>4</v>
      </c>
      <c r="I4" s="55" t="s">
        <v>313</v>
      </c>
      <c r="J4" s="19" t="s">
        <v>353</v>
      </c>
      <c r="K4" s="19" t="s">
        <v>56</v>
      </c>
      <c r="L4" s="19" t="s">
        <v>60</v>
      </c>
      <c r="M4" s="19" t="s">
        <v>151</v>
      </c>
      <c r="N4" s="56" t="s">
        <v>147</v>
      </c>
      <c r="O4" s="57" t="s">
        <v>4</v>
      </c>
    </row>
    <row r="5" spans="2:15" ht="28.5">
      <c r="B5" s="37" t="s">
        <v>408</v>
      </c>
      <c r="C5" s="19">
        <v>2100</v>
      </c>
      <c r="D5" s="20" t="s">
        <v>292</v>
      </c>
      <c r="E5" s="19">
        <v>1</v>
      </c>
      <c r="F5" s="19">
        <f t="shared" ref="F5:F19" si="0">C5*E5</f>
        <v>2100</v>
      </c>
      <c r="G5" s="46" t="s">
        <v>409</v>
      </c>
      <c r="I5" s="58" t="s">
        <v>410</v>
      </c>
      <c r="J5" s="20" t="s">
        <v>411</v>
      </c>
      <c r="K5" s="59">
        <v>8093</v>
      </c>
      <c r="L5" s="19">
        <v>1</v>
      </c>
      <c r="M5" s="19" t="s">
        <v>292</v>
      </c>
      <c r="N5" s="24">
        <f t="shared" ref="N5:N15" si="1">K5*L5</f>
        <v>8093</v>
      </c>
      <c r="O5" s="60"/>
    </row>
    <row r="6" spans="2:15">
      <c r="B6" s="37" t="s">
        <v>412</v>
      </c>
      <c r="C6" s="19">
        <v>1500</v>
      </c>
      <c r="D6" s="20" t="s">
        <v>292</v>
      </c>
      <c r="E6" s="19">
        <v>1</v>
      </c>
      <c r="F6" s="19">
        <f t="shared" si="0"/>
        <v>1500</v>
      </c>
      <c r="G6" s="45" t="s">
        <v>413</v>
      </c>
      <c r="I6" s="58" t="s">
        <v>414</v>
      </c>
      <c r="J6" s="20" t="s">
        <v>411</v>
      </c>
      <c r="K6" s="59">
        <v>1572</v>
      </c>
      <c r="L6" s="19">
        <v>1</v>
      </c>
      <c r="M6" s="19" t="s">
        <v>185</v>
      </c>
      <c r="N6" s="24">
        <f t="shared" si="1"/>
        <v>1572</v>
      </c>
      <c r="O6" s="60"/>
    </row>
    <row r="7" spans="2:15">
      <c r="B7" s="37" t="s">
        <v>415</v>
      </c>
      <c r="C7" s="19">
        <v>900</v>
      </c>
      <c r="D7" s="20" t="s">
        <v>292</v>
      </c>
      <c r="E7" s="19">
        <v>1</v>
      </c>
      <c r="F7" s="19">
        <f t="shared" si="0"/>
        <v>900</v>
      </c>
      <c r="G7" s="45" t="s">
        <v>416</v>
      </c>
      <c r="I7" s="58" t="s">
        <v>417</v>
      </c>
      <c r="J7" s="20" t="s">
        <v>418</v>
      </c>
      <c r="K7" s="59">
        <v>4800</v>
      </c>
      <c r="L7" s="19">
        <v>1</v>
      </c>
      <c r="M7" s="19" t="s">
        <v>419</v>
      </c>
      <c r="N7" s="24">
        <f t="shared" si="1"/>
        <v>4800</v>
      </c>
      <c r="O7" s="60"/>
    </row>
    <row r="8" spans="2:15">
      <c r="B8" s="36" t="s">
        <v>420</v>
      </c>
      <c r="C8" s="19">
        <v>420</v>
      </c>
      <c r="D8" s="19" t="s">
        <v>154</v>
      </c>
      <c r="E8" s="19">
        <v>3.42</v>
      </c>
      <c r="F8" s="19">
        <f t="shared" si="0"/>
        <v>1436.4</v>
      </c>
      <c r="G8" s="45" t="s">
        <v>421</v>
      </c>
      <c r="I8" s="58" t="s">
        <v>422</v>
      </c>
      <c r="J8" s="20" t="s">
        <v>418</v>
      </c>
      <c r="K8" s="59">
        <v>1181</v>
      </c>
      <c r="L8" s="19">
        <v>1</v>
      </c>
      <c r="M8" s="19" t="s">
        <v>419</v>
      </c>
      <c r="N8" s="24">
        <f t="shared" si="1"/>
        <v>1181</v>
      </c>
      <c r="O8" s="60"/>
    </row>
    <row r="9" spans="2:15">
      <c r="B9" s="36" t="s">
        <v>423</v>
      </c>
      <c r="C9" s="19">
        <v>70</v>
      </c>
      <c r="D9" s="19" t="s">
        <v>163</v>
      </c>
      <c r="E9" s="19">
        <v>5.88</v>
      </c>
      <c r="F9" s="19">
        <f t="shared" si="0"/>
        <v>411.6</v>
      </c>
      <c r="G9" s="45"/>
      <c r="I9" s="58" t="s">
        <v>424</v>
      </c>
      <c r="J9" s="20" t="s">
        <v>425</v>
      </c>
      <c r="K9" s="59">
        <v>3667</v>
      </c>
      <c r="L9" s="19">
        <v>1</v>
      </c>
      <c r="M9" s="19" t="s">
        <v>185</v>
      </c>
      <c r="N9" s="24">
        <f t="shared" si="1"/>
        <v>3667</v>
      </c>
      <c r="O9" s="60"/>
    </row>
    <row r="10" spans="2:15">
      <c r="B10" s="37" t="s">
        <v>426</v>
      </c>
      <c r="C10" s="19">
        <v>730</v>
      </c>
      <c r="D10" s="20" t="s">
        <v>154</v>
      </c>
      <c r="E10" s="19">
        <v>6.5</v>
      </c>
      <c r="F10" s="19">
        <f t="shared" si="0"/>
        <v>4745</v>
      </c>
      <c r="G10" s="45" t="s">
        <v>427</v>
      </c>
      <c r="I10" s="58" t="s">
        <v>428</v>
      </c>
      <c r="J10" s="20" t="s">
        <v>429</v>
      </c>
      <c r="K10" s="59">
        <v>4676</v>
      </c>
      <c r="L10" s="19">
        <v>1</v>
      </c>
      <c r="M10" s="19" t="s">
        <v>419</v>
      </c>
      <c r="N10" s="24">
        <f t="shared" si="1"/>
        <v>4676</v>
      </c>
      <c r="O10" s="60"/>
    </row>
    <row r="11" spans="2:15">
      <c r="B11" s="37" t="s">
        <v>430</v>
      </c>
      <c r="C11" s="19">
        <v>70</v>
      </c>
      <c r="D11" s="20" t="s">
        <v>163</v>
      </c>
      <c r="E11" s="19">
        <v>7.49</v>
      </c>
      <c r="F11" s="19">
        <f t="shared" si="0"/>
        <v>524.29999999999995</v>
      </c>
      <c r="G11" s="45"/>
      <c r="I11" s="58" t="s">
        <v>431</v>
      </c>
      <c r="J11" s="20" t="s">
        <v>432</v>
      </c>
      <c r="K11" s="59">
        <v>2830</v>
      </c>
      <c r="L11" s="19">
        <v>1</v>
      </c>
      <c r="M11" s="19" t="s">
        <v>419</v>
      </c>
      <c r="N11" s="24">
        <f t="shared" si="1"/>
        <v>2830</v>
      </c>
      <c r="O11" s="60"/>
    </row>
    <row r="12" spans="2:15">
      <c r="B12" s="37" t="s">
        <v>433</v>
      </c>
      <c r="C12" s="19">
        <v>950</v>
      </c>
      <c r="D12" s="20" t="s">
        <v>185</v>
      </c>
      <c r="E12" s="19">
        <v>2</v>
      </c>
      <c r="F12" s="19">
        <f t="shared" si="0"/>
        <v>1900</v>
      </c>
      <c r="G12" s="45" t="s">
        <v>434</v>
      </c>
      <c r="I12" s="61" t="s">
        <v>435</v>
      </c>
      <c r="J12" s="19" t="s">
        <v>436</v>
      </c>
      <c r="K12" s="59">
        <v>1230</v>
      </c>
      <c r="L12" s="19">
        <v>1</v>
      </c>
      <c r="M12" s="19" t="s">
        <v>419</v>
      </c>
      <c r="N12" s="24">
        <f t="shared" si="1"/>
        <v>1230</v>
      </c>
      <c r="O12" s="60"/>
    </row>
    <row r="13" spans="2:15">
      <c r="B13" s="37" t="s">
        <v>437</v>
      </c>
      <c r="C13" s="19">
        <v>90</v>
      </c>
      <c r="D13" s="20" t="s">
        <v>292</v>
      </c>
      <c r="E13" s="19">
        <v>2</v>
      </c>
      <c r="F13" s="19">
        <f t="shared" si="0"/>
        <v>180</v>
      </c>
      <c r="G13" s="45"/>
      <c r="I13" s="62" t="s">
        <v>438</v>
      </c>
      <c r="J13" s="63" t="s">
        <v>439</v>
      </c>
      <c r="K13" s="59">
        <v>1846</v>
      </c>
      <c r="L13" s="19">
        <v>1</v>
      </c>
      <c r="M13" s="19" t="s">
        <v>419</v>
      </c>
      <c r="N13" s="24">
        <f t="shared" si="1"/>
        <v>1846</v>
      </c>
      <c r="O13" s="60"/>
    </row>
    <row r="14" spans="2:15">
      <c r="B14" s="36" t="s">
        <v>440</v>
      </c>
      <c r="C14" s="19">
        <v>650</v>
      </c>
      <c r="D14" s="19" t="s">
        <v>154</v>
      </c>
      <c r="E14" s="19">
        <v>1.4</v>
      </c>
      <c r="F14" s="19">
        <f t="shared" si="0"/>
        <v>910</v>
      </c>
      <c r="G14" s="47" t="s">
        <v>421</v>
      </c>
      <c r="I14" s="61" t="s">
        <v>441</v>
      </c>
      <c r="J14" s="19" t="s">
        <v>442</v>
      </c>
      <c r="K14" s="59">
        <v>836</v>
      </c>
      <c r="L14" s="19">
        <v>1</v>
      </c>
      <c r="M14" s="19" t="s">
        <v>185</v>
      </c>
      <c r="N14" s="24">
        <f t="shared" si="1"/>
        <v>836</v>
      </c>
      <c r="O14" s="60"/>
    </row>
    <row r="15" spans="2:15">
      <c r="B15" s="36" t="s">
        <v>443</v>
      </c>
      <c r="C15" s="19">
        <v>750</v>
      </c>
      <c r="D15" s="19" t="s">
        <v>292</v>
      </c>
      <c r="E15" s="19">
        <v>1</v>
      </c>
      <c r="F15" s="19">
        <f t="shared" si="0"/>
        <v>750</v>
      </c>
      <c r="G15" s="47" t="s">
        <v>444</v>
      </c>
      <c r="I15" s="61" t="s">
        <v>445</v>
      </c>
      <c r="J15" s="19" t="s">
        <v>446</v>
      </c>
      <c r="K15" s="59">
        <v>2067</v>
      </c>
      <c r="L15" s="19">
        <v>1</v>
      </c>
      <c r="M15" s="19" t="s">
        <v>419</v>
      </c>
      <c r="N15" s="24">
        <f t="shared" si="1"/>
        <v>2067</v>
      </c>
      <c r="O15" s="64"/>
    </row>
    <row r="16" spans="2:15">
      <c r="B16" s="37" t="s">
        <v>447</v>
      </c>
      <c r="C16" s="19">
        <v>399</v>
      </c>
      <c r="D16" s="20" t="s">
        <v>154</v>
      </c>
      <c r="E16" s="19">
        <v>3.7</v>
      </c>
      <c r="F16" s="19">
        <f t="shared" si="0"/>
        <v>1476.3</v>
      </c>
      <c r="G16" s="47" t="s">
        <v>448</v>
      </c>
      <c r="I16" s="44"/>
      <c r="J16" s="65"/>
      <c r="K16" s="66"/>
      <c r="L16" s="66"/>
      <c r="M16" s="66" t="s">
        <v>147</v>
      </c>
      <c r="N16" s="67">
        <f>SUM(N5:N15)</f>
        <v>32798</v>
      </c>
      <c r="O16" s="52"/>
    </row>
    <row r="17" spans="2:15">
      <c r="B17" s="36" t="s">
        <v>449</v>
      </c>
      <c r="C17" s="19">
        <v>250</v>
      </c>
      <c r="D17" s="19" t="s">
        <v>154</v>
      </c>
      <c r="E17" s="19">
        <f>2.6*1.5</f>
        <v>3.9</v>
      </c>
      <c r="F17" s="19">
        <f t="shared" si="0"/>
        <v>975</v>
      </c>
      <c r="G17" s="47" t="s">
        <v>450</v>
      </c>
    </row>
    <row r="18" spans="2:15">
      <c r="B18" s="53" t="s">
        <v>451</v>
      </c>
      <c r="C18" s="39">
        <v>100</v>
      </c>
      <c r="D18" s="39" t="s">
        <v>154</v>
      </c>
      <c r="E18" s="39">
        <v>17.2</v>
      </c>
      <c r="F18" s="19">
        <f t="shared" si="0"/>
        <v>1720</v>
      </c>
      <c r="G18" s="48"/>
    </row>
    <row r="19" spans="2:15" ht="28.5">
      <c r="B19" s="53" t="s">
        <v>452</v>
      </c>
      <c r="C19" s="39">
        <v>90</v>
      </c>
      <c r="D19" s="39" t="s">
        <v>154</v>
      </c>
      <c r="E19" s="39">
        <v>12.9</v>
      </c>
      <c r="F19" s="19">
        <f t="shared" si="0"/>
        <v>1161</v>
      </c>
      <c r="G19" s="49" t="s">
        <v>453</v>
      </c>
    </row>
    <row r="20" spans="2:15">
      <c r="B20" s="41"/>
      <c r="C20" s="42"/>
      <c r="D20" s="42"/>
      <c r="E20" s="42" t="s">
        <v>147</v>
      </c>
      <c r="F20" s="43">
        <f>SUM(F5:F19)</f>
        <v>20689.599999999999</v>
      </c>
      <c r="G20" s="50"/>
    </row>
    <row r="24" spans="2:15" ht="47.1" customHeight="1">
      <c r="B24" s="210" t="s">
        <v>454</v>
      </c>
      <c r="C24" s="211"/>
      <c r="D24" s="211"/>
      <c r="E24" s="211"/>
      <c r="F24" s="211"/>
      <c r="G24" s="212"/>
      <c r="I24" s="192" t="s">
        <v>455</v>
      </c>
      <c r="J24" s="193"/>
      <c r="K24" s="193"/>
      <c r="L24" s="193"/>
      <c r="M24" s="193"/>
      <c r="N24" s="193"/>
      <c r="O24" s="194"/>
    </row>
    <row r="25" spans="2:15">
      <c r="B25" s="36" t="s">
        <v>407</v>
      </c>
      <c r="C25" s="20" t="s">
        <v>56</v>
      </c>
      <c r="D25" s="20" t="s">
        <v>151</v>
      </c>
      <c r="E25" s="20" t="s">
        <v>60</v>
      </c>
      <c r="F25" s="19" t="s">
        <v>147</v>
      </c>
      <c r="G25" s="45" t="s">
        <v>4</v>
      </c>
      <c r="I25" s="195"/>
      <c r="J25" s="196"/>
      <c r="K25" s="196"/>
      <c r="L25" s="196"/>
      <c r="M25" s="196"/>
      <c r="N25" s="196"/>
      <c r="O25" s="197"/>
    </row>
    <row r="26" spans="2:15">
      <c r="B26" s="37" t="s">
        <v>456</v>
      </c>
      <c r="C26" s="19">
        <f>219*0.92</f>
        <v>201.48</v>
      </c>
      <c r="D26" s="20" t="s">
        <v>154</v>
      </c>
      <c r="E26" s="19">
        <v>23.59</v>
      </c>
      <c r="F26" s="19">
        <f t="shared" ref="F26:F30" si="2">C26*E26</f>
        <v>4752.9132</v>
      </c>
      <c r="G26" s="46" t="s">
        <v>457</v>
      </c>
      <c r="I26" s="195"/>
      <c r="J26" s="196"/>
      <c r="K26" s="196"/>
      <c r="L26" s="196"/>
      <c r="M26" s="196"/>
      <c r="N26" s="196"/>
      <c r="O26" s="197"/>
    </row>
    <row r="27" spans="2:15">
      <c r="B27" s="37" t="s">
        <v>458</v>
      </c>
      <c r="C27" s="19">
        <v>28</v>
      </c>
      <c r="D27" s="20" t="s">
        <v>163</v>
      </c>
      <c r="E27" s="19">
        <f>2.44*12</f>
        <v>29.28</v>
      </c>
      <c r="F27" s="19">
        <f t="shared" si="2"/>
        <v>819.84</v>
      </c>
      <c r="G27" s="45" t="s">
        <v>459</v>
      </c>
      <c r="I27" s="195"/>
      <c r="J27" s="196"/>
      <c r="K27" s="196"/>
      <c r="L27" s="196"/>
      <c r="M27" s="196"/>
      <c r="N27" s="196"/>
      <c r="O27" s="197"/>
    </row>
    <row r="28" spans="2:15">
      <c r="B28" s="37" t="s">
        <v>460</v>
      </c>
      <c r="C28" s="19">
        <v>6</v>
      </c>
      <c r="D28" s="20" t="s">
        <v>154</v>
      </c>
      <c r="E28" s="19">
        <v>23.59</v>
      </c>
      <c r="F28" s="19">
        <f t="shared" si="2"/>
        <v>141.54</v>
      </c>
      <c r="G28" s="45"/>
      <c r="I28" s="195"/>
      <c r="J28" s="196"/>
      <c r="K28" s="196"/>
      <c r="L28" s="196"/>
      <c r="M28" s="196"/>
      <c r="N28" s="196"/>
      <c r="O28" s="197"/>
    </row>
    <row r="29" spans="2:15">
      <c r="B29" s="36" t="s">
        <v>461</v>
      </c>
      <c r="C29" s="19">
        <v>38</v>
      </c>
      <c r="D29" s="19" t="s">
        <v>182</v>
      </c>
      <c r="E29" s="19">
        <v>1</v>
      </c>
      <c r="F29" s="19">
        <f t="shared" si="2"/>
        <v>38</v>
      </c>
      <c r="G29" s="45" t="s">
        <v>462</v>
      </c>
      <c r="I29" s="195"/>
      <c r="J29" s="196"/>
      <c r="K29" s="196"/>
      <c r="L29" s="196"/>
      <c r="M29" s="196"/>
      <c r="N29" s="196"/>
      <c r="O29" s="197"/>
    </row>
    <row r="30" spans="2:15">
      <c r="B30" s="53" t="s">
        <v>463</v>
      </c>
      <c r="C30" s="39">
        <v>-100</v>
      </c>
      <c r="D30" s="39" t="s">
        <v>177</v>
      </c>
      <c r="E30" s="39">
        <v>1</v>
      </c>
      <c r="F30" s="19">
        <f t="shared" si="2"/>
        <v>-100</v>
      </c>
      <c r="G30" s="54" t="s">
        <v>464</v>
      </c>
      <c r="I30" s="198"/>
      <c r="J30" s="199"/>
      <c r="K30" s="199"/>
      <c r="L30" s="199"/>
      <c r="M30" s="199"/>
      <c r="N30" s="199"/>
      <c r="O30" s="200"/>
    </row>
    <row r="31" spans="2:15">
      <c r="B31" s="41"/>
      <c r="C31" s="42"/>
      <c r="D31" s="42"/>
      <c r="E31" s="42" t="s">
        <v>147</v>
      </c>
      <c r="F31" s="43">
        <f>SUM(F26:F30)</f>
        <v>5652.2932000000001</v>
      </c>
      <c r="G31" s="50"/>
    </row>
  </sheetData>
  <mergeCells count="4">
    <mergeCell ref="B3:G3"/>
    <mergeCell ref="I3:O3"/>
    <mergeCell ref="B24:G24"/>
    <mergeCell ref="I24:O30"/>
  </mergeCells>
  <phoneticPr fontId="1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>
  <dimension ref="D6:R51"/>
  <sheetViews>
    <sheetView topLeftCell="A9" workbookViewId="0">
      <selection activeCell="D48" sqref="D48"/>
    </sheetView>
  </sheetViews>
  <sheetFormatPr defaultColWidth="9" defaultRowHeight="14.25"/>
  <cols>
    <col min="4" max="4" width="28.25" style="35" customWidth="1"/>
    <col min="5" max="7" width="5.375" style="35" customWidth="1"/>
    <col min="8" max="8" width="6.375" style="35" customWidth="1"/>
    <col min="9" max="9" width="24.875" style="35" customWidth="1"/>
  </cols>
  <sheetData>
    <row r="6" spans="4:9" ht="18.75">
      <c r="D6" s="210" t="s">
        <v>465</v>
      </c>
      <c r="E6" s="211"/>
      <c r="F6" s="211"/>
      <c r="G6" s="211"/>
      <c r="H6" s="211"/>
      <c r="I6" s="212"/>
    </row>
    <row r="7" spans="4:9">
      <c r="D7" s="36" t="s">
        <v>407</v>
      </c>
      <c r="E7" s="20" t="s">
        <v>56</v>
      </c>
      <c r="F7" s="20" t="s">
        <v>151</v>
      </c>
      <c r="G7" s="20" t="s">
        <v>60</v>
      </c>
      <c r="H7" s="19" t="s">
        <v>147</v>
      </c>
      <c r="I7" s="45" t="s">
        <v>4</v>
      </c>
    </row>
    <row r="8" spans="4:9">
      <c r="D8" s="37" t="s">
        <v>466</v>
      </c>
      <c r="E8" s="19">
        <v>120</v>
      </c>
      <c r="F8" s="20" t="s">
        <v>154</v>
      </c>
      <c r="G8" s="19">
        <v>5.3</v>
      </c>
      <c r="H8" s="19">
        <f t="shared" ref="H8:H21" si="0">E8*G8</f>
        <v>636</v>
      </c>
      <c r="I8" s="46"/>
    </row>
    <row r="9" spans="4:9">
      <c r="D9" s="37" t="s">
        <v>467</v>
      </c>
      <c r="E9" s="19">
        <v>120</v>
      </c>
      <c r="F9" s="20" t="s">
        <v>382</v>
      </c>
      <c r="G9" s="19">
        <v>1</v>
      </c>
      <c r="H9" s="19">
        <f t="shared" si="0"/>
        <v>120</v>
      </c>
      <c r="I9" s="45" t="s">
        <v>413</v>
      </c>
    </row>
    <row r="10" spans="4:9">
      <c r="D10" s="37" t="s">
        <v>468</v>
      </c>
      <c r="E10" s="19">
        <v>110</v>
      </c>
      <c r="F10" s="20" t="s">
        <v>154</v>
      </c>
      <c r="G10" s="19">
        <v>3.36</v>
      </c>
      <c r="H10" s="19">
        <f t="shared" si="0"/>
        <v>369.6</v>
      </c>
      <c r="I10" s="45" t="s">
        <v>416</v>
      </c>
    </row>
    <row r="11" spans="4:9">
      <c r="D11" s="37" t="s">
        <v>469</v>
      </c>
      <c r="E11" s="19">
        <v>90</v>
      </c>
      <c r="F11" s="20" t="s">
        <v>382</v>
      </c>
      <c r="G11" s="19">
        <v>1</v>
      </c>
      <c r="H11" s="19">
        <f t="shared" si="0"/>
        <v>90</v>
      </c>
      <c r="I11" s="45" t="s">
        <v>421</v>
      </c>
    </row>
    <row r="12" spans="4:9">
      <c r="D12" s="37" t="s">
        <v>470</v>
      </c>
      <c r="E12" s="19">
        <v>110</v>
      </c>
      <c r="F12" s="20" t="s">
        <v>154</v>
      </c>
      <c r="G12" s="19">
        <v>3.2</v>
      </c>
      <c r="H12" s="19">
        <f t="shared" si="0"/>
        <v>352</v>
      </c>
      <c r="I12" s="45"/>
    </row>
    <row r="13" spans="4:9">
      <c r="D13" s="37" t="s">
        <v>471</v>
      </c>
      <c r="E13" s="19">
        <v>90</v>
      </c>
      <c r="F13" s="20" t="s">
        <v>382</v>
      </c>
      <c r="G13" s="19">
        <v>1</v>
      </c>
      <c r="H13" s="19">
        <f t="shared" si="0"/>
        <v>90</v>
      </c>
      <c r="I13" s="45" t="s">
        <v>427</v>
      </c>
    </row>
    <row r="14" spans="4:9">
      <c r="D14" s="37" t="s">
        <v>472</v>
      </c>
      <c r="E14" s="19">
        <v>110</v>
      </c>
      <c r="F14" s="20" t="s">
        <v>154</v>
      </c>
      <c r="G14" s="19">
        <v>2.35</v>
      </c>
      <c r="H14" s="19">
        <f t="shared" si="0"/>
        <v>258.5</v>
      </c>
      <c r="I14" s="45"/>
    </row>
    <row r="15" spans="4:9">
      <c r="D15" s="37" t="s">
        <v>473</v>
      </c>
      <c r="E15" s="19">
        <v>90</v>
      </c>
      <c r="F15" s="20" t="s">
        <v>382</v>
      </c>
      <c r="G15" s="19">
        <v>1</v>
      </c>
      <c r="H15" s="19">
        <f t="shared" si="0"/>
        <v>90</v>
      </c>
      <c r="I15" s="45" t="s">
        <v>434</v>
      </c>
    </row>
    <row r="16" spans="4:9">
      <c r="D16" s="37" t="s">
        <v>474</v>
      </c>
      <c r="E16" s="19">
        <v>110</v>
      </c>
      <c r="F16" s="20" t="s">
        <v>154</v>
      </c>
      <c r="G16" s="19">
        <v>2.83</v>
      </c>
      <c r="H16" s="19">
        <f t="shared" si="0"/>
        <v>311.3</v>
      </c>
      <c r="I16" s="45"/>
    </row>
    <row r="17" spans="4:18">
      <c r="D17" s="37" t="s">
        <v>475</v>
      </c>
      <c r="E17" s="19">
        <v>80</v>
      </c>
      <c r="F17" s="20" t="s">
        <v>382</v>
      </c>
      <c r="G17" s="19">
        <v>2</v>
      </c>
      <c r="H17" s="19">
        <f t="shared" si="0"/>
        <v>160</v>
      </c>
      <c r="I17" s="47" t="s">
        <v>421</v>
      </c>
    </row>
    <row r="18" spans="4:18">
      <c r="D18" s="37" t="s">
        <v>476</v>
      </c>
      <c r="E18" s="19">
        <v>110</v>
      </c>
      <c r="F18" s="20" t="s">
        <v>154</v>
      </c>
      <c r="G18" s="19">
        <v>2.36</v>
      </c>
      <c r="H18" s="19">
        <f t="shared" si="0"/>
        <v>259.60000000000002</v>
      </c>
      <c r="I18" s="47" t="s">
        <v>444</v>
      </c>
    </row>
    <row r="19" spans="4:18">
      <c r="D19" s="37" t="s">
        <v>475</v>
      </c>
      <c r="E19" s="19">
        <v>80</v>
      </c>
      <c r="F19" s="20" t="s">
        <v>382</v>
      </c>
      <c r="G19" s="19">
        <v>2</v>
      </c>
      <c r="H19" s="19">
        <f t="shared" si="0"/>
        <v>160</v>
      </c>
      <c r="I19" s="47" t="s">
        <v>448</v>
      </c>
    </row>
    <row r="20" spans="4:18">
      <c r="D20" s="38" t="s">
        <v>477</v>
      </c>
      <c r="E20" s="39">
        <v>35</v>
      </c>
      <c r="F20" s="40" t="s">
        <v>163</v>
      </c>
      <c r="G20" s="39">
        <f>6.5+4+6.5+4</f>
        <v>21</v>
      </c>
      <c r="H20" s="19">
        <f t="shared" si="0"/>
        <v>735</v>
      </c>
      <c r="I20" s="48"/>
    </row>
    <row r="21" spans="4:18" ht="28.5">
      <c r="D21" s="38" t="s">
        <v>478</v>
      </c>
      <c r="E21" s="39">
        <v>13</v>
      </c>
      <c r="F21" s="40" t="s">
        <v>163</v>
      </c>
      <c r="G21" s="39">
        <f>12.3+11.4+13.6</f>
        <v>37.299999999999997</v>
      </c>
      <c r="H21" s="19">
        <f t="shared" si="0"/>
        <v>484.9</v>
      </c>
      <c r="I21" s="49" t="s">
        <v>479</v>
      </c>
    </row>
    <row r="22" spans="4:18">
      <c r="D22" s="41"/>
      <c r="E22" s="42"/>
      <c r="F22" s="42"/>
      <c r="G22" s="42" t="s">
        <v>147</v>
      </c>
      <c r="H22" s="43">
        <f>SUM(H8:H21)</f>
        <v>4116.8999999999996</v>
      </c>
      <c r="I22" s="50"/>
    </row>
    <row r="23" spans="4:18">
      <c r="L23" s="192" t="s">
        <v>480</v>
      </c>
      <c r="M23" s="193"/>
      <c r="N23" s="193"/>
      <c r="O23" s="193"/>
      <c r="P23" s="193"/>
      <c r="Q23" s="193"/>
      <c r="R23" s="194"/>
    </row>
    <row r="24" spans="4:18">
      <c r="L24" s="195"/>
      <c r="M24" s="196"/>
      <c r="N24" s="196"/>
      <c r="O24" s="196"/>
      <c r="P24" s="196"/>
      <c r="Q24" s="196"/>
      <c r="R24" s="197"/>
    </row>
    <row r="25" spans="4:18" ht="18.75">
      <c r="D25" s="210" t="s">
        <v>481</v>
      </c>
      <c r="E25" s="211"/>
      <c r="F25" s="211"/>
      <c r="G25" s="211"/>
      <c r="H25" s="211"/>
      <c r="I25" s="212"/>
      <c r="L25" s="195"/>
      <c r="M25" s="196"/>
      <c r="N25" s="196"/>
      <c r="O25" s="196"/>
      <c r="P25" s="196"/>
      <c r="Q25" s="196"/>
      <c r="R25" s="197"/>
    </row>
    <row r="26" spans="4:18">
      <c r="D26" s="36" t="s">
        <v>407</v>
      </c>
      <c r="E26" s="20" t="s">
        <v>56</v>
      </c>
      <c r="F26" s="20" t="s">
        <v>151</v>
      </c>
      <c r="G26" s="20" t="s">
        <v>60</v>
      </c>
      <c r="H26" s="19" t="s">
        <v>147</v>
      </c>
      <c r="I26" s="45" t="s">
        <v>4</v>
      </c>
      <c r="L26" s="195"/>
      <c r="M26" s="196"/>
      <c r="N26" s="196"/>
      <c r="O26" s="196"/>
      <c r="P26" s="196"/>
      <c r="Q26" s="196"/>
      <c r="R26" s="197"/>
    </row>
    <row r="27" spans="4:18">
      <c r="D27" s="37" t="s">
        <v>482</v>
      </c>
      <c r="E27" s="19">
        <v>45</v>
      </c>
      <c r="F27" s="20" t="s">
        <v>163</v>
      </c>
      <c r="G27" s="19">
        <v>9</v>
      </c>
      <c r="H27" s="19">
        <f t="shared" ref="H27:H39" si="1">E27*G27</f>
        <v>405</v>
      </c>
      <c r="I27" s="225" t="s">
        <v>483</v>
      </c>
      <c r="L27" s="195"/>
      <c r="M27" s="196"/>
      <c r="N27" s="196"/>
      <c r="O27" s="196"/>
      <c r="P27" s="196"/>
      <c r="Q27" s="196"/>
      <c r="R27" s="197"/>
    </row>
    <row r="28" spans="4:18">
      <c r="D28" s="37" t="s">
        <v>484</v>
      </c>
      <c r="E28" s="19">
        <v>30</v>
      </c>
      <c r="F28" s="20" t="s">
        <v>163</v>
      </c>
      <c r="G28" s="19">
        <v>9.4</v>
      </c>
      <c r="H28" s="19">
        <f t="shared" si="1"/>
        <v>282</v>
      </c>
      <c r="I28" s="226"/>
      <c r="L28" s="195"/>
      <c r="M28" s="196"/>
      <c r="N28" s="196"/>
      <c r="O28" s="196"/>
      <c r="P28" s="196"/>
      <c r="Q28" s="196"/>
      <c r="R28" s="197"/>
    </row>
    <row r="29" spans="4:18">
      <c r="D29" s="37" t="s">
        <v>485</v>
      </c>
      <c r="E29" s="19">
        <v>30</v>
      </c>
      <c r="F29" s="20" t="s">
        <v>163</v>
      </c>
      <c r="G29" s="19">
        <v>5.2</v>
      </c>
      <c r="H29" s="19">
        <f t="shared" si="1"/>
        <v>156</v>
      </c>
      <c r="I29" s="226"/>
      <c r="L29" s="198"/>
      <c r="M29" s="199"/>
      <c r="N29" s="199"/>
      <c r="O29" s="199"/>
      <c r="P29" s="199"/>
      <c r="Q29" s="199"/>
      <c r="R29" s="200"/>
    </row>
    <row r="30" spans="4:18">
      <c r="D30" s="36" t="s">
        <v>486</v>
      </c>
      <c r="E30" s="19">
        <v>30</v>
      </c>
      <c r="F30" s="20" t="s">
        <v>163</v>
      </c>
      <c r="G30" s="19">
        <v>2.5</v>
      </c>
      <c r="H30" s="19">
        <f t="shared" si="1"/>
        <v>75</v>
      </c>
      <c r="I30" s="227"/>
    </row>
    <row r="31" spans="4:18">
      <c r="D31" s="36" t="s">
        <v>487</v>
      </c>
      <c r="E31" s="19">
        <v>26.1</v>
      </c>
      <c r="F31" s="19" t="s">
        <v>163</v>
      </c>
      <c r="G31" s="19">
        <v>7</v>
      </c>
      <c r="H31" s="19">
        <f t="shared" si="1"/>
        <v>182.7</v>
      </c>
      <c r="I31" s="225" t="s">
        <v>488</v>
      </c>
    </row>
    <row r="32" spans="4:18">
      <c r="D32" s="37" t="s">
        <v>489</v>
      </c>
      <c r="E32" s="19">
        <v>40</v>
      </c>
      <c r="F32" s="20" t="s">
        <v>163</v>
      </c>
      <c r="G32" s="19">
        <v>3</v>
      </c>
      <c r="H32" s="19">
        <f t="shared" si="1"/>
        <v>120</v>
      </c>
      <c r="I32" s="228"/>
      <c r="M32">
        <f>1735+2485+4117</f>
        <v>8337</v>
      </c>
    </row>
    <row r="33" spans="4:9">
      <c r="D33" s="37" t="s">
        <v>490</v>
      </c>
      <c r="E33" s="19">
        <v>30</v>
      </c>
      <c r="F33" s="20" t="s">
        <v>163</v>
      </c>
      <c r="G33" s="19">
        <v>3.9</v>
      </c>
      <c r="H33" s="19">
        <f t="shared" si="1"/>
        <v>117</v>
      </c>
      <c r="I33" s="228"/>
    </row>
    <row r="34" spans="4:9">
      <c r="D34" s="37" t="s">
        <v>491</v>
      </c>
      <c r="E34" s="19">
        <v>1</v>
      </c>
      <c r="F34" s="20" t="s">
        <v>185</v>
      </c>
      <c r="G34" s="19">
        <v>38</v>
      </c>
      <c r="H34" s="19">
        <f t="shared" si="1"/>
        <v>38</v>
      </c>
      <c r="I34" s="228"/>
    </row>
    <row r="35" spans="4:9">
      <c r="D35" s="37" t="s">
        <v>492</v>
      </c>
      <c r="E35" s="19">
        <v>7</v>
      </c>
      <c r="F35" s="20" t="s">
        <v>185</v>
      </c>
      <c r="G35" s="19">
        <v>5</v>
      </c>
      <c r="H35" s="19">
        <f t="shared" si="1"/>
        <v>35</v>
      </c>
      <c r="I35" s="228"/>
    </row>
    <row r="36" spans="4:9">
      <c r="D36" s="36" t="s">
        <v>493</v>
      </c>
      <c r="E36" s="19">
        <v>15</v>
      </c>
      <c r="F36" s="19" t="s">
        <v>163</v>
      </c>
      <c r="G36" s="19">
        <v>7.3</v>
      </c>
      <c r="H36" s="19">
        <f t="shared" si="1"/>
        <v>109.5</v>
      </c>
      <c r="I36" s="228"/>
    </row>
    <row r="37" spans="4:9">
      <c r="D37" s="36" t="s">
        <v>494</v>
      </c>
      <c r="E37" s="19">
        <v>15</v>
      </c>
      <c r="F37" s="19" t="s">
        <v>163</v>
      </c>
      <c r="G37" s="19">
        <v>7.3</v>
      </c>
      <c r="H37" s="19">
        <f t="shared" si="1"/>
        <v>109.5</v>
      </c>
      <c r="I37" s="228"/>
    </row>
    <row r="38" spans="4:9">
      <c r="D38" s="37" t="s">
        <v>495</v>
      </c>
      <c r="E38" s="19">
        <v>3</v>
      </c>
      <c r="F38" s="20" t="s">
        <v>163</v>
      </c>
      <c r="G38" s="19">
        <v>20</v>
      </c>
      <c r="H38" s="19">
        <f t="shared" si="1"/>
        <v>60</v>
      </c>
      <c r="I38" s="228"/>
    </row>
    <row r="39" spans="4:9">
      <c r="D39" s="36" t="s">
        <v>496</v>
      </c>
      <c r="E39" s="19">
        <v>0.5</v>
      </c>
      <c r="F39" s="19" t="s">
        <v>185</v>
      </c>
      <c r="G39" s="19">
        <v>90</v>
      </c>
      <c r="H39" s="19">
        <f t="shared" si="1"/>
        <v>45</v>
      </c>
      <c r="I39" s="229"/>
    </row>
    <row r="40" spans="4:9">
      <c r="D40" s="44"/>
      <c r="E40" s="43"/>
      <c r="F40" s="43"/>
      <c r="G40" s="43" t="s">
        <v>147</v>
      </c>
      <c r="H40" s="43">
        <f>SUM(H27:H39)</f>
        <v>1734.7</v>
      </c>
      <c r="I40" s="52"/>
    </row>
    <row r="43" spans="4:9" ht="18.75">
      <c r="D43" s="210" t="s">
        <v>497</v>
      </c>
      <c r="E43" s="211"/>
      <c r="F43" s="211"/>
      <c r="G43" s="211"/>
      <c r="H43" s="211"/>
      <c r="I43" s="212"/>
    </row>
    <row r="44" spans="4:9" ht="18.95" customHeight="1">
      <c r="D44" s="36" t="s">
        <v>498</v>
      </c>
      <c r="E44" s="20" t="s">
        <v>56</v>
      </c>
      <c r="F44" s="20" t="s">
        <v>151</v>
      </c>
      <c r="G44" s="20" t="s">
        <v>60</v>
      </c>
      <c r="H44" s="19" t="s">
        <v>147</v>
      </c>
      <c r="I44" s="45" t="s">
        <v>4</v>
      </c>
    </row>
    <row r="45" spans="4:9" ht="18.95" customHeight="1">
      <c r="D45" s="37" t="s">
        <v>499</v>
      </c>
      <c r="E45" s="19">
        <v>5</v>
      </c>
      <c r="F45" s="20" t="s">
        <v>154</v>
      </c>
      <c r="G45" s="19">
        <v>117</v>
      </c>
      <c r="H45" s="19">
        <f t="shared" ref="H45:H50" si="2">E45*G45</f>
        <v>585</v>
      </c>
      <c r="I45" s="46" t="s">
        <v>500</v>
      </c>
    </row>
    <row r="46" spans="4:9" ht="18.95" customHeight="1">
      <c r="D46" s="37" t="s">
        <v>501</v>
      </c>
      <c r="E46" s="19">
        <v>10</v>
      </c>
      <c r="F46" s="20" t="s">
        <v>185</v>
      </c>
      <c r="G46" s="19">
        <v>3</v>
      </c>
      <c r="H46" s="19">
        <f t="shared" si="2"/>
        <v>30</v>
      </c>
      <c r="I46" s="45" t="s">
        <v>502</v>
      </c>
    </row>
    <row r="47" spans="4:9" ht="35.1" customHeight="1">
      <c r="D47" s="37" t="s">
        <v>503</v>
      </c>
      <c r="E47" s="19">
        <v>750</v>
      </c>
      <c r="F47" s="20" t="s">
        <v>177</v>
      </c>
      <c r="G47" s="19">
        <v>1</v>
      </c>
      <c r="H47" s="19">
        <f t="shared" si="2"/>
        <v>750</v>
      </c>
      <c r="I47" s="46" t="s">
        <v>504</v>
      </c>
    </row>
    <row r="48" spans="4:9" ht="18.95" customHeight="1">
      <c r="D48" s="37" t="s">
        <v>505</v>
      </c>
      <c r="E48" s="19">
        <v>200</v>
      </c>
      <c r="F48" s="20" t="s">
        <v>177</v>
      </c>
      <c r="G48" s="19">
        <v>1</v>
      </c>
      <c r="H48" s="19">
        <f t="shared" si="2"/>
        <v>200</v>
      </c>
      <c r="I48" s="45" t="s">
        <v>506</v>
      </c>
    </row>
    <row r="49" spans="4:9" ht="18.95" customHeight="1">
      <c r="D49" s="36" t="s">
        <v>507</v>
      </c>
      <c r="E49" s="19">
        <v>680</v>
      </c>
      <c r="F49" s="19" t="s">
        <v>292</v>
      </c>
      <c r="G49" s="19">
        <v>1</v>
      </c>
      <c r="H49" s="19">
        <f t="shared" si="2"/>
        <v>680</v>
      </c>
      <c r="I49" s="47" t="s">
        <v>508</v>
      </c>
    </row>
    <row r="50" spans="4:9" ht="18.95" customHeight="1">
      <c r="D50" s="37" t="s">
        <v>255</v>
      </c>
      <c r="E50" s="19">
        <v>12</v>
      </c>
      <c r="F50" s="20" t="s">
        <v>163</v>
      </c>
      <c r="G50" s="19">
        <v>20</v>
      </c>
      <c r="H50" s="19">
        <f t="shared" si="2"/>
        <v>240</v>
      </c>
      <c r="I50" s="45"/>
    </row>
    <row r="51" spans="4:9" ht="18.95" customHeight="1">
      <c r="D51" s="41"/>
      <c r="E51" s="42"/>
      <c r="F51" s="42"/>
      <c r="G51" s="42" t="s">
        <v>147</v>
      </c>
      <c r="H51" s="43">
        <f>SUM(H45:H50)</f>
        <v>2485</v>
      </c>
      <c r="I51" s="50"/>
    </row>
  </sheetData>
  <mergeCells count="6">
    <mergeCell ref="L23:R29"/>
    <mergeCell ref="D6:I6"/>
    <mergeCell ref="D25:I25"/>
    <mergeCell ref="D43:I43"/>
    <mergeCell ref="I27:I30"/>
    <mergeCell ref="I31:I39"/>
  </mergeCells>
  <phoneticPr fontId="13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>
  <dimension ref="B3:K19"/>
  <sheetViews>
    <sheetView zoomScale="85" zoomScaleNormal="85" workbookViewId="0">
      <selection activeCell="P7" sqref="P7"/>
    </sheetView>
  </sheetViews>
  <sheetFormatPr defaultColWidth="9" defaultRowHeight="14.25"/>
  <cols>
    <col min="2" max="2" width="5.125" customWidth="1"/>
    <col min="3" max="3" width="12" customWidth="1"/>
    <col min="4" max="4" width="7.625" customWidth="1"/>
    <col min="5" max="5" width="4.625" customWidth="1"/>
    <col min="6" max="6" width="6.625" customWidth="1"/>
    <col min="7" max="7" width="4.625" customWidth="1"/>
    <col min="8" max="8" width="19.375" customWidth="1"/>
    <col min="9" max="9" width="5.625" customWidth="1"/>
    <col min="10" max="10" width="15.625" customWidth="1"/>
    <col min="11" max="11" width="11.5" customWidth="1"/>
  </cols>
  <sheetData>
    <row r="3" spans="2:11" ht="59.1" customHeight="1">
      <c r="B3" s="1" t="s">
        <v>509</v>
      </c>
      <c r="C3" s="2" t="s">
        <v>510</v>
      </c>
      <c r="D3" s="2" t="s">
        <v>511</v>
      </c>
      <c r="E3" s="2" t="s">
        <v>512</v>
      </c>
      <c r="F3" s="2" t="s">
        <v>513</v>
      </c>
      <c r="G3" s="2" t="s">
        <v>514</v>
      </c>
      <c r="H3" s="3" t="s">
        <v>515</v>
      </c>
      <c r="I3" s="2" t="s">
        <v>516</v>
      </c>
      <c r="J3" s="23" t="s">
        <v>517</v>
      </c>
    </row>
    <row r="4" spans="2:11" ht="69" customHeight="1">
      <c r="B4" s="230">
        <v>1</v>
      </c>
      <c r="C4" s="4" t="s">
        <v>518</v>
      </c>
      <c r="D4" s="5">
        <v>2.5</v>
      </c>
      <c r="E4" s="5" t="s">
        <v>519</v>
      </c>
      <c r="F4" s="5">
        <f t="shared" ref="F4:F7" si="0">16*220</f>
        <v>3520</v>
      </c>
      <c r="G4" s="6">
        <v>7</v>
      </c>
      <c r="H4" s="7" t="s">
        <v>520</v>
      </c>
      <c r="I4" s="24">
        <v>4</v>
      </c>
      <c r="J4" s="25" t="s">
        <v>521</v>
      </c>
    </row>
    <row r="5" spans="2:11" ht="84.95" customHeight="1">
      <c r="B5" s="231"/>
      <c r="C5" s="5" t="s">
        <v>522</v>
      </c>
      <c r="D5" s="5">
        <v>4</v>
      </c>
      <c r="E5" s="5" t="s">
        <v>523</v>
      </c>
      <c r="F5" s="5">
        <f>25*220</f>
        <v>5500</v>
      </c>
      <c r="G5" s="6">
        <v>7</v>
      </c>
      <c r="H5" s="8" t="s">
        <v>524</v>
      </c>
      <c r="I5" s="24">
        <v>3</v>
      </c>
      <c r="J5" s="26" t="s">
        <v>525</v>
      </c>
    </row>
    <row r="6" spans="2:11" ht="62.1" customHeight="1">
      <c r="B6" s="231"/>
      <c r="C6" s="5" t="s">
        <v>526</v>
      </c>
      <c r="D6" s="5">
        <v>2.5</v>
      </c>
      <c r="E6" s="5" t="s">
        <v>519</v>
      </c>
      <c r="F6" s="5">
        <f t="shared" si="0"/>
        <v>3520</v>
      </c>
      <c r="G6" s="6">
        <v>6</v>
      </c>
      <c r="H6" s="8" t="s">
        <v>527</v>
      </c>
      <c r="I6" s="24">
        <v>1</v>
      </c>
      <c r="J6" s="27" t="s">
        <v>528</v>
      </c>
    </row>
    <row r="7" spans="2:11" ht="74.099999999999994" customHeight="1">
      <c r="B7" s="232"/>
      <c r="C7" s="5" t="s">
        <v>529</v>
      </c>
      <c r="D7" s="5">
        <v>2.5</v>
      </c>
      <c r="E7" s="5" t="s">
        <v>519</v>
      </c>
      <c r="F7" s="5">
        <f t="shared" si="0"/>
        <v>3520</v>
      </c>
      <c r="G7" s="6">
        <v>5</v>
      </c>
      <c r="H7" s="9" t="s">
        <v>530</v>
      </c>
      <c r="I7" s="24">
        <v>2</v>
      </c>
      <c r="J7" s="27" t="s">
        <v>531</v>
      </c>
    </row>
    <row r="8" spans="2:11" ht="42" customHeight="1">
      <c r="B8" s="10">
        <v>1</v>
      </c>
      <c r="C8" s="5" t="s">
        <v>532</v>
      </c>
      <c r="D8" s="5">
        <v>4</v>
      </c>
      <c r="E8" s="5" t="s">
        <v>523</v>
      </c>
      <c r="F8" s="5">
        <f t="shared" ref="F8:F12" si="1">25*220</f>
        <v>5500</v>
      </c>
      <c r="G8" s="6">
        <v>5</v>
      </c>
      <c r="H8" s="11" t="s">
        <v>533</v>
      </c>
      <c r="I8" s="24">
        <v>1</v>
      </c>
      <c r="J8" s="27" t="s">
        <v>534</v>
      </c>
    </row>
    <row r="9" spans="2:11" ht="56.1" customHeight="1">
      <c r="B9" s="10">
        <v>1</v>
      </c>
      <c r="C9" s="4" t="s">
        <v>535</v>
      </c>
      <c r="D9" s="5">
        <v>4</v>
      </c>
      <c r="E9" s="5" t="s">
        <v>523</v>
      </c>
      <c r="F9" s="5">
        <f t="shared" si="1"/>
        <v>5500</v>
      </c>
      <c r="G9" s="6">
        <v>7</v>
      </c>
      <c r="H9" s="12" t="s">
        <v>536</v>
      </c>
      <c r="I9" s="24">
        <v>2</v>
      </c>
      <c r="J9" s="28" t="s">
        <v>537</v>
      </c>
    </row>
    <row r="10" spans="2:11" ht="28.5">
      <c r="B10" s="230">
        <v>1</v>
      </c>
      <c r="C10" s="13" t="s">
        <v>538</v>
      </c>
      <c r="D10" s="5">
        <v>2.5</v>
      </c>
      <c r="E10" s="5" t="s">
        <v>519</v>
      </c>
      <c r="F10" s="5">
        <f t="shared" ref="F10:F15" si="2">16*220</f>
        <v>3520</v>
      </c>
      <c r="G10" s="5">
        <v>2</v>
      </c>
      <c r="H10" s="14" t="s">
        <v>539</v>
      </c>
      <c r="I10" s="15">
        <v>4</v>
      </c>
      <c r="J10" s="29" t="s">
        <v>540</v>
      </c>
      <c r="K10" s="30"/>
    </row>
    <row r="11" spans="2:11" ht="30" customHeight="1">
      <c r="B11" s="232"/>
      <c r="C11" s="13" t="s">
        <v>541</v>
      </c>
      <c r="D11" s="5">
        <v>2.5</v>
      </c>
      <c r="E11" s="5" t="s">
        <v>519</v>
      </c>
      <c r="F11" s="5">
        <f t="shared" si="2"/>
        <v>3520</v>
      </c>
      <c r="G11" s="5">
        <v>1</v>
      </c>
      <c r="H11" s="15" t="s">
        <v>542</v>
      </c>
      <c r="I11" s="15">
        <v>4</v>
      </c>
      <c r="J11" s="31" t="s">
        <v>540</v>
      </c>
      <c r="K11" s="30"/>
    </row>
    <row r="12" spans="2:11" ht="17.100000000000001" customHeight="1">
      <c r="B12" s="10">
        <v>1</v>
      </c>
      <c r="C12" s="5" t="s">
        <v>543</v>
      </c>
      <c r="D12" s="5">
        <v>4</v>
      </c>
      <c r="E12" s="5" t="s">
        <v>523</v>
      </c>
      <c r="F12" s="5">
        <f t="shared" si="1"/>
        <v>5500</v>
      </c>
      <c r="G12" s="5">
        <v>1</v>
      </c>
      <c r="H12" s="5" t="s">
        <v>544</v>
      </c>
      <c r="I12" s="19"/>
      <c r="J12" s="32"/>
    </row>
    <row r="13" spans="2:11" ht="17.100000000000001" customHeight="1">
      <c r="B13" s="10">
        <v>1</v>
      </c>
      <c r="C13" s="5" t="s">
        <v>545</v>
      </c>
      <c r="D13" s="5">
        <v>2.5</v>
      </c>
      <c r="E13" s="5" t="s">
        <v>519</v>
      </c>
      <c r="F13" s="5">
        <f t="shared" si="2"/>
        <v>3520</v>
      </c>
      <c r="G13" s="5">
        <v>1</v>
      </c>
      <c r="H13" s="5" t="s">
        <v>546</v>
      </c>
      <c r="I13" s="19"/>
      <c r="J13" s="32"/>
    </row>
    <row r="14" spans="2:11" ht="17.100000000000001" customHeight="1">
      <c r="B14" s="10">
        <v>1</v>
      </c>
      <c r="C14" s="5" t="s">
        <v>547</v>
      </c>
      <c r="D14" s="5">
        <v>2.5</v>
      </c>
      <c r="E14" s="5" t="s">
        <v>519</v>
      </c>
      <c r="F14" s="5">
        <f t="shared" si="2"/>
        <v>3520</v>
      </c>
      <c r="G14" s="5">
        <v>1</v>
      </c>
      <c r="H14" s="5" t="s">
        <v>548</v>
      </c>
      <c r="I14" s="19"/>
      <c r="J14" s="32"/>
    </row>
    <row r="15" spans="2:11" ht="17.100000000000001" customHeight="1">
      <c r="B15" s="10">
        <v>1</v>
      </c>
      <c r="C15" s="5" t="s">
        <v>549</v>
      </c>
      <c r="D15" s="5">
        <v>2.5</v>
      </c>
      <c r="E15" s="5" t="s">
        <v>519</v>
      </c>
      <c r="F15" s="5">
        <f t="shared" si="2"/>
        <v>3520</v>
      </c>
      <c r="G15" s="5">
        <v>1</v>
      </c>
      <c r="H15" s="5" t="s">
        <v>550</v>
      </c>
      <c r="I15" s="19"/>
      <c r="J15" s="32"/>
    </row>
    <row r="16" spans="2:11" ht="17.100000000000001" customHeight="1">
      <c r="B16" s="10">
        <v>1</v>
      </c>
      <c r="C16" s="5" t="s">
        <v>358</v>
      </c>
      <c r="D16" s="5">
        <v>4</v>
      </c>
      <c r="E16" s="5" t="s">
        <v>519</v>
      </c>
      <c r="F16" s="5">
        <f>25*220</f>
        <v>5500</v>
      </c>
      <c r="G16" s="5">
        <v>1</v>
      </c>
      <c r="H16" s="16" t="s">
        <v>551</v>
      </c>
      <c r="I16" s="19"/>
      <c r="J16" s="32"/>
    </row>
    <row r="17" spans="2:10" ht="36.950000000000003" customHeight="1">
      <c r="B17" s="17">
        <v>1</v>
      </c>
      <c r="C17" s="18" t="s">
        <v>552</v>
      </c>
      <c r="D17" s="19">
        <v>2.5</v>
      </c>
      <c r="E17" s="20" t="s">
        <v>519</v>
      </c>
      <c r="F17" s="19">
        <v>3520</v>
      </c>
      <c r="G17" s="5"/>
      <c r="H17" s="5"/>
      <c r="I17" s="19"/>
      <c r="J17" s="33" t="s">
        <v>553</v>
      </c>
    </row>
    <row r="18" spans="2:10">
      <c r="B18" s="17"/>
      <c r="C18" s="20"/>
      <c r="D18" s="19"/>
      <c r="E18" s="19"/>
      <c r="F18" s="19"/>
      <c r="G18" s="19"/>
      <c r="H18" s="19"/>
      <c r="I18" s="19"/>
      <c r="J18" s="32"/>
    </row>
    <row r="19" spans="2:10">
      <c r="B19" s="21" t="s">
        <v>57</v>
      </c>
      <c r="C19" s="22"/>
      <c r="D19" s="22"/>
      <c r="E19" s="22"/>
      <c r="F19" s="22"/>
      <c r="G19" s="22">
        <f>SUM(G4:G16)</f>
        <v>45</v>
      </c>
      <c r="H19" s="22"/>
      <c r="I19" s="22">
        <f>SUM(I4:I16)</f>
        <v>21</v>
      </c>
      <c r="J19" s="34"/>
    </row>
  </sheetData>
  <mergeCells count="2">
    <mergeCell ref="B4:B7"/>
    <mergeCell ref="B10:B11"/>
  </mergeCells>
  <phoneticPr fontId="13" type="noConversion"/>
  <pageMargins left="7.7777777777777807E-2" right="0.15625" top="1" bottom="1" header="0.51180555555555596" footer="0.51180555555555596"/>
  <pageSetup paperSize="9" scale="8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2</vt:i4>
      </vt:variant>
    </vt:vector>
  </HeadingPairs>
  <TitlesOfParts>
    <vt:vector size="11" baseType="lpstr">
      <vt:lpstr>总表格</vt:lpstr>
      <vt:lpstr>水电费用统计</vt:lpstr>
      <vt:lpstr>泥水贴砖费用统计</vt:lpstr>
      <vt:lpstr>木工油漆费用统计</vt:lpstr>
      <vt:lpstr>橱柜卫浴费用统计</vt:lpstr>
      <vt:lpstr>家电、网、气费用统计</vt:lpstr>
      <vt:lpstr>家具、门、地板费用统计</vt:lpstr>
      <vt:lpstr>窗帘、衣架、吊顶等杂项</vt:lpstr>
      <vt:lpstr>电路安排</vt:lpstr>
      <vt:lpstr>电路安排!Print_Area</vt:lpstr>
      <vt:lpstr>泥水贴砖费用统计!Print_Area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fafafa</dc:creator>
  <cp:lastModifiedBy>QNS</cp:lastModifiedBy>
  <dcterms:created xsi:type="dcterms:W3CDTF">2015-12-21T06:04:00Z</dcterms:created>
  <dcterms:modified xsi:type="dcterms:W3CDTF">2018-11-13T09:32:20Z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