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geModelTables" sheetId="1" state="visible" r:id="rId2"/>
    <sheet name="DSDP591_Alkenones" sheetId="2" state="visible" r:id="rId3"/>
    <sheet name="DSDP591_GDGTs" sheetId="3" state="visible" r:id="rId4"/>
    <sheet name="IODPU1510_Alkenones" sheetId="4" state="visible" r:id="rId5"/>
    <sheet name="IODPU1510_GDG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<sst xmlns="http://schemas.openxmlformats.org/spreadsheetml/2006/main" count="943" uniqueCount="102">
  <si>
    <t xml:space="preserve">Age Models</t>
  </si>
  <si>
    <t xml:space="preserve">DSDP 591</t>
  </si>
  <si>
    <t xml:space="preserve">IODP U1510</t>
  </si>
  <si>
    <t xml:space="preserve">Depth</t>
  </si>
  <si>
    <t xml:space="preserve">Age*</t>
  </si>
  <si>
    <t xml:space="preserve">Notes</t>
  </si>
  <si>
    <t xml:space="preserve">mbsf</t>
  </si>
  <si>
    <t xml:space="preserve">ka</t>
  </si>
  <si>
    <t xml:space="preserve">CCSF mbsf</t>
  </si>
  <si>
    <t xml:space="preserve">†</t>
  </si>
  <si>
    <t xml:space="preserve">‡</t>
  </si>
  <si>
    <t xml:space="preserve">* Ages based on Marine Isotope Stage (MIS) maxima, minima, or transitions identified in LR04 dataset</t>
  </si>
  <si>
    <t xml:space="preserve">† Tie-point selected using planktonic foraminiferal species % (Martinez, 1994;1997)</t>
  </si>
  <si>
    <t xml:space="preserve">† Tie-point selected using color reflectance data (Sutherland et al., 2019)</t>
  </si>
  <si>
    <t xml:space="preserve">‡ Tie-point selected using alkenone-derivered SSTs (this study)</t>
  </si>
  <si>
    <t xml:space="preserve">DSDP 591 Alkenone Data</t>
  </si>
  <si>
    <t xml:space="preserve">Core and Sample Information</t>
  </si>
  <si>
    <t xml:space="preserve">Sedimentation Rates and Density</t>
  </si>
  <si>
    <t xml:space="preserve">Peak Areas</t>
  </si>
  <si>
    <t xml:space="preserve">UK37 Index</t>
  </si>
  <si>
    <t xml:space="preserve">UK37'-derived Temperatures</t>
  </si>
  <si>
    <t xml:space="preserve">UK37 Total Concentrations</t>
  </si>
  <si>
    <t xml:space="preserve">Müller et al. (1998)</t>
  </si>
  <si>
    <t xml:space="preserve">Tierney and Tingley, (2018)</t>
  </si>
  <si>
    <t xml:space="preserve">Leg/Exp</t>
  </si>
  <si>
    <t xml:space="preserve">Site</t>
  </si>
  <si>
    <t xml:space="preserve">Hole</t>
  </si>
  <si>
    <t xml:space="preserve">Core</t>
  </si>
  <si>
    <t xml:space="preserve">Type</t>
  </si>
  <si>
    <t xml:space="preserve">Section</t>
  </si>
  <si>
    <t xml:space="preserve">Interval top</t>
  </si>
  <si>
    <t xml:space="preserve">Interval bottom</t>
  </si>
  <si>
    <t xml:space="preserve">Mid Depth</t>
  </si>
  <si>
    <t xml:space="preserve">Age</t>
  </si>
  <si>
    <t xml:space="preserve">LSR</t>
  </si>
  <si>
    <t xml:space="preserve">DBD</t>
  </si>
  <si>
    <t xml:space="preserve">Sample Mass</t>
  </si>
  <si>
    <t xml:space="preserve">Internal Standard Mass</t>
  </si>
  <si>
    <t xml:space="preserve">Internal Standard</t>
  </si>
  <si>
    <t xml:space="preserve">37:3 Alkenone</t>
  </si>
  <si>
    <t xml:space="preserve">37:2 Alkenone</t>
  </si>
  <si>
    <t xml:space="preserve">UK37'</t>
  </si>
  <si>
    <t xml:space="preserve">SST</t>
  </si>
  <si>
    <t xml:space="preserve">BAYSPLINE-derived SST</t>
  </si>
  <si>
    <t xml:space="preserve">-2 sigma</t>
  </si>
  <si>
    <t xml:space="preserve">+2 sigma</t>
  </si>
  <si>
    <t xml:space="preserve">UK37 Total</t>
  </si>
  <si>
    <t xml:space="preserve">(cm)</t>
  </si>
  <si>
    <t xml:space="preserve">(mbsf)</t>
  </si>
  <si>
    <t xml:space="preserve">(ka)</t>
  </si>
  <si>
    <t xml:space="preserve">(cm/ky)</t>
  </si>
  <si>
    <t xml:space="preserve">(g/cm^3)</t>
  </si>
  <si>
    <t xml:space="preserve">(g)</t>
  </si>
  <si>
    <t xml:space="preserve">(ng)</t>
  </si>
  <si>
    <t xml:space="preserve">(PA)</t>
  </si>
  <si>
    <t xml:space="preserve">(°C)</t>
  </si>
  <si>
    <t xml:space="preserve">(ng/g)</t>
  </si>
  <si>
    <t xml:space="preserve">*</t>
  </si>
  <si>
    <t xml:space="preserve">H</t>
  </si>
  <si>
    <t xml:space="preserve">N/A</t>
  </si>
  <si>
    <t xml:space="preserve">Red font indicates samples that are not considered in our results and interpretations</t>
  </si>
  <si>
    <t xml:space="preserve">DSDP 591 GDGT Data</t>
  </si>
  <si>
    <t xml:space="preserve">TEX86 Indices</t>
  </si>
  <si>
    <t xml:space="preserve">TEX86-derived Temperatures</t>
  </si>
  <si>
    <t xml:space="preserve">Quality Control Indices</t>
  </si>
  <si>
    <t xml:space="preserve">GDGT Concentration</t>
  </si>
  <si>
    <t xml:space="preserve">Schouten et al. (2002)</t>
  </si>
  <si>
    <t xml:space="preserve">Kim et al. (2010)</t>
  </si>
  <si>
    <t xml:space="preserve">Kim et al. (2008)</t>
  </si>
  <si>
    <t xml:space="preserve">Kim et al. (2012)</t>
  </si>
  <si>
    <t xml:space="preserve">Tierney and Tingley, (2014)</t>
  </si>
  <si>
    <t xml:space="preserve">Hopmans et al. (2004); Weijers et al. (2006)</t>
  </si>
  <si>
    <t xml:space="preserve">Zhang et al. (2011)</t>
  </si>
  <si>
    <t xml:space="preserve">Sinninghe Damsté et al. (2012)</t>
  </si>
  <si>
    <t xml:space="preserve">Zhang et al. (2016)</t>
  </si>
  <si>
    <t xml:space="preserve">1292'</t>
  </si>
  <si>
    <t xml:space="preserve">1050-5</t>
  </si>
  <si>
    <t xml:space="preserve">1050-6</t>
  </si>
  <si>
    <t xml:space="preserve">1036-5</t>
  </si>
  <si>
    <t xml:space="preserve">1036-6</t>
  </si>
  <si>
    <t xml:space="preserve">TEX86</t>
  </si>
  <si>
    <t xml:space="preserve">TEX86H</t>
  </si>
  <si>
    <t xml:space="preserve">TEX86-derived SST</t>
  </si>
  <si>
    <t xml:space="preserve">TEX86H-derived SST</t>
  </si>
  <si>
    <t xml:space="preserve">TEX86H-derived SSST</t>
  </si>
  <si>
    <t xml:space="preserve">BAYSPAR-derived SST</t>
  </si>
  <si>
    <t xml:space="preserve">BAYSPAR-derived SubT</t>
  </si>
  <si>
    <t xml:space="preserve">BIT</t>
  </si>
  <si>
    <t xml:space="preserve">MI</t>
  </si>
  <si>
    <t xml:space="preserve">%GDGT-0</t>
  </si>
  <si>
    <t xml:space="preserve">GDGT-0/Cren</t>
  </si>
  <si>
    <t xml:space="preserve">GDGT-2/Cren</t>
  </si>
  <si>
    <t xml:space="preserve">GDGT-2/GDGT-3</t>
  </si>
  <si>
    <t xml:space="preserve">RI (TEX)</t>
  </si>
  <si>
    <t xml:space="preserve">RI (Sample)</t>
  </si>
  <si>
    <t xml:space="preserve">DRI</t>
  </si>
  <si>
    <t xml:space="preserve">GDGTs</t>
  </si>
  <si>
    <t xml:space="preserve">IODP U1510 Alkenone Data</t>
  </si>
  <si>
    <t xml:space="preserve">U1510</t>
  </si>
  <si>
    <t xml:space="preserve">A</t>
  </si>
  <si>
    <t xml:space="preserve">B</t>
  </si>
  <si>
    <t xml:space="preserve">Blue shading denotes samples with exceptionally elevated C37total concentrations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</si>
</sst>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[h]:mm:ss"/>
    <numFmt numFmtId="167" formatCode="0"/>
  </numFmts>
  <fonts count="13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u val="singl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C00000"/>
      <name val="Arial"/>
      <family val="2"/>
      <charset val="1"/>
    </font>
    <font>
      <sz val="12"/>
      <color rgb="FFC00000"/>
      <name val="Arial"/>
      <family val="2"/>
      <charset val="1"/>
    </font>
    <font>
      <sz val="12"/>
      <color rgb="FFC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3CBEB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BE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83203125" defaultRowHeight="15.75" zeroHeight="false" outlineLevelRow="0" outlineLevelCol="0"/>
  <cols>
    <col collapsed="false" customWidth="true" hidden="false" outlineLevel="0" max="1" min="1" style="1" width="25.33"/>
    <col collapsed="false" customWidth="false" hidden="false" outlineLevel="0" max="2" min="2" style="1" width="10.83"/>
    <col collapsed="false" customWidth="true" hidden="false" outlineLevel="0" max="3" min="3" style="1" width="12.66"/>
    <col collapsed="false" customWidth="false" hidden="false" outlineLevel="0" max="6" min="4" style="1" width="10.83"/>
    <col collapsed="false" customWidth="true" hidden="false" outlineLevel="0" max="7" min="7" style="1" width="26.16"/>
    <col collapsed="false" customWidth="true" hidden="false" outlineLevel="0" max="8" min="8" style="1" width="26.66"/>
    <col collapsed="false" customWidth="false" hidden="false" outlineLevel="0" max="16384" min="9" style="1" width="10.8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6.5" hidden="false" customHeight="false" outlineLevel="0" collapsed="false">
      <c r="A2" s="3" t="s">
        <v>1</v>
      </c>
      <c r="B2" s="3"/>
      <c r="C2" s="3"/>
      <c r="H2" s="3" t="s">
        <v>2</v>
      </c>
      <c r="I2" s="3"/>
      <c r="J2" s="3"/>
    </row>
    <row r="3" customFormat="false" ht="16.5" hidden="false" customHeight="false" outlineLevel="0" collapsed="false">
      <c r="A3" s="4" t="s">
        <v>3</v>
      </c>
      <c r="B3" s="4" t="s">
        <v>4</v>
      </c>
      <c r="C3" s="4" t="s">
        <v>5</v>
      </c>
      <c r="H3" s="4" t="s">
        <v>3</v>
      </c>
      <c r="I3" s="4" t="s">
        <v>4</v>
      </c>
      <c r="J3" s="4" t="s">
        <v>5</v>
      </c>
    </row>
    <row r="4" customFormat="false" ht="16.5" hidden="false" customHeight="false" outlineLevel="0" collapsed="false">
      <c r="A4" s="5" t="s">
        <v>6</v>
      </c>
      <c r="B4" s="5" t="s">
        <v>7</v>
      </c>
      <c r="C4" s="5"/>
      <c r="H4" s="5" t="s">
        <v>8</v>
      </c>
      <c r="I4" s="5" t="s">
        <v>7</v>
      </c>
      <c r="J4" s="5"/>
    </row>
    <row r="5" customFormat="false" ht="15.75" hidden="false" customHeight="false" outlineLevel="0" collapsed="false">
      <c r="A5" s="6" t="n">
        <v>0</v>
      </c>
      <c r="B5" s="6" t="n">
        <v>0</v>
      </c>
      <c r="C5" s="6" t="s">
        <v>9</v>
      </c>
      <c r="E5" s="1" t="n">
        <f aca="false">((A6-A5)*100)/(B6-B5)</f>
        <v>2.14285714285714</v>
      </c>
      <c r="H5" s="6" t="n">
        <v>0</v>
      </c>
      <c r="I5" s="6" t="n">
        <v>0</v>
      </c>
      <c r="J5" s="6" t="s">
        <v>9</v>
      </c>
      <c r="L5" s="1" t="n">
        <f aca="false">((H6-H5)*100)/(I6-I5)</f>
        <v>4.77777777777778</v>
      </c>
    </row>
    <row r="6" customFormat="false" ht="15.75" hidden="false" customHeight="false" outlineLevel="0" collapsed="false">
      <c r="A6" s="6" t="n">
        <v>0.3</v>
      </c>
      <c r="B6" s="6" t="n">
        <v>14</v>
      </c>
      <c r="C6" s="6" t="s">
        <v>9</v>
      </c>
      <c r="E6" s="1" t="n">
        <f aca="false">((A7-A6)*100)/(B7-B6)</f>
        <v>4.75</v>
      </c>
      <c r="H6" s="6" t="n">
        <v>0.86</v>
      </c>
      <c r="I6" s="6" t="n">
        <v>18</v>
      </c>
      <c r="J6" s="6" t="s">
        <v>9</v>
      </c>
      <c r="L6" s="1" t="n">
        <f aca="false">((H7-H6)*100)/(I7-I6)</f>
        <v>2.27272727272727</v>
      </c>
    </row>
    <row r="7" customFormat="false" ht="15.75" hidden="false" customHeight="false" outlineLevel="0" collapsed="false">
      <c r="A7" s="6" t="n">
        <v>0.49</v>
      </c>
      <c r="B7" s="6" t="n">
        <v>18</v>
      </c>
      <c r="C7" s="6" t="s">
        <v>10</v>
      </c>
      <c r="E7" s="1" t="n">
        <f aca="false">((A8-A7)*100)/(B8-B7)</f>
        <v>1.97727272727273</v>
      </c>
      <c r="H7" s="6" t="n">
        <v>1.86</v>
      </c>
      <c r="I7" s="6" t="n">
        <v>62</v>
      </c>
      <c r="J7" s="6" t="s">
        <v>10</v>
      </c>
      <c r="L7" s="1" t="n">
        <f aca="false">((H8-H7)*100)/(I8-I7)</f>
        <v>2.83606557377049</v>
      </c>
    </row>
    <row r="8" customFormat="false" ht="15.75" hidden="false" customHeight="false" outlineLevel="0" collapsed="false">
      <c r="A8" s="6" t="n">
        <v>1.36</v>
      </c>
      <c r="B8" s="6" t="n">
        <v>62</v>
      </c>
      <c r="C8" s="6" t="s">
        <v>10</v>
      </c>
      <c r="E8" s="1" t="n">
        <f aca="false">((A9-A8)*100)/(B9-B8)</f>
        <v>1.22950819672131</v>
      </c>
      <c r="H8" s="6" t="n">
        <v>3.59</v>
      </c>
      <c r="I8" s="6" t="n">
        <v>123</v>
      </c>
      <c r="J8" s="6" t="s">
        <v>10</v>
      </c>
      <c r="L8" s="1" t="n">
        <f aca="false">((H9-H8)*100)/(I9-I8)</f>
        <v>3</v>
      </c>
    </row>
    <row r="9" customFormat="false" ht="15.75" hidden="false" customHeight="false" outlineLevel="0" collapsed="false">
      <c r="A9" s="6" t="n">
        <v>2.11</v>
      </c>
      <c r="B9" s="6" t="n">
        <v>123</v>
      </c>
      <c r="C9" s="6" t="s">
        <v>10</v>
      </c>
      <c r="E9" s="1" t="n">
        <f aca="false">((A10-A9)*100)/(B10-B9)</f>
        <v>1.41176470588235</v>
      </c>
      <c r="H9" s="6" t="n">
        <v>4.1</v>
      </c>
      <c r="I9" s="6" t="n">
        <v>140</v>
      </c>
      <c r="J9" s="6" t="s">
        <v>9</v>
      </c>
      <c r="L9" s="1" t="n">
        <f aca="false">((H10-H9)*100)/(I10-I9)</f>
        <v>3.51807228915663</v>
      </c>
    </row>
    <row r="10" customFormat="false" ht="15.75" hidden="false" customHeight="false" outlineLevel="0" collapsed="false">
      <c r="A10" s="6" t="n">
        <v>2.35</v>
      </c>
      <c r="B10" s="6" t="n">
        <v>140</v>
      </c>
      <c r="C10" s="6" t="s">
        <v>10</v>
      </c>
      <c r="E10" s="1" t="n">
        <f aca="false">((A11-A10)*100)/(B11-B10)</f>
        <v>1.17647058823529</v>
      </c>
      <c r="H10" s="6" t="n">
        <v>7.02</v>
      </c>
      <c r="I10" s="6" t="n">
        <v>223</v>
      </c>
      <c r="J10" s="6" t="s">
        <v>9</v>
      </c>
    </row>
    <row r="11" customFormat="false" ht="15.75" hidden="false" customHeight="false" outlineLevel="0" collapsed="false">
      <c r="A11" s="6" t="n">
        <v>2.95</v>
      </c>
      <c r="B11" s="6" t="n">
        <v>191</v>
      </c>
      <c r="C11" s="6" t="s">
        <v>9</v>
      </c>
      <c r="H11" s="6"/>
      <c r="I11" s="6"/>
      <c r="J11" s="6"/>
    </row>
    <row r="13" customFormat="false" ht="15.75" hidden="false" customHeight="false" outlineLevel="0" collapsed="false">
      <c r="A13" s="1" t="s">
        <v>11</v>
      </c>
      <c r="H13" s="1" t="s">
        <v>11</v>
      </c>
    </row>
    <row r="14" customFormat="false" ht="15.75" hidden="false" customHeight="false" outlineLevel="0" collapsed="false">
      <c r="A14" s="7" t="s">
        <v>12</v>
      </c>
      <c r="H14" s="7" t="s">
        <v>13</v>
      </c>
    </row>
    <row r="15" customFormat="false" ht="15.75" hidden="false" customHeight="false" outlineLevel="0" collapsed="false">
      <c r="A15" s="7" t="s">
        <v>14</v>
      </c>
      <c r="H15" s="7" t="s">
        <v>14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" activeCellId="0" sqref="A53"/>
    </sheetView>
  </sheetViews>
  <sheetFormatPr defaultColWidth="10.83203125" defaultRowHeight="15.7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4.83"/>
    <col collapsed="false" customWidth="true" hidden="false" outlineLevel="0" max="3" min="3" style="1" width="5.5"/>
    <col collapsed="false" customWidth="true" hidden="false" outlineLevel="0" max="5" min="4" style="1" width="5.83"/>
    <col collapsed="false" customWidth="true" hidden="false" outlineLevel="0" max="6" min="6" style="1" width="8.33"/>
    <col collapsed="false" customWidth="true" hidden="false" outlineLevel="0" max="7" min="7" style="1" width="11.83"/>
    <col collapsed="false" customWidth="true" hidden="false" outlineLevel="0" max="8" min="8" style="1" width="15.51"/>
    <col collapsed="false" customWidth="true" hidden="false" outlineLevel="0" max="9" min="9" style="1" width="10.66"/>
    <col collapsed="false" customWidth="false" hidden="false" outlineLevel="0" max="10" min="10" style="1" width="10.83"/>
    <col collapsed="false" customWidth="true" hidden="false" outlineLevel="0" max="11" min="11" style="8" width="12.33"/>
    <col collapsed="false" customWidth="false" hidden="false" outlineLevel="0" max="12" min="12" style="1" width="10.83"/>
    <col collapsed="false" customWidth="true" hidden="false" outlineLevel="0" max="13" min="13" style="1" width="16"/>
    <col collapsed="false" customWidth="true" hidden="false" outlineLevel="0" max="14" min="14" style="1" width="17.33"/>
    <col collapsed="false" customWidth="false" hidden="false" outlineLevel="0" max="15" min="15" style="1" width="10.83"/>
    <col collapsed="false" customWidth="true" hidden="false" outlineLevel="0" max="16" min="16" style="1" width="14"/>
    <col collapsed="false" customWidth="false" hidden="false" outlineLevel="0" max="17" min="17" style="1" width="10.83"/>
    <col collapsed="false" customWidth="true" hidden="false" outlineLevel="0" max="18" min="18" style="1" width="23.5"/>
    <col collapsed="false" customWidth="false" hidden="false" outlineLevel="0" max="20" min="19" style="1" width="10.83"/>
    <col collapsed="false" customWidth="true" hidden="false" outlineLevel="0" max="21" min="21" style="1" width="17.67"/>
    <col collapsed="false" customWidth="true" hidden="false" outlineLevel="0" max="23" min="22" style="1" width="14.83"/>
    <col collapsed="false" customWidth="false" hidden="false" outlineLevel="0" max="26" min="24" style="1" width="10.83"/>
    <col collapsed="false" customWidth="true" hidden="false" outlineLevel="0" max="27" min="27" style="1" width="18.66"/>
    <col collapsed="false" customWidth="true" hidden="false" outlineLevel="0" max="28" min="28" style="1" width="25.16"/>
    <col collapsed="false" customWidth="true" hidden="false" outlineLevel="0" max="29" min="29" style="1" width="9.33"/>
    <col collapsed="false" customWidth="true" hidden="false" outlineLevel="0" max="30" min="30" style="1" width="9.83"/>
    <col collapsed="false" customWidth="false" hidden="false" outlineLevel="0" max="31" min="31" style="1" width="10.83"/>
    <col collapsed="false" customWidth="true" hidden="false" outlineLevel="0" max="32" min="32" style="1" width="27.33"/>
    <col collapsed="false" customWidth="false" hidden="false" outlineLevel="0" max="16384" min="33" style="1" width="10.83"/>
  </cols>
  <sheetData>
    <row r="1" customFormat="false" ht="18" hidden="false" customHeight="false" outlineLevel="0" collapsed="false">
      <c r="A1" s="9" t="s">
        <v>15</v>
      </c>
    </row>
    <row r="2" customFormat="false" ht="15.75" hidden="false" customHeight="false" outlineLevel="0" collapsed="false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1"/>
      <c r="K2" s="12" t="s">
        <v>0</v>
      </c>
      <c r="L2" s="12"/>
      <c r="M2" s="10" t="s">
        <v>17</v>
      </c>
      <c r="N2" s="10"/>
      <c r="O2" s="11"/>
      <c r="P2" s="11"/>
      <c r="S2" s="13"/>
      <c r="T2" s="13"/>
      <c r="U2" s="10" t="s">
        <v>18</v>
      </c>
      <c r="V2" s="10"/>
      <c r="W2" s="10"/>
      <c r="X2" s="13"/>
      <c r="Y2" s="13" t="s">
        <v>19</v>
      </c>
      <c r="Z2" s="13"/>
      <c r="AA2" s="10" t="s">
        <v>20</v>
      </c>
      <c r="AB2" s="10"/>
      <c r="AC2" s="10"/>
      <c r="AD2" s="10"/>
      <c r="AF2" s="14" t="s">
        <v>21</v>
      </c>
    </row>
    <row r="3" customFormat="false" ht="15.75" hidden="false" customHeight="fals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1"/>
      <c r="M3" s="11"/>
      <c r="N3" s="11"/>
      <c r="O3" s="11"/>
      <c r="P3" s="11"/>
      <c r="S3" s="11"/>
      <c r="T3" s="11"/>
      <c r="U3" s="11"/>
      <c r="V3" s="11"/>
      <c r="W3" s="11"/>
      <c r="X3" s="11"/>
      <c r="Y3" s="11"/>
      <c r="Z3" s="11"/>
      <c r="AA3" s="4" t="s">
        <v>22</v>
      </c>
      <c r="AB3" s="15" t="s">
        <v>23</v>
      </c>
      <c r="AC3" s="15"/>
      <c r="AD3" s="15"/>
      <c r="AF3" s="16"/>
    </row>
    <row r="4" customFormat="false" ht="15.75" hidden="false" customHeight="false" outlineLevel="0" collapsed="false">
      <c r="A4" s="17" t="s">
        <v>24</v>
      </c>
      <c r="B4" s="17" t="s">
        <v>25</v>
      </c>
      <c r="C4" s="17" t="s">
        <v>26</v>
      </c>
      <c r="D4" s="17" t="s">
        <v>27</v>
      </c>
      <c r="E4" s="17" t="s">
        <v>28</v>
      </c>
      <c r="F4" s="17" t="s">
        <v>29</v>
      </c>
      <c r="G4" s="17" t="s">
        <v>30</v>
      </c>
      <c r="H4" s="17" t="s">
        <v>31</v>
      </c>
      <c r="I4" s="17" t="s">
        <v>32</v>
      </c>
      <c r="J4" s="17"/>
      <c r="K4" s="17" t="s">
        <v>33</v>
      </c>
      <c r="M4" s="17" t="s">
        <v>34</v>
      </c>
      <c r="N4" s="17" t="s">
        <v>35</v>
      </c>
      <c r="O4" s="17"/>
      <c r="P4" s="17" t="s">
        <v>36</v>
      </c>
      <c r="R4" s="17" t="s">
        <v>37</v>
      </c>
      <c r="U4" s="4" t="s">
        <v>38</v>
      </c>
      <c r="V4" s="18" t="s">
        <v>39</v>
      </c>
      <c r="W4" s="18" t="s">
        <v>40</v>
      </c>
      <c r="X4" s="4"/>
      <c r="Y4" s="4" t="s">
        <v>41</v>
      </c>
      <c r="Z4" s="4"/>
      <c r="AA4" s="4" t="s">
        <v>42</v>
      </c>
      <c r="AB4" s="4" t="s">
        <v>43</v>
      </c>
      <c r="AC4" s="17" t="s">
        <v>44</v>
      </c>
      <c r="AD4" s="17" t="s">
        <v>45</v>
      </c>
      <c r="AE4" s="4"/>
      <c r="AF4" s="19" t="s">
        <v>46</v>
      </c>
    </row>
    <row r="5" customFormat="false" ht="16.5" hidden="false" customHeight="false" outlineLevel="0" collapsed="false">
      <c r="A5" s="5"/>
      <c r="B5" s="5"/>
      <c r="C5" s="5"/>
      <c r="D5" s="5"/>
      <c r="E5" s="5"/>
      <c r="F5" s="5"/>
      <c r="G5" s="5" t="s">
        <v>47</v>
      </c>
      <c r="H5" s="5" t="s">
        <v>47</v>
      </c>
      <c r="I5" s="20" t="s">
        <v>48</v>
      </c>
      <c r="J5" s="20"/>
      <c r="K5" s="20" t="s">
        <v>49</v>
      </c>
      <c r="M5" s="20" t="s">
        <v>50</v>
      </c>
      <c r="N5" s="20" t="s">
        <v>51</v>
      </c>
      <c r="O5" s="20"/>
      <c r="P5" s="20" t="s">
        <v>52</v>
      </c>
      <c r="Q5" s="20"/>
      <c r="R5" s="20" t="s">
        <v>53</v>
      </c>
      <c r="S5" s="20"/>
      <c r="T5" s="20"/>
      <c r="U5" s="20" t="s">
        <v>54</v>
      </c>
      <c r="V5" s="20" t="s">
        <v>54</v>
      </c>
      <c r="W5" s="20" t="s">
        <v>54</v>
      </c>
      <c r="X5" s="20"/>
      <c r="Y5" s="20"/>
      <c r="Z5" s="20"/>
      <c r="AA5" s="20" t="s">
        <v>55</v>
      </c>
      <c r="AB5" s="20" t="s">
        <v>55</v>
      </c>
      <c r="AC5" s="20" t="s">
        <v>55</v>
      </c>
      <c r="AD5" s="20" t="s">
        <v>55</v>
      </c>
      <c r="AE5" s="20"/>
      <c r="AF5" s="21" t="s">
        <v>56</v>
      </c>
    </row>
    <row r="6" customFormat="false" ht="15.75" hidden="false" customHeight="false" outlineLevel="0" collapsed="false">
      <c r="A6" s="22" t="n">
        <v>90</v>
      </c>
      <c r="B6" s="22" t="n">
        <v>591</v>
      </c>
      <c r="C6" s="22" t="s">
        <v>57</v>
      </c>
      <c r="D6" s="23" t="n">
        <v>1</v>
      </c>
      <c r="E6" s="23" t="s">
        <v>58</v>
      </c>
      <c r="F6" s="23" t="n">
        <v>1</v>
      </c>
      <c r="G6" s="22" t="n">
        <v>0</v>
      </c>
      <c r="H6" s="22" t="n">
        <v>3</v>
      </c>
      <c r="I6" s="22" t="n">
        <f aca="false">AVERAGE(G6:H6)/100</f>
        <v>0.015</v>
      </c>
      <c r="J6" s="24"/>
      <c r="K6" s="25" t="n">
        <v>0.7</v>
      </c>
      <c r="M6" s="26" t="n">
        <v>2.14285714285715</v>
      </c>
      <c r="N6" s="22" t="s">
        <v>59</v>
      </c>
      <c r="O6" s="27"/>
      <c r="P6" s="24" t="n">
        <v>9.646</v>
      </c>
      <c r="Q6" s="24"/>
      <c r="R6" s="24" t="n">
        <v>2500</v>
      </c>
      <c r="S6" s="27"/>
      <c r="T6" s="27"/>
      <c r="U6" s="26" t="s">
        <v>59</v>
      </c>
      <c r="V6" s="26" t="s">
        <v>59</v>
      </c>
      <c r="W6" s="26" t="s">
        <v>59</v>
      </c>
      <c r="X6" s="24"/>
      <c r="Y6" s="26" t="s">
        <v>59</v>
      </c>
      <c r="Z6" s="26"/>
      <c r="AA6" s="26" t="s">
        <v>59</v>
      </c>
      <c r="AB6" s="26" t="s">
        <v>59</v>
      </c>
      <c r="AC6" s="26" t="s">
        <v>59</v>
      </c>
      <c r="AD6" s="26" t="s">
        <v>59</v>
      </c>
      <c r="AE6" s="24"/>
      <c r="AF6" s="26" t="s">
        <v>59</v>
      </c>
    </row>
    <row r="7" customFormat="false" ht="15.75" hidden="false" customHeight="false" outlineLevel="0" collapsed="false">
      <c r="A7" s="28" t="n">
        <v>90</v>
      </c>
      <c r="B7" s="28" t="n">
        <v>591</v>
      </c>
      <c r="C7" s="28" t="s">
        <v>57</v>
      </c>
      <c r="D7" s="29" t="n">
        <v>1</v>
      </c>
      <c r="E7" s="29" t="s">
        <v>58</v>
      </c>
      <c r="F7" s="29" t="n">
        <v>1</v>
      </c>
      <c r="G7" s="28" t="n">
        <v>7</v>
      </c>
      <c r="H7" s="28" t="n">
        <v>9</v>
      </c>
      <c r="I7" s="28" t="n">
        <f aca="false">AVERAGE(G7:H7)/100</f>
        <v>0.08</v>
      </c>
      <c r="J7" s="30"/>
      <c r="K7" s="8" t="n">
        <v>3.73333333333333</v>
      </c>
      <c r="M7" s="31" t="n">
        <v>2.14285714285715</v>
      </c>
      <c r="N7" s="28" t="s">
        <v>59</v>
      </c>
      <c r="P7" s="30" t="n">
        <v>21.075</v>
      </c>
      <c r="Q7" s="30"/>
      <c r="R7" s="30" t="n">
        <v>2500</v>
      </c>
      <c r="U7" s="32" t="n">
        <v>148174.708</v>
      </c>
      <c r="V7" s="32" t="n">
        <v>16504.641</v>
      </c>
      <c r="W7" s="32" t="n">
        <v>58619.671</v>
      </c>
      <c r="X7" s="30"/>
      <c r="Y7" s="31" t="n">
        <f aca="false">W7/(W7+V7)</f>
        <v>0.780302267526923</v>
      </c>
      <c r="Z7" s="31"/>
      <c r="AA7" s="31" t="n">
        <f aca="false">(Y7-0.044)/0.033</f>
        <v>22.3121899250583</v>
      </c>
      <c r="AB7" s="8" t="n">
        <v>21.56703872</v>
      </c>
      <c r="AC7" s="8" t="n">
        <v>19.19430464</v>
      </c>
      <c r="AD7" s="8" t="n">
        <v>24.01611936</v>
      </c>
      <c r="AE7" s="30"/>
      <c r="AF7" s="31" t="n">
        <f aca="false">((R7/U7)*(V7+W7))/P7</f>
        <v>60.1421366390955</v>
      </c>
    </row>
    <row r="8" customFormat="false" ht="15.75" hidden="false" customHeight="false" outlineLevel="0" collapsed="false">
      <c r="A8" s="28" t="n">
        <v>90</v>
      </c>
      <c r="B8" s="28" t="n">
        <v>591</v>
      </c>
      <c r="C8" s="28" t="s">
        <v>57</v>
      </c>
      <c r="D8" s="29" t="n">
        <v>1</v>
      </c>
      <c r="E8" s="29" t="s">
        <v>58</v>
      </c>
      <c r="F8" s="29" t="n">
        <v>1</v>
      </c>
      <c r="G8" s="28" t="n">
        <v>12</v>
      </c>
      <c r="H8" s="28" t="n">
        <v>14</v>
      </c>
      <c r="I8" s="28" t="n">
        <f aca="false">AVERAGE(G8:H8)/100</f>
        <v>0.13</v>
      </c>
      <c r="J8" s="30"/>
      <c r="K8" s="8" t="n">
        <v>6.06666666666666</v>
      </c>
      <c r="M8" s="31" t="n">
        <v>2.14285714285713</v>
      </c>
      <c r="N8" s="28" t="s">
        <v>59</v>
      </c>
      <c r="P8" s="28" t="n">
        <v>30.443</v>
      </c>
      <c r="Q8" s="28"/>
      <c r="R8" s="30" t="n">
        <v>2500</v>
      </c>
      <c r="U8" s="33" t="n">
        <v>117324.24</v>
      </c>
      <c r="V8" s="33" t="n">
        <v>17186.079</v>
      </c>
      <c r="W8" s="33" t="n">
        <v>61699.916</v>
      </c>
      <c r="X8" s="30"/>
      <c r="Y8" s="31" t="n">
        <f aca="false">W8/(W8+V8)</f>
        <v>0.782140302597438</v>
      </c>
      <c r="Z8" s="31"/>
      <c r="AA8" s="31" t="n">
        <f aca="false">(Y8-0.044)/0.033</f>
        <v>22.3678879574981</v>
      </c>
      <c r="AB8" s="8" t="n">
        <v>21.61205235</v>
      </c>
      <c r="AC8" s="8" t="n">
        <v>19.25529364</v>
      </c>
      <c r="AD8" s="8" t="n">
        <v>24.07193173</v>
      </c>
      <c r="AE8" s="30"/>
      <c r="AF8" s="31" t="n">
        <f aca="false">((R8/U8)*(V8+W8))/P8</f>
        <v>55.2159716648585</v>
      </c>
    </row>
    <row r="9" customFormat="false" ht="15.75" hidden="false" customHeight="false" outlineLevel="0" collapsed="false">
      <c r="A9" s="28" t="n">
        <v>90</v>
      </c>
      <c r="B9" s="28" t="n">
        <v>591</v>
      </c>
      <c r="C9" s="28" t="s">
        <v>57</v>
      </c>
      <c r="D9" s="29" t="n">
        <v>1</v>
      </c>
      <c r="E9" s="29" t="s">
        <v>58</v>
      </c>
      <c r="F9" s="29" t="n">
        <v>1</v>
      </c>
      <c r="G9" s="28" t="n">
        <v>14</v>
      </c>
      <c r="H9" s="28" t="n">
        <v>16</v>
      </c>
      <c r="I9" s="28" t="n">
        <f aca="false">AVERAGE(G9:H9)/100</f>
        <v>0.15</v>
      </c>
      <c r="J9" s="30"/>
      <c r="K9" s="8" t="n">
        <v>7</v>
      </c>
      <c r="M9" s="31" t="n">
        <v>2.14285714285714</v>
      </c>
      <c r="N9" s="28" t="s">
        <v>59</v>
      </c>
      <c r="P9" s="30" t="n">
        <v>25.903</v>
      </c>
      <c r="Q9" s="30"/>
      <c r="R9" s="30" t="n">
        <v>5000</v>
      </c>
      <c r="U9" s="32" t="n">
        <v>449127.041</v>
      </c>
      <c r="V9" s="32" t="n">
        <v>21835.073</v>
      </c>
      <c r="W9" s="32" t="n">
        <v>76695.121</v>
      </c>
      <c r="X9" s="30"/>
      <c r="Y9" s="31" t="n">
        <f aca="false">W9/(W9+V9)</f>
        <v>0.77839206324916</v>
      </c>
      <c r="Z9" s="31"/>
      <c r="AA9" s="31" t="n">
        <f aca="false">(Y9-0.044)/0.033</f>
        <v>22.2543049469442</v>
      </c>
      <c r="AB9" s="8" t="n">
        <v>21.51887545</v>
      </c>
      <c r="AC9" s="8" t="n">
        <v>19.15248482</v>
      </c>
      <c r="AD9" s="8" t="n">
        <v>23.97111746</v>
      </c>
      <c r="AE9" s="30"/>
      <c r="AF9" s="31" t="n">
        <f aca="false">((R9/U9)*(V9+W9))/P9</f>
        <v>42.3467488164286</v>
      </c>
    </row>
    <row r="10" customFormat="false" ht="15.75" hidden="false" customHeight="false" outlineLevel="0" collapsed="false">
      <c r="A10" s="28" t="n">
        <v>90</v>
      </c>
      <c r="B10" s="28" t="n">
        <v>591</v>
      </c>
      <c r="C10" s="28" t="s">
        <v>57</v>
      </c>
      <c r="D10" s="29" t="n">
        <v>1</v>
      </c>
      <c r="E10" s="29" t="s">
        <v>58</v>
      </c>
      <c r="F10" s="29" t="n">
        <v>1</v>
      </c>
      <c r="G10" s="28" t="n">
        <v>20</v>
      </c>
      <c r="H10" s="28" t="n">
        <v>22</v>
      </c>
      <c r="I10" s="28" t="n">
        <f aca="false">AVERAGE(G10:H10)/100</f>
        <v>0.21</v>
      </c>
      <c r="J10" s="30"/>
      <c r="K10" s="8" t="n">
        <v>9.8</v>
      </c>
      <c r="M10" s="31" t="n">
        <v>2.14285714285717</v>
      </c>
      <c r="N10" s="28" t="s">
        <v>59</v>
      </c>
      <c r="P10" s="30" t="n">
        <v>21.922</v>
      </c>
      <c r="Q10" s="30"/>
      <c r="R10" s="30" t="n">
        <v>2500</v>
      </c>
      <c r="U10" s="32" t="n">
        <v>266182.872</v>
      </c>
      <c r="V10" s="32" t="n">
        <v>29050.226</v>
      </c>
      <c r="W10" s="32" t="n">
        <v>91273.758</v>
      </c>
      <c r="X10" s="30"/>
      <c r="Y10" s="31" t="n">
        <f aca="false">W10/(W10+V10)</f>
        <v>0.758566621264801</v>
      </c>
      <c r="Z10" s="31"/>
      <c r="AA10" s="31" t="n">
        <f aca="false">(Y10-0.044)/0.033</f>
        <v>21.6535339777212</v>
      </c>
      <c r="AB10" s="8" t="n">
        <v>20.90465287</v>
      </c>
      <c r="AC10" s="8" t="n">
        <v>18.53954343</v>
      </c>
      <c r="AD10" s="8" t="n">
        <v>23.26117503</v>
      </c>
      <c r="AE10" s="30"/>
      <c r="AF10" s="31" t="n">
        <f aca="false">((R10/U10)*(V10+W10))/P10</f>
        <v>51.5503872277274</v>
      </c>
    </row>
    <row r="11" customFormat="false" ht="15.75" hidden="false" customHeight="false" outlineLevel="0" collapsed="false">
      <c r="A11" s="28" t="n">
        <v>90</v>
      </c>
      <c r="B11" s="28" t="n">
        <v>591</v>
      </c>
      <c r="C11" s="28" t="s">
        <v>57</v>
      </c>
      <c r="D11" s="29" t="n">
        <v>1</v>
      </c>
      <c r="E11" s="29" t="s">
        <v>58</v>
      </c>
      <c r="F11" s="29" t="n">
        <v>1</v>
      </c>
      <c r="G11" s="28" t="n">
        <v>25</v>
      </c>
      <c r="H11" s="28" t="n">
        <v>27</v>
      </c>
      <c r="I11" s="28" t="n">
        <f aca="false">AVERAGE(G11:H11)/100</f>
        <v>0.26</v>
      </c>
      <c r="J11" s="30"/>
      <c r="K11" s="8" t="n">
        <v>12.1333333333333</v>
      </c>
      <c r="M11" s="31" t="n">
        <v>2.1428571428571</v>
      </c>
      <c r="N11" s="28" t="s">
        <v>59</v>
      </c>
      <c r="P11" s="28" t="n">
        <v>25.294</v>
      </c>
      <c r="Q11" s="28"/>
      <c r="R11" s="30" t="n">
        <v>2500</v>
      </c>
      <c r="U11" s="33" t="n">
        <v>95581.206</v>
      </c>
      <c r="V11" s="33" t="n">
        <v>12393.271</v>
      </c>
      <c r="W11" s="33" t="n">
        <v>37558.547</v>
      </c>
      <c r="X11" s="30"/>
      <c r="Y11" s="31" t="n">
        <f aca="false">W11/(W11+V11)</f>
        <v>0.751895496576321</v>
      </c>
      <c r="Z11" s="31"/>
      <c r="AA11" s="31" t="n">
        <f aca="false">(Y11-0.044)/0.033</f>
        <v>21.4513786841309</v>
      </c>
      <c r="AB11" s="8" t="n">
        <v>20.70597644</v>
      </c>
      <c r="AC11" s="8" t="n">
        <v>18.37172895</v>
      </c>
      <c r="AD11" s="8" t="n">
        <v>23.07563963</v>
      </c>
      <c r="AE11" s="30"/>
      <c r="AF11" s="31" t="n">
        <f aca="false">((R11/U11)*(V11+W11))/P11</f>
        <v>51.6536823573072</v>
      </c>
    </row>
    <row r="12" customFormat="false" ht="15.75" hidden="false" customHeight="false" outlineLevel="0" collapsed="false">
      <c r="A12" s="28" t="n">
        <v>90</v>
      </c>
      <c r="B12" s="28" t="n">
        <v>591</v>
      </c>
      <c r="C12" s="28" t="s">
        <v>57</v>
      </c>
      <c r="D12" s="29" t="n">
        <v>1</v>
      </c>
      <c r="E12" s="29" t="s">
        <v>58</v>
      </c>
      <c r="F12" s="29" t="n">
        <v>1</v>
      </c>
      <c r="G12" s="28" t="n">
        <v>29</v>
      </c>
      <c r="H12" s="28" t="n">
        <v>31</v>
      </c>
      <c r="I12" s="28" t="n">
        <f aca="false">AVERAGE(G12:H12)/100</f>
        <v>0.3</v>
      </c>
      <c r="J12" s="30"/>
      <c r="K12" s="8" t="n">
        <v>14</v>
      </c>
      <c r="M12" s="31" t="n">
        <v>4.75000000000016</v>
      </c>
      <c r="N12" s="28" t="s">
        <v>59</v>
      </c>
      <c r="P12" s="28" t="n">
        <v>21.721</v>
      </c>
      <c r="Q12" s="28"/>
      <c r="R12" s="30" t="n">
        <v>2500</v>
      </c>
      <c r="U12" s="33" t="n">
        <v>121287.462</v>
      </c>
      <c r="V12" s="33" t="n">
        <v>313047.335</v>
      </c>
      <c r="W12" s="33" t="n">
        <v>706450.085</v>
      </c>
      <c r="X12" s="30"/>
      <c r="Y12" s="31" t="n">
        <f aca="false">W12/(W12+V12)</f>
        <v>0.692939551529223</v>
      </c>
      <c r="Z12" s="31"/>
      <c r="AA12" s="31" t="n">
        <f aca="false">(Y12-0.044)/0.033</f>
        <v>19.6648348948249</v>
      </c>
      <c r="AB12" s="8" t="n">
        <v>18.92672386</v>
      </c>
      <c r="AC12" s="8" t="n">
        <v>16.57717538</v>
      </c>
      <c r="AD12" s="8" t="n">
        <v>21.29194106</v>
      </c>
      <c r="AE12" s="30"/>
      <c r="AF12" s="31" t="n">
        <f aca="false">((R12/U12)*(V12+W12))/P12</f>
        <v>967.454203255885</v>
      </c>
    </row>
    <row r="13" customFormat="false" ht="15.75" hidden="false" customHeight="false" outlineLevel="0" collapsed="false">
      <c r="A13" s="28" t="n">
        <v>90</v>
      </c>
      <c r="B13" s="28" t="n">
        <v>591</v>
      </c>
      <c r="C13" s="28" t="s">
        <v>57</v>
      </c>
      <c r="D13" s="29" t="n">
        <v>1</v>
      </c>
      <c r="E13" s="29" t="s">
        <v>58</v>
      </c>
      <c r="F13" s="29" t="n">
        <v>1</v>
      </c>
      <c r="G13" s="28" t="n">
        <v>35</v>
      </c>
      <c r="H13" s="28" t="n">
        <v>37</v>
      </c>
      <c r="I13" s="28" t="n">
        <f aca="false">AVERAGE(G13:H13)/100</f>
        <v>0.36</v>
      </c>
      <c r="J13" s="30"/>
      <c r="K13" s="8" t="n">
        <v>15.2631578947368</v>
      </c>
      <c r="M13" s="31" t="n">
        <v>4.75000000000053</v>
      </c>
      <c r="N13" s="28" t="s">
        <v>59</v>
      </c>
      <c r="P13" s="30" t="n">
        <v>23.593</v>
      </c>
      <c r="Q13" s="30"/>
      <c r="R13" s="30" t="n">
        <v>2500</v>
      </c>
      <c r="U13" s="33" t="n">
        <v>204536.044</v>
      </c>
      <c r="V13" s="33" t="n">
        <v>30100.156</v>
      </c>
      <c r="W13" s="33" t="n">
        <v>87927.515</v>
      </c>
      <c r="X13" s="30"/>
      <c r="Y13" s="31" t="n">
        <f aca="false">W13/(W13+V13)</f>
        <v>0.74497373586233</v>
      </c>
      <c r="Z13" s="31"/>
      <c r="AA13" s="31" t="n">
        <f aca="false">(Y13-0.044)/0.033</f>
        <v>21.2416283594645</v>
      </c>
      <c r="AB13" s="8" t="n">
        <v>20.49484758</v>
      </c>
      <c r="AC13" s="8" t="n">
        <v>18.12957381</v>
      </c>
      <c r="AD13" s="8" t="n">
        <v>22.84443207</v>
      </c>
      <c r="AE13" s="30"/>
      <c r="AF13" s="31" t="n">
        <f aca="false">((R13/U13)*(V13+W13))/P13</f>
        <v>61.1463906423328</v>
      </c>
    </row>
    <row r="14" customFormat="false" ht="15.75" hidden="false" customHeight="false" outlineLevel="0" collapsed="false">
      <c r="A14" s="28" t="n">
        <v>90</v>
      </c>
      <c r="B14" s="28" t="n">
        <v>591</v>
      </c>
      <c r="C14" s="28" t="s">
        <v>57</v>
      </c>
      <c r="D14" s="29" t="n">
        <v>1</v>
      </c>
      <c r="E14" s="29" t="s">
        <v>58</v>
      </c>
      <c r="F14" s="29" t="n">
        <v>1</v>
      </c>
      <c r="G14" s="28" t="n">
        <v>37</v>
      </c>
      <c r="H14" s="28" t="n">
        <v>39</v>
      </c>
      <c r="I14" s="28" t="n">
        <f aca="false">AVERAGE(G14:H14)/100</f>
        <v>0.38</v>
      </c>
      <c r="J14" s="30"/>
      <c r="K14" s="8" t="n">
        <v>15.6842105263157</v>
      </c>
      <c r="M14" s="31" t="n">
        <v>4.74999999999939</v>
      </c>
      <c r="N14" s="28" t="s">
        <v>59</v>
      </c>
      <c r="P14" s="28" t="n">
        <v>21.955</v>
      </c>
      <c r="Q14" s="28"/>
      <c r="R14" s="30" t="n">
        <v>2500</v>
      </c>
      <c r="U14" s="33" t="n">
        <v>104116.493</v>
      </c>
      <c r="V14" s="33" t="n">
        <v>25582.037</v>
      </c>
      <c r="W14" s="33" t="n">
        <v>62018.293</v>
      </c>
      <c r="X14" s="30"/>
      <c r="Y14" s="31" t="n">
        <f aca="false">W14/(W14+V14)</f>
        <v>0.707968714273108</v>
      </c>
      <c r="Z14" s="31"/>
      <c r="AA14" s="31" t="n">
        <f aca="false">(Y14-0.044)/0.033</f>
        <v>20.1202640688821</v>
      </c>
      <c r="AB14" s="8" t="n">
        <v>19.36818549</v>
      </c>
      <c r="AC14" s="8" t="n">
        <v>17.04945975</v>
      </c>
      <c r="AD14" s="8" t="n">
        <v>21.68332939</v>
      </c>
      <c r="AE14" s="30"/>
      <c r="AF14" s="31" t="n">
        <f aca="false">((R14/U14)*(V14+W14))/P14</f>
        <v>95.8060154377907</v>
      </c>
    </row>
    <row r="15" customFormat="false" ht="15.75" hidden="false" customHeight="false" outlineLevel="0" collapsed="false">
      <c r="A15" s="28" t="n">
        <v>90</v>
      </c>
      <c r="B15" s="28" t="n">
        <v>591</v>
      </c>
      <c r="C15" s="28" t="s">
        <v>57</v>
      </c>
      <c r="D15" s="29" t="n">
        <v>1</v>
      </c>
      <c r="E15" s="29" t="s">
        <v>58</v>
      </c>
      <c r="F15" s="29" t="n">
        <v>1</v>
      </c>
      <c r="G15" s="28" t="n">
        <v>40</v>
      </c>
      <c r="H15" s="28" t="n">
        <v>42</v>
      </c>
      <c r="I15" s="28" t="n">
        <f aca="false">AVERAGE(G15:H15)/100</f>
        <v>0.41</v>
      </c>
      <c r="J15" s="28"/>
      <c r="K15" s="8" t="n">
        <v>16.3157894736842</v>
      </c>
      <c r="M15" s="31" t="n">
        <v>4.74999999999999</v>
      </c>
      <c r="N15" s="28" t="s">
        <v>59</v>
      </c>
      <c r="P15" s="30" t="n">
        <v>19.312</v>
      </c>
      <c r="Q15" s="30"/>
      <c r="R15" s="30" t="n">
        <v>2500</v>
      </c>
      <c r="U15" s="32" t="n">
        <v>356036.688</v>
      </c>
      <c r="V15" s="32" t="n">
        <v>84515.965</v>
      </c>
      <c r="W15" s="32" t="n">
        <v>200012.164</v>
      </c>
      <c r="X15" s="30"/>
      <c r="Y15" s="31" t="n">
        <f aca="false">W15/(W15+V15)</f>
        <v>0.702960950479522</v>
      </c>
      <c r="Z15" s="31"/>
      <c r="AA15" s="31" t="n">
        <f aca="false">(Y15-0.044)/0.033</f>
        <v>19.9685136508946</v>
      </c>
      <c r="AB15" s="8" t="n">
        <v>19.20927933</v>
      </c>
      <c r="AC15" s="8" t="n">
        <v>16.86001275</v>
      </c>
      <c r="AD15" s="8" t="n">
        <v>21.57275139</v>
      </c>
      <c r="AE15" s="30"/>
      <c r="AF15" s="31" t="n">
        <f aca="false">((R15/U15)*(V15+W15))/P15</f>
        <v>103.453029160832</v>
      </c>
    </row>
    <row r="16" customFormat="false" ht="15.75" hidden="false" customHeight="false" outlineLevel="0" collapsed="false">
      <c r="A16" s="28" t="n">
        <v>90</v>
      </c>
      <c r="B16" s="28" t="n">
        <v>591</v>
      </c>
      <c r="C16" s="28" t="s">
        <v>57</v>
      </c>
      <c r="D16" s="29" t="n">
        <v>1</v>
      </c>
      <c r="E16" s="29" t="s">
        <v>58</v>
      </c>
      <c r="F16" s="29" t="n">
        <v>1</v>
      </c>
      <c r="G16" s="28" t="n">
        <v>44</v>
      </c>
      <c r="H16" s="28" t="n">
        <v>46</v>
      </c>
      <c r="I16" s="28" t="n">
        <f aca="false">AVERAGE(G16:H16)/100</f>
        <v>0.45</v>
      </c>
      <c r="J16" s="28"/>
      <c r="K16" s="8" t="n">
        <v>17.1578947368421</v>
      </c>
      <c r="M16" s="31" t="n">
        <v>4.74999999999996</v>
      </c>
      <c r="N16" s="28" t="s">
        <v>59</v>
      </c>
      <c r="P16" s="28" t="n">
        <v>22.888</v>
      </c>
      <c r="Q16" s="28"/>
      <c r="R16" s="30" t="n">
        <v>2500</v>
      </c>
      <c r="U16" s="33" t="n">
        <v>101223.129</v>
      </c>
      <c r="V16" s="33" t="n">
        <v>55734.453</v>
      </c>
      <c r="W16" s="33" t="n">
        <v>123121.433</v>
      </c>
      <c r="X16" s="30"/>
      <c r="Y16" s="31" t="n">
        <f aca="false">W16/(W16+V16)</f>
        <v>0.688383456387899</v>
      </c>
      <c r="Z16" s="31"/>
      <c r="AA16" s="31" t="n">
        <f aca="false">(Y16-0.044)/0.033</f>
        <v>19.5267714056939</v>
      </c>
      <c r="AB16" s="8" t="n">
        <v>18.78243181</v>
      </c>
      <c r="AC16" s="8" t="n">
        <v>16.43619528</v>
      </c>
      <c r="AD16" s="8" t="n">
        <v>21.10782223</v>
      </c>
      <c r="AE16" s="30"/>
      <c r="AF16" s="31" t="n">
        <f aca="false">((R16/U16)*(V16+W16))/P16</f>
        <v>192.999259548405</v>
      </c>
    </row>
    <row r="17" customFormat="false" ht="15.75" hidden="false" customHeight="false" outlineLevel="0" collapsed="false">
      <c r="A17" s="28" t="n">
        <v>90</v>
      </c>
      <c r="B17" s="28" t="n">
        <v>591</v>
      </c>
      <c r="C17" s="28" t="s">
        <v>57</v>
      </c>
      <c r="D17" s="29" t="n">
        <v>1</v>
      </c>
      <c r="E17" s="29" t="s">
        <v>58</v>
      </c>
      <c r="F17" s="29" t="n">
        <v>1</v>
      </c>
      <c r="G17" s="28" t="n">
        <v>48</v>
      </c>
      <c r="H17" s="28" t="n">
        <v>50</v>
      </c>
      <c r="I17" s="28" t="n">
        <f aca="false">AVERAGE(G17:H17)/100</f>
        <v>0.49</v>
      </c>
      <c r="J17" s="28"/>
      <c r="K17" s="8" t="n">
        <v>18</v>
      </c>
      <c r="M17" s="31" t="n">
        <v>1.97727272727274</v>
      </c>
      <c r="N17" s="28" t="s">
        <v>59</v>
      </c>
      <c r="P17" s="30" t="n">
        <v>26.314</v>
      </c>
      <c r="Q17" s="30"/>
      <c r="R17" s="30" t="n">
        <v>2500</v>
      </c>
      <c r="U17" s="33" t="n">
        <v>56962.869</v>
      </c>
      <c r="V17" s="33" t="n">
        <v>59570.343</v>
      </c>
      <c r="W17" s="33" t="n">
        <v>119679.232</v>
      </c>
      <c r="X17" s="30"/>
      <c r="Y17" s="31" t="n">
        <f aca="false">W17/(W17+V17)</f>
        <v>0.66766814928292</v>
      </c>
      <c r="Z17" s="31"/>
      <c r="AA17" s="31" t="n">
        <f aca="false">(Y17-0.044)/0.033</f>
        <v>18.8990348267552</v>
      </c>
      <c r="AB17" s="8" t="n">
        <v>18.15055445</v>
      </c>
      <c r="AC17" s="8" t="n">
        <v>15.81076775</v>
      </c>
      <c r="AD17" s="8" t="n">
        <v>20.5044708</v>
      </c>
      <c r="AE17" s="30"/>
      <c r="AF17" s="31" t="n">
        <f aca="false">((R17/U17)*(V17+W17))/P17</f>
        <v>298.964359677891</v>
      </c>
    </row>
    <row r="18" customFormat="false" ht="15.75" hidden="false" customHeight="false" outlineLevel="0" collapsed="false">
      <c r="A18" s="28" t="n">
        <v>90</v>
      </c>
      <c r="B18" s="28" t="n">
        <v>591</v>
      </c>
      <c r="C18" s="28" t="s">
        <v>57</v>
      </c>
      <c r="D18" s="29" t="n">
        <v>1</v>
      </c>
      <c r="E18" s="29" t="s">
        <v>58</v>
      </c>
      <c r="F18" s="29" t="n">
        <v>1</v>
      </c>
      <c r="G18" s="28" t="n">
        <v>53</v>
      </c>
      <c r="H18" s="28" t="n">
        <v>55</v>
      </c>
      <c r="I18" s="28" t="n">
        <f aca="false">AVERAGE(G18:H18)/100</f>
        <v>0.54</v>
      </c>
      <c r="J18" s="28"/>
      <c r="K18" s="8" t="n">
        <v>20.5287356321839</v>
      </c>
      <c r="M18" s="31" t="n">
        <v>1.97727272727278</v>
      </c>
      <c r="N18" s="28" t="s">
        <v>59</v>
      </c>
      <c r="P18" s="30" t="n">
        <v>20.381</v>
      </c>
      <c r="Q18" s="30"/>
      <c r="R18" s="30" t="n">
        <v>2500</v>
      </c>
      <c r="U18" s="33" t="n">
        <v>203265.832</v>
      </c>
      <c r="V18" s="33" t="n">
        <v>133241.095</v>
      </c>
      <c r="W18" s="33" t="n">
        <v>279824.909</v>
      </c>
      <c r="X18" s="30"/>
      <c r="Y18" s="31" t="n">
        <f aca="false">W18/(W18+V18)</f>
        <v>0.677433887781285</v>
      </c>
      <c r="Z18" s="31"/>
      <c r="AA18" s="31" t="n">
        <f aca="false">(Y18-0.044)/0.033</f>
        <v>19.1949662964026</v>
      </c>
      <c r="AB18" s="8" t="n">
        <v>18.45571188</v>
      </c>
      <c r="AC18" s="8" t="n">
        <v>16.12771715</v>
      </c>
      <c r="AD18" s="8" t="n">
        <v>20.81515545</v>
      </c>
      <c r="AE18" s="30"/>
      <c r="AF18" s="31" t="n">
        <f aca="false">((R18/U18)*(V18+W18))/P18</f>
        <v>249.269757402137</v>
      </c>
    </row>
    <row r="19" customFormat="false" ht="15.75" hidden="false" customHeight="false" outlineLevel="0" collapsed="false">
      <c r="A19" s="28" t="n">
        <v>90</v>
      </c>
      <c r="B19" s="28" t="n">
        <v>591</v>
      </c>
      <c r="C19" s="28" t="s">
        <v>57</v>
      </c>
      <c r="D19" s="29" t="n">
        <v>1</v>
      </c>
      <c r="E19" s="29" t="s">
        <v>58</v>
      </c>
      <c r="F19" s="29" t="n">
        <v>1</v>
      </c>
      <c r="G19" s="28" t="n">
        <v>56</v>
      </c>
      <c r="H19" s="28" t="n">
        <v>58</v>
      </c>
      <c r="I19" s="28" t="n">
        <f aca="false">AVERAGE(G19:H19)/100</f>
        <v>0.57</v>
      </c>
      <c r="J19" s="28"/>
      <c r="K19" s="8" t="n">
        <v>22.0459770114942</v>
      </c>
      <c r="M19" s="31" t="n">
        <v>1.97727272727274</v>
      </c>
      <c r="N19" s="28" t="s">
        <v>59</v>
      </c>
      <c r="P19" s="28" t="n">
        <v>23.65</v>
      </c>
      <c r="Q19" s="28"/>
      <c r="R19" s="30" t="n">
        <v>2500</v>
      </c>
      <c r="U19" s="33" t="n">
        <v>122005.1</v>
      </c>
      <c r="V19" s="33" t="n">
        <v>101860.485</v>
      </c>
      <c r="W19" s="33" t="n">
        <v>230021.707</v>
      </c>
      <c r="X19" s="30"/>
      <c r="Y19" s="31" t="n">
        <f aca="false">W19/(W19+V19)</f>
        <v>0.693082402565306</v>
      </c>
      <c r="Z19" s="31"/>
      <c r="AA19" s="31" t="n">
        <f aca="false">(Y19-0.044)/0.033</f>
        <v>19.6691637141002</v>
      </c>
      <c r="AB19" s="8" t="n">
        <v>18.93293755</v>
      </c>
      <c r="AC19" s="8" t="n">
        <v>16.60073306</v>
      </c>
      <c r="AD19" s="8" t="n">
        <v>21.28822636</v>
      </c>
      <c r="AE19" s="30"/>
      <c r="AF19" s="31" t="n">
        <f aca="false">((R19/U19)*(V19+W19))/P19</f>
        <v>287.55096421185</v>
      </c>
    </row>
    <row r="20" customFormat="false" ht="15.75" hidden="false" customHeight="false" outlineLevel="0" collapsed="false">
      <c r="A20" s="28" t="n">
        <v>90</v>
      </c>
      <c r="B20" s="28" t="n">
        <v>591</v>
      </c>
      <c r="C20" s="28" t="s">
        <v>57</v>
      </c>
      <c r="D20" s="29" t="n">
        <v>1</v>
      </c>
      <c r="E20" s="29" t="s">
        <v>58</v>
      </c>
      <c r="F20" s="29" t="n">
        <v>1</v>
      </c>
      <c r="G20" s="28" t="n">
        <v>61</v>
      </c>
      <c r="H20" s="28" t="n">
        <v>63</v>
      </c>
      <c r="I20" s="28" t="n">
        <f aca="false">AVERAGE(G20:H20)/100</f>
        <v>0.62</v>
      </c>
      <c r="J20" s="28"/>
      <c r="K20" s="8" t="n">
        <v>24.5747126436781</v>
      </c>
      <c r="M20" s="31" t="n">
        <v>1.97727272727276</v>
      </c>
      <c r="N20" s="28" t="s">
        <v>59</v>
      </c>
      <c r="P20" s="28" t="n">
        <v>28.529</v>
      </c>
      <c r="Q20" s="28"/>
      <c r="R20" s="30" t="n">
        <v>2500</v>
      </c>
      <c r="U20" s="33" t="n">
        <v>99095.738</v>
      </c>
      <c r="V20" s="33" t="n">
        <v>77731.025</v>
      </c>
      <c r="W20" s="33" t="n">
        <v>183035.152</v>
      </c>
      <c r="X20" s="30"/>
      <c r="Y20" s="31" t="n">
        <f aca="false">W20/(W20+V20)</f>
        <v>0.701912932519619</v>
      </c>
      <c r="Z20" s="31"/>
      <c r="AA20" s="31" t="n">
        <f aca="false">(Y20-0.044)/0.033</f>
        <v>19.9367555308975</v>
      </c>
      <c r="AB20" s="8" t="n">
        <v>19.17327807</v>
      </c>
      <c r="AC20" s="8" t="n">
        <v>16.86943198</v>
      </c>
      <c r="AD20" s="8" t="n">
        <v>21.53151003</v>
      </c>
      <c r="AE20" s="30"/>
      <c r="AF20" s="31" t="n">
        <f aca="false">((R20/U20)*(V20+W20))/P20</f>
        <v>230.59492411433</v>
      </c>
    </row>
    <row r="21" customFormat="false" ht="15.75" hidden="false" customHeight="false" outlineLevel="0" collapsed="false">
      <c r="A21" s="28" t="n">
        <v>90</v>
      </c>
      <c r="B21" s="28" t="n">
        <v>591</v>
      </c>
      <c r="C21" s="28" t="s">
        <v>57</v>
      </c>
      <c r="D21" s="29" t="n">
        <v>1</v>
      </c>
      <c r="E21" s="29" t="s">
        <v>58</v>
      </c>
      <c r="F21" s="29" t="n">
        <v>1</v>
      </c>
      <c r="G21" s="28" t="n">
        <v>65</v>
      </c>
      <c r="H21" s="28" t="n">
        <v>67</v>
      </c>
      <c r="I21" s="28" t="n">
        <f aca="false">AVERAGE(G21:H21)/100</f>
        <v>0.66</v>
      </c>
      <c r="J21" s="28"/>
      <c r="K21" s="8" t="n">
        <v>26.5977011494252</v>
      </c>
      <c r="M21" s="31" t="n">
        <v>1.9772727272727</v>
      </c>
      <c r="N21" s="28" t="s">
        <v>59</v>
      </c>
      <c r="P21" s="30" t="n">
        <v>24.987</v>
      </c>
      <c r="Q21" s="30"/>
      <c r="R21" s="30" t="n">
        <v>2500</v>
      </c>
      <c r="U21" s="32" t="n">
        <v>64297.381</v>
      </c>
      <c r="V21" s="32" t="n">
        <v>31552.567</v>
      </c>
      <c r="W21" s="32" t="n">
        <v>73393.355</v>
      </c>
      <c r="X21" s="30"/>
      <c r="Y21" s="31" t="n">
        <f aca="false">W21/(W21+V21)</f>
        <v>0.699344515740211</v>
      </c>
      <c r="Z21" s="31"/>
      <c r="AA21" s="31" t="n">
        <f aca="false">(Y21-0.044)/0.033</f>
        <v>19.8589247194003</v>
      </c>
      <c r="AB21" s="8" t="n">
        <v>19.10667392</v>
      </c>
      <c r="AC21" s="8" t="n">
        <v>16.75691921</v>
      </c>
      <c r="AD21" s="8" t="n">
        <v>21.44273136</v>
      </c>
      <c r="AE21" s="30"/>
      <c r="AF21" s="31" t="n">
        <f aca="false">((R21/U21)*(V21+W21))/P21</f>
        <v>163.304508890621</v>
      </c>
    </row>
    <row r="22" customFormat="false" ht="15.75" hidden="false" customHeight="false" outlineLevel="0" collapsed="false">
      <c r="A22" s="28" t="n">
        <v>90</v>
      </c>
      <c r="B22" s="28" t="n">
        <v>591</v>
      </c>
      <c r="C22" s="28" t="s">
        <v>57</v>
      </c>
      <c r="D22" s="29" t="n">
        <v>1</v>
      </c>
      <c r="E22" s="29" t="s">
        <v>58</v>
      </c>
      <c r="F22" s="29" t="n">
        <v>1</v>
      </c>
      <c r="G22" s="28" t="n">
        <v>73</v>
      </c>
      <c r="H22" s="28" t="n">
        <v>75</v>
      </c>
      <c r="I22" s="28" t="n">
        <f aca="false">AVERAGE(G22:H22)/100</f>
        <v>0.74</v>
      </c>
      <c r="J22" s="28"/>
      <c r="K22" s="8" t="n">
        <v>30.6436781609195</v>
      </c>
      <c r="M22" s="31" t="n">
        <v>1.97727272727274</v>
      </c>
      <c r="N22" s="28" t="s">
        <v>59</v>
      </c>
      <c r="P22" s="30" t="n">
        <v>23.787</v>
      </c>
      <c r="Q22" s="30"/>
      <c r="R22" s="30" t="n">
        <v>2500</v>
      </c>
      <c r="U22" s="33" t="n">
        <v>175683.138</v>
      </c>
      <c r="V22" s="33" t="n">
        <v>87517.958</v>
      </c>
      <c r="W22" s="33" t="n">
        <v>202915.522</v>
      </c>
      <c r="X22" s="30"/>
      <c r="Y22" s="31" t="n">
        <f aca="false">W22/(W22+V22)</f>
        <v>0.698664361973695</v>
      </c>
      <c r="Z22" s="31"/>
      <c r="AA22" s="31" t="n">
        <f aca="false">(Y22-0.044)/0.033</f>
        <v>19.8383139992029</v>
      </c>
      <c r="AB22" s="8" t="n">
        <v>19.09268609</v>
      </c>
      <c r="AC22" s="8" t="n">
        <v>16.75621167</v>
      </c>
      <c r="AD22" s="8" t="n">
        <v>21.45532717</v>
      </c>
      <c r="AE22" s="30"/>
      <c r="AF22" s="31" t="n">
        <f aca="false">((R22/U22)*(V22+W22))/P22</f>
        <v>173.746848000488</v>
      </c>
    </row>
    <row r="23" customFormat="false" ht="15.75" hidden="false" customHeight="false" outlineLevel="0" collapsed="false">
      <c r="A23" s="28" t="n">
        <v>90</v>
      </c>
      <c r="B23" s="28" t="n">
        <v>591</v>
      </c>
      <c r="C23" s="28" t="s">
        <v>57</v>
      </c>
      <c r="D23" s="29" t="n">
        <v>1</v>
      </c>
      <c r="E23" s="29" t="s">
        <v>58</v>
      </c>
      <c r="F23" s="29" t="n">
        <v>1</v>
      </c>
      <c r="G23" s="28" t="n">
        <v>82</v>
      </c>
      <c r="H23" s="28" t="n">
        <v>84</v>
      </c>
      <c r="I23" s="28" t="n">
        <f aca="false">AVERAGE(G23:H23)/100</f>
        <v>0.83</v>
      </c>
      <c r="J23" s="28"/>
      <c r="K23" s="8" t="n">
        <v>35.1954022988505</v>
      </c>
      <c r="M23" s="31" t="n">
        <v>1.97727272727274</v>
      </c>
      <c r="N23" s="28" t="s">
        <v>59</v>
      </c>
      <c r="P23" s="30" t="n">
        <v>24.87</v>
      </c>
      <c r="Q23" s="30"/>
      <c r="R23" s="30" t="n">
        <v>2500</v>
      </c>
      <c r="U23" s="33" t="n">
        <v>68174.722</v>
      </c>
      <c r="V23" s="33" t="n">
        <v>56349.852</v>
      </c>
      <c r="W23" s="33" t="n">
        <v>124346.59</v>
      </c>
      <c r="X23" s="30"/>
      <c r="Y23" s="31" t="n">
        <f aca="false">W23/(W23+V23)</f>
        <v>0.688151845292007</v>
      </c>
      <c r="Z23" s="31"/>
      <c r="AA23" s="31" t="n">
        <f aca="false">(Y23-0.044)/0.033</f>
        <v>19.5197528876366</v>
      </c>
      <c r="AB23" s="8" t="n">
        <v>18.77358184</v>
      </c>
      <c r="AC23" s="8" t="n">
        <v>16.45233869</v>
      </c>
      <c r="AD23" s="8" t="n">
        <v>21.14419908</v>
      </c>
      <c r="AE23" s="30"/>
      <c r="AF23" s="31" t="n">
        <f aca="false">((R23/U23)*(V23+W23))/P23</f>
        <v>266.4344932281</v>
      </c>
    </row>
    <row r="24" customFormat="false" ht="15.75" hidden="false" customHeight="false" outlineLevel="0" collapsed="false">
      <c r="A24" s="28" t="n">
        <v>90</v>
      </c>
      <c r="B24" s="28" t="n">
        <v>591</v>
      </c>
      <c r="C24" s="28" t="s">
        <v>57</v>
      </c>
      <c r="D24" s="29" t="n">
        <v>1</v>
      </c>
      <c r="E24" s="29" t="s">
        <v>58</v>
      </c>
      <c r="F24" s="29" t="n">
        <v>1</v>
      </c>
      <c r="G24" s="28" t="n">
        <v>92</v>
      </c>
      <c r="H24" s="28" t="n">
        <v>94</v>
      </c>
      <c r="I24" s="28" t="n">
        <f aca="false">AVERAGE(G24:H24)/100</f>
        <v>0.93</v>
      </c>
      <c r="J24" s="28"/>
      <c r="K24" s="8" t="n">
        <v>40.2528735632183</v>
      </c>
      <c r="M24" s="31" t="n">
        <v>1.9772727272727</v>
      </c>
      <c r="N24" s="28" t="s">
        <v>59</v>
      </c>
      <c r="P24" s="30" t="n">
        <v>22.988</v>
      </c>
      <c r="Q24" s="30"/>
      <c r="R24" s="30" t="n">
        <v>2500</v>
      </c>
      <c r="U24" s="33" t="n">
        <v>406545.714</v>
      </c>
      <c r="V24" s="33" t="n">
        <v>315919.208</v>
      </c>
      <c r="W24" s="33" t="n">
        <v>747012.727</v>
      </c>
      <c r="X24" s="30"/>
      <c r="Y24" s="31" t="n">
        <f aca="false">W24/(W24+V24)</f>
        <v>0.702785100722371</v>
      </c>
      <c r="Z24" s="31"/>
      <c r="AA24" s="31" t="n">
        <f aca="false">(Y24-0.044)/0.033</f>
        <v>19.9631848703749</v>
      </c>
      <c r="AB24" s="8" t="n">
        <v>19.22524967</v>
      </c>
      <c r="AC24" s="8" t="n">
        <v>16.88962436</v>
      </c>
      <c r="AD24" s="8" t="n">
        <v>21.53896698</v>
      </c>
      <c r="AE24" s="30"/>
      <c r="AF24" s="31" t="n">
        <f aca="false">((R24/U24)*(V24+W24))/P24</f>
        <v>284.337989729374</v>
      </c>
    </row>
    <row r="25" customFormat="false" ht="15.75" hidden="false" customHeight="false" outlineLevel="0" collapsed="false">
      <c r="A25" s="28" t="n">
        <v>90</v>
      </c>
      <c r="B25" s="28" t="n">
        <v>591</v>
      </c>
      <c r="C25" s="28" t="s">
        <v>57</v>
      </c>
      <c r="D25" s="29" t="n">
        <v>1</v>
      </c>
      <c r="E25" s="29" t="s">
        <v>58</v>
      </c>
      <c r="F25" s="29" t="n">
        <v>1</v>
      </c>
      <c r="G25" s="28" t="n">
        <v>100</v>
      </c>
      <c r="H25" s="28" t="n">
        <v>102</v>
      </c>
      <c r="I25" s="28" t="n">
        <f aca="false">AVERAGE(G25:H25)/100</f>
        <v>1.01</v>
      </c>
      <c r="J25" s="28"/>
      <c r="K25" s="8" t="n">
        <v>44.2988505747126</v>
      </c>
      <c r="M25" s="31" t="n">
        <v>1.97727272727275</v>
      </c>
      <c r="N25" s="28" t="s">
        <v>59</v>
      </c>
      <c r="P25" s="30" t="n">
        <v>26.876</v>
      </c>
      <c r="Q25" s="30"/>
      <c r="R25" s="30" t="n">
        <v>2500</v>
      </c>
      <c r="U25" s="33" t="n">
        <v>73896.546</v>
      </c>
      <c r="V25" s="33" t="n">
        <v>54500.932</v>
      </c>
      <c r="W25" s="33" t="n">
        <v>126341.944</v>
      </c>
      <c r="X25" s="30"/>
      <c r="Y25" s="31" t="n">
        <f aca="false">W25/(W25+V25)</f>
        <v>0.698628261143115</v>
      </c>
      <c r="Z25" s="31"/>
      <c r="AA25" s="31" t="n">
        <f aca="false">(Y25-0.044)/0.033</f>
        <v>19.8372200346399</v>
      </c>
      <c r="AB25" s="8" t="n">
        <v>19.09759214</v>
      </c>
      <c r="AC25" s="8" t="n">
        <v>16.78400615</v>
      </c>
      <c r="AD25" s="8" t="n">
        <v>21.43042441</v>
      </c>
      <c r="AE25" s="30"/>
      <c r="AF25" s="31" t="n">
        <f aca="false">((R25/U25)*(V25+W25))/P25</f>
        <v>227.642130697373</v>
      </c>
    </row>
    <row r="26" customFormat="false" ht="15.75" hidden="false" customHeight="false" outlineLevel="0" collapsed="false">
      <c r="A26" s="28" t="n">
        <v>90</v>
      </c>
      <c r="B26" s="28" t="n">
        <v>591</v>
      </c>
      <c r="C26" s="28" t="s">
        <v>57</v>
      </c>
      <c r="D26" s="29" t="n">
        <v>1</v>
      </c>
      <c r="E26" s="29" t="s">
        <v>58</v>
      </c>
      <c r="F26" s="29" t="n">
        <v>1</v>
      </c>
      <c r="G26" s="28" t="n">
        <v>109</v>
      </c>
      <c r="H26" s="28" t="n">
        <v>111</v>
      </c>
      <c r="I26" s="28" t="n">
        <f aca="false">AVERAGE(G26:H26)/100</f>
        <v>1.1</v>
      </c>
      <c r="J26" s="28"/>
      <c r="K26" s="8" t="n">
        <v>48.8505747126436</v>
      </c>
      <c r="M26" s="31" t="n">
        <v>1.9772727272727</v>
      </c>
      <c r="N26" s="28" t="s">
        <v>59</v>
      </c>
      <c r="P26" s="30" t="n">
        <v>24.996</v>
      </c>
      <c r="Q26" s="30"/>
      <c r="R26" s="30" t="n">
        <v>2500</v>
      </c>
      <c r="U26" s="32" t="n">
        <v>61186.901</v>
      </c>
      <c r="V26" s="32" t="n">
        <v>50436.077</v>
      </c>
      <c r="W26" s="32" t="n">
        <v>126508.896</v>
      </c>
      <c r="X26" s="30"/>
      <c r="Y26" s="31" t="n">
        <f aca="false">W26/(W26+V26)</f>
        <v>0.714961797756187</v>
      </c>
      <c r="Z26" s="31"/>
      <c r="AA26" s="31" t="n">
        <f aca="false">(Y26-0.044)/0.033</f>
        <v>20.3321756895814</v>
      </c>
      <c r="AB26" s="8" t="n">
        <v>19.57567172</v>
      </c>
      <c r="AC26" s="8" t="n">
        <v>17.26017334</v>
      </c>
      <c r="AD26" s="8" t="n">
        <v>21.90907771</v>
      </c>
      <c r="AE26" s="30"/>
      <c r="AF26" s="31" t="n">
        <f aca="false">((R26/U26)*(V26+W26))/P26</f>
        <v>289.233946864209</v>
      </c>
    </row>
    <row r="27" customFormat="false" ht="15.75" hidden="false" customHeight="false" outlineLevel="0" collapsed="false">
      <c r="A27" s="28" t="n">
        <v>90</v>
      </c>
      <c r="B27" s="28" t="n">
        <v>591</v>
      </c>
      <c r="C27" s="28" t="s">
        <v>57</v>
      </c>
      <c r="D27" s="29" t="n">
        <v>1</v>
      </c>
      <c r="E27" s="29" t="s">
        <v>58</v>
      </c>
      <c r="F27" s="29" t="n">
        <v>1</v>
      </c>
      <c r="G27" s="28" t="n">
        <v>117</v>
      </c>
      <c r="H27" s="28" t="n">
        <v>119</v>
      </c>
      <c r="I27" s="28" t="n">
        <f aca="false">AVERAGE(G27:H27)/100</f>
        <v>1.18</v>
      </c>
      <c r="J27" s="28"/>
      <c r="K27" s="8" t="n">
        <v>52.8965517241379</v>
      </c>
      <c r="M27" s="31" t="n">
        <v>1.97727272727275</v>
      </c>
      <c r="N27" s="28" t="s">
        <v>59</v>
      </c>
      <c r="P27" s="30" t="n">
        <v>28.026</v>
      </c>
      <c r="Q27" s="30"/>
      <c r="R27" s="30" t="n">
        <v>2500</v>
      </c>
      <c r="U27" s="32" t="n">
        <v>73610.254</v>
      </c>
      <c r="V27" s="32" t="n">
        <v>64390.837</v>
      </c>
      <c r="W27" s="32" t="n">
        <v>174036.9</v>
      </c>
      <c r="X27" s="30"/>
      <c r="Y27" s="31" t="n">
        <f aca="false">W27/(W27+V27)</f>
        <v>0.729935628252849</v>
      </c>
      <c r="Z27" s="31"/>
      <c r="AA27" s="31" t="n">
        <f aca="false">(Y27-0.044)/0.033</f>
        <v>20.7859281288742</v>
      </c>
      <c r="AB27" s="8" t="n">
        <v>20.01939208</v>
      </c>
      <c r="AC27" s="8" t="n">
        <v>17.67758125</v>
      </c>
      <c r="AD27" s="8" t="n">
        <v>22.35265882</v>
      </c>
      <c r="AE27" s="30"/>
      <c r="AF27" s="31" t="n">
        <f aca="false">((R27/U27)*(V27+W27))/P27</f>
        <v>288.933136087677</v>
      </c>
    </row>
    <row r="28" customFormat="false" ht="15.75" hidden="false" customHeight="false" outlineLevel="0" collapsed="false">
      <c r="A28" s="28" t="n">
        <v>90</v>
      </c>
      <c r="B28" s="28" t="n">
        <v>591</v>
      </c>
      <c r="C28" s="28" t="s">
        <v>57</v>
      </c>
      <c r="D28" s="29" t="n">
        <v>1</v>
      </c>
      <c r="E28" s="29" t="s">
        <v>58</v>
      </c>
      <c r="F28" s="29" t="n">
        <v>1</v>
      </c>
      <c r="G28" s="28" t="n">
        <v>125</v>
      </c>
      <c r="H28" s="28" t="n">
        <v>127</v>
      </c>
      <c r="I28" s="28" t="n">
        <f aca="false">AVERAGE(G28:H28)/100</f>
        <v>1.26</v>
      </c>
      <c r="J28" s="28"/>
      <c r="K28" s="8" t="n">
        <v>56.9425287356321</v>
      </c>
      <c r="M28" s="31" t="n">
        <v>1.9772727272727</v>
      </c>
      <c r="N28" s="28" t="s">
        <v>59</v>
      </c>
      <c r="P28" s="30" t="n">
        <v>22.048</v>
      </c>
      <c r="Q28" s="30"/>
      <c r="R28" s="30" t="n">
        <v>2500</v>
      </c>
      <c r="U28" s="32" t="n">
        <v>77546.692</v>
      </c>
      <c r="V28" s="32" t="n">
        <v>105316.519</v>
      </c>
      <c r="W28" s="32" t="n">
        <v>239947.874</v>
      </c>
      <c r="X28" s="30"/>
      <c r="Y28" s="31" t="n">
        <f aca="false">W28/(W28+V28)</f>
        <v>0.694968490422932</v>
      </c>
      <c r="Z28" s="31"/>
      <c r="AA28" s="31" t="n">
        <f aca="false">(Y28-0.044)/0.033</f>
        <v>19.726317891604</v>
      </c>
      <c r="AB28" s="8" t="n">
        <v>18.9841225</v>
      </c>
      <c r="AC28" s="8" t="n">
        <v>16.64091149</v>
      </c>
      <c r="AD28" s="8" t="n">
        <v>21.32055155</v>
      </c>
      <c r="AE28" s="30"/>
      <c r="AF28" s="31" t="n">
        <f aca="false">((R28/U28)*(V28+W28))/P28</f>
        <v>504.846470234721</v>
      </c>
    </row>
    <row r="29" customFormat="false" ht="15.75" hidden="false" customHeight="false" outlineLevel="0" collapsed="false">
      <c r="A29" s="28" t="n">
        <v>90</v>
      </c>
      <c r="B29" s="28" t="n">
        <v>591</v>
      </c>
      <c r="C29" s="28" t="s">
        <v>57</v>
      </c>
      <c r="D29" s="29" t="n">
        <v>1</v>
      </c>
      <c r="E29" s="29" t="s">
        <v>58</v>
      </c>
      <c r="F29" s="29" t="n">
        <v>1</v>
      </c>
      <c r="G29" s="28" t="n">
        <v>135</v>
      </c>
      <c r="H29" s="28" t="n">
        <v>137</v>
      </c>
      <c r="I29" s="28" t="n">
        <f aca="false">AVERAGE(G29:H29)/100</f>
        <v>1.36</v>
      </c>
      <c r="J29" s="28"/>
      <c r="K29" s="8" t="n">
        <v>62</v>
      </c>
      <c r="M29" s="31" t="n">
        <v>1.22950819672132</v>
      </c>
      <c r="N29" s="28" t="s">
        <v>59</v>
      </c>
      <c r="P29" s="30" t="n">
        <v>23.914</v>
      </c>
      <c r="Q29" s="30"/>
      <c r="R29" s="30" t="n">
        <v>2500</v>
      </c>
      <c r="U29" s="33" t="n">
        <v>170688.093</v>
      </c>
      <c r="V29" s="33" t="n">
        <v>323352.503</v>
      </c>
      <c r="W29" s="33" t="n">
        <v>677442.289</v>
      </c>
      <c r="X29" s="30"/>
      <c r="Y29" s="31" t="n">
        <f aca="false">W29/(W29+V29)</f>
        <v>0.676904290884839</v>
      </c>
      <c r="Z29" s="31"/>
      <c r="AA29" s="31" t="n">
        <f aca="false">(Y29-0.044)/0.033</f>
        <v>19.1789179056012</v>
      </c>
      <c r="AB29" s="8" t="n">
        <v>18.42761608</v>
      </c>
      <c r="AC29" s="8" t="n">
        <v>16.08640999</v>
      </c>
      <c r="AD29" s="8" t="n">
        <v>20.75204294</v>
      </c>
      <c r="AE29" s="30"/>
      <c r="AF29" s="31" t="n">
        <f aca="false">((R29/U29)*(V29+W29))/P29</f>
        <v>612.956414375695</v>
      </c>
    </row>
    <row r="30" customFormat="false" ht="15.75" hidden="false" customHeight="false" outlineLevel="0" collapsed="false">
      <c r="A30" s="28" t="n">
        <v>90</v>
      </c>
      <c r="B30" s="28" t="n">
        <v>591</v>
      </c>
      <c r="C30" s="28" t="s">
        <v>57</v>
      </c>
      <c r="D30" s="29" t="n">
        <v>1</v>
      </c>
      <c r="E30" s="29" t="s">
        <v>58</v>
      </c>
      <c r="F30" s="29" t="n">
        <v>1</v>
      </c>
      <c r="G30" s="28" t="n">
        <v>143</v>
      </c>
      <c r="H30" s="28" t="n">
        <v>145</v>
      </c>
      <c r="I30" s="28" t="n">
        <f aca="false">AVERAGE(G30:H30)/100</f>
        <v>1.44</v>
      </c>
      <c r="J30" s="28"/>
      <c r="K30" s="8" t="n">
        <v>68.5066666666666</v>
      </c>
      <c r="M30" s="31" t="n">
        <v>1.22950819672131</v>
      </c>
      <c r="N30" s="28" t="s">
        <v>59</v>
      </c>
      <c r="P30" s="30" t="n">
        <v>28.939</v>
      </c>
      <c r="Q30" s="30"/>
      <c r="R30" s="30" t="n">
        <v>2500</v>
      </c>
      <c r="U30" s="33" t="n">
        <v>286528</v>
      </c>
      <c r="V30" s="33" t="n">
        <v>329483</v>
      </c>
      <c r="W30" s="33" t="n">
        <v>840598</v>
      </c>
      <c r="X30" s="30"/>
      <c r="Y30" s="31" t="n">
        <f aca="false">W30/(W30+V30)</f>
        <v>0.718410092976469</v>
      </c>
      <c r="Z30" s="31"/>
      <c r="AA30" s="31" t="n">
        <f aca="false">(Y30-0.044)/0.033</f>
        <v>20.4366694841354</v>
      </c>
      <c r="AB30" s="8" t="n">
        <v>19.6722487</v>
      </c>
      <c r="AC30" s="8" t="n">
        <v>17.32551242</v>
      </c>
      <c r="AD30" s="8" t="n">
        <v>22.01271814</v>
      </c>
      <c r="AE30" s="30"/>
      <c r="AF30" s="31" t="n">
        <f aca="false">((R30/U30)*(V30+W30))/P30</f>
        <v>352.781130613381</v>
      </c>
    </row>
    <row r="31" customFormat="false" ht="15.75" hidden="false" customHeight="false" outlineLevel="0" collapsed="false">
      <c r="A31" s="28" t="n">
        <v>90</v>
      </c>
      <c r="B31" s="28" t="n">
        <v>591</v>
      </c>
      <c r="C31" s="28" t="s">
        <v>57</v>
      </c>
      <c r="D31" s="29" t="n">
        <v>1</v>
      </c>
      <c r="E31" s="29" t="s">
        <v>58</v>
      </c>
      <c r="F31" s="29" t="n">
        <v>2</v>
      </c>
      <c r="G31" s="28" t="n">
        <v>2</v>
      </c>
      <c r="H31" s="28" t="n">
        <v>4</v>
      </c>
      <c r="I31" s="28" t="n">
        <f aca="false">(150+AVERAGE(G31:H31))/100</f>
        <v>1.53</v>
      </c>
      <c r="J31" s="28"/>
      <c r="K31" s="8" t="n">
        <v>75.8266666666666</v>
      </c>
      <c r="M31" s="31" t="n">
        <v>1.22950819672131</v>
      </c>
      <c r="N31" s="28" t="s">
        <v>59</v>
      </c>
      <c r="P31" s="30" t="n">
        <v>25.326</v>
      </c>
      <c r="Q31" s="30"/>
      <c r="R31" s="30" t="n">
        <v>2500</v>
      </c>
      <c r="U31" s="33" t="n">
        <v>56647.746</v>
      </c>
      <c r="V31" s="33" t="n">
        <v>34017.588</v>
      </c>
      <c r="W31" s="33" t="n">
        <v>99309.809</v>
      </c>
      <c r="X31" s="30"/>
      <c r="Y31" s="31" t="n">
        <f aca="false">W31/(W31+V31)</f>
        <v>0.744856730383779</v>
      </c>
      <c r="Z31" s="31"/>
      <c r="AA31" s="31" t="n">
        <f aca="false">(Y31-0.044)/0.033</f>
        <v>21.2380827389024</v>
      </c>
      <c r="AB31" s="8" t="n">
        <v>20.48554913</v>
      </c>
      <c r="AC31" s="8" t="n">
        <v>18.17019119</v>
      </c>
      <c r="AD31" s="8" t="n">
        <v>22.83099572</v>
      </c>
      <c r="AE31" s="30"/>
      <c r="AF31" s="31" t="n">
        <f aca="false">((R31/U31)*(V31+W31))/P31</f>
        <v>232.332610586052</v>
      </c>
    </row>
    <row r="32" customFormat="false" ht="15.75" hidden="false" customHeight="false" outlineLevel="0" collapsed="false">
      <c r="A32" s="28" t="n">
        <v>90</v>
      </c>
      <c r="B32" s="28" t="n">
        <v>591</v>
      </c>
      <c r="C32" s="28" t="s">
        <v>57</v>
      </c>
      <c r="D32" s="29" t="n">
        <v>1</v>
      </c>
      <c r="E32" s="29" t="s">
        <v>58</v>
      </c>
      <c r="F32" s="29" t="n">
        <v>2</v>
      </c>
      <c r="G32" s="28" t="n">
        <v>11</v>
      </c>
      <c r="H32" s="28" t="n">
        <v>13</v>
      </c>
      <c r="I32" s="28" t="n">
        <f aca="false">(150+AVERAGE(G32:H32))/100</f>
        <v>1.62</v>
      </c>
      <c r="J32" s="28"/>
      <c r="K32" s="8" t="n">
        <v>83.1466666666666</v>
      </c>
      <c r="M32" s="31" t="n">
        <v>1.22950819672131</v>
      </c>
      <c r="N32" s="28" t="s">
        <v>59</v>
      </c>
      <c r="P32" s="30" t="n">
        <v>24.197</v>
      </c>
      <c r="Q32" s="30"/>
      <c r="R32" s="30" t="n">
        <v>2500</v>
      </c>
      <c r="U32" s="33" t="n">
        <v>184054.64</v>
      </c>
      <c r="V32" s="33" t="n">
        <v>80500.209</v>
      </c>
      <c r="W32" s="33" t="n">
        <v>221220.791</v>
      </c>
      <c r="X32" s="30"/>
      <c r="Y32" s="31" t="n">
        <f aca="false">W32/(W32+V32)</f>
        <v>0.733196532558224</v>
      </c>
      <c r="Z32" s="31"/>
      <c r="AA32" s="31" t="n">
        <f aca="false">(Y32-0.044)/0.033</f>
        <v>20.8847434108553</v>
      </c>
      <c r="AB32" s="8" t="n">
        <v>20.13347135</v>
      </c>
      <c r="AC32" s="8" t="n">
        <v>17.81086554</v>
      </c>
      <c r="AD32" s="8" t="n">
        <v>22.51851735</v>
      </c>
      <c r="AE32" s="30"/>
      <c r="AF32" s="31" t="n">
        <f aca="false">((R32/U32)*(V32+W32))/P32</f>
        <v>169.370298206727</v>
      </c>
    </row>
    <row r="33" customFormat="false" ht="15.75" hidden="false" customHeight="false" outlineLevel="0" collapsed="false">
      <c r="A33" s="28" t="n">
        <v>90</v>
      </c>
      <c r="B33" s="28" t="n">
        <v>591</v>
      </c>
      <c r="C33" s="28" t="s">
        <v>57</v>
      </c>
      <c r="D33" s="29" t="n">
        <v>1</v>
      </c>
      <c r="E33" s="29" t="s">
        <v>58</v>
      </c>
      <c r="F33" s="29" t="n">
        <v>2</v>
      </c>
      <c r="G33" s="28" t="n">
        <v>22</v>
      </c>
      <c r="H33" s="28" t="n">
        <v>24</v>
      </c>
      <c r="I33" s="28" t="n">
        <f aca="false">(150+AVERAGE(G33:H33))/100</f>
        <v>1.73</v>
      </c>
      <c r="J33" s="28"/>
      <c r="K33" s="8" t="n">
        <v>92.0933333333333</v>
      </c>
      <c r="M33" s="31" t="n">
        <v>1.22950819672131</v>
      </c>
      <c r="N33" s="28" t="s">
        <v>59</v>
      </c>
      <c r="P33" s="30" t="n">
        <v>23.044</v>
      </c>
      <c r="Q33" s="30"/>
      <c r="R33" s="30" t="n">
        <v>2500</v>
      </c>
      <c r="U33" s="33" t="n">
        <v>212733.962</v>
      </c>
      <c r="V33" s="33" t="n">
        <v>169549.419</v>
      </c>
      <c r="W33" s="33" t="n">
        <v>478614.231</v>
      </c>
      <c r="X33" s="30"/>
      <c r="Y33" s="31" t="n">
        <f aca="false">W33/(W33+V33)</f>
        <v>0.738415724177066</v>
      </c>
      <c r="Z33" s="31"/>
      <c r="AA33" s="31" t="n">
        <f aca="false">(Y33-0.044)/0.033</f>
        <v>21.0429007326383</v>
      </c>
      <c r="AB33" s="8" t="n">
        <v>20.30188238</v>
      </c>
      <c r="AC33" s="8" t="n">
        <v>17.97171368</v>
      </c>
      <c r="AD33" s="8" t="n">
        <v>22.63354843</v>
      </c>
      <c r="AE33" s="30"/>
      <c r="AF33" s="31" t="n">
        <f aca="false">((R33/U33)*(V33+W33))/P33</f>
        <v>330.544537908862</v>
      </c>
    </row>
    <row r="34" customFormat="false" ht="15.75" hidden="false" customHeight="false" outlineLevel="0" collapsed="false">
      <c r="A34" s="28" t="n">
        <v>90</v>
      </c>
      <c r="B34" s="28" t="n">
        <v>591</v>
      </c>
      <c r="C34" s="28" t="s">
        <v>57</v>
      </c>
      <c r="D34" s="29" t="n">
        <v>1</v>
      </c>
      <c r="E34" s="29" t="s">
        <v>58</v>
      </c>
      <c r="F34" s="29" t="n">
        <v>2</v>
      </c>
      <c r="G34" s="28" t="n">
        <v>27</v>
      </c>
      <c r="H34" s="28" t="n">
        <v>29</v>
      </c>
      <c r="I34" s="28" t="n">
        <f aca="false">(150+AVERAGE(G34:H34))/100</f>
        <v>1.78</v>
      </c>
      <c r="J34" s="28"/>
      <c r="K34" s="8" t="n">
        <v>96.16</v>
      </c>
      <c r="M34" s="31" t="n">
        <v>1.22950819672131</v>
      </c>
      <c r="N34" s="28" t="s">
        <v>59</v>
      </c>
      <c r="P34" s="30" t="n">
        <v>25.46</v>
      </c>
      <c r="Q34" s="30"/>
      <c r="R34" s="30" t="n">
        <v>2500</v>
      </c>
      <c r="U34" s="33" t="n">
        <v>77625.662</v>
      </c>
      <c r="V34" s="33" t="n">
        <v>54878.962</v>
      </c>
      <c r="W34" s="33" t="n">
        <v>168286.546</v>
      </c>
      <c r="X34" s="30"/>
      <c r="Y34" s="31" t="n">
        <f aca="false">W34/(W34+V34)</f>
        <v>0.75408851263879</v>
      </c>
      <c r="Z34" s="31"/>
      <c r="AA34" s="31" t="n">
        <f aca="false">(Y34-0.044)/0.033</f>
        <v>21.517833716327</v>
      </c>
      <c r="AB34" s="8" t="n">
        <v>20.76011126</v>
      </c>
      <c r="AC34" s="8" t="n">
        <v>18.42400834</v>
      </c>
      <c r="AD34" s="8" t="n">
        <v>23.12545823</v>
      </c>
      <c r="AE34" s="30"/>
      <c r="AF34" s="31" t="n">
        <f aca="false">((R34/U34)*(V34+W34))/P34</f>
        <v>282.295115852886</v>
      </c>
    </row>
    <row r="35" customFormat="false" ht="15.75" hidden="false" customHeight="false" outlineLevel="0" collapsed="false">
      <c r="A35" s="28" t="n">
        <v>90</v>
      </c>
      <c r="B35" s="28" t="n">
        <v>591</v>
      </c>
      <c r="C35" s="28" t="s">
        <v>57</v>
      </c>
      <c r="D35" s="29" t="n">
        <v>1</v>
      </c>
      <c r="E35" s="29" t="s">
        <v>58</v>
      </c>
      <c r="F35" s="29" t="n">
        <v>2</v>
      </c>
      <c r="G35" s="28" t="n">
        <v>36</v>
      </c>
      <c r="H35" s="28" t="n">
        <v>38</v>
      </c>
      <c r="I35" s="28" t="n">
        <f aca="false">(150+AVERAGE(G35:H35))/100</f>
        <v>1.87</v>
      </c>
      <c r="J35" s="28"/>
      <c r="K35" s="8" t="n">
        <v>103.48</v>
      </c>
      <c r="M35" s="31" t="n">
        <v>1.22950819672131</v>
      </c>
      <c r="N35" s="28" t="s">
        <v>59</v>
      </c>
      <c r="P35" s="30" t="n">
        <v>22.618</v>
      </c>
      <c r="Q35" s="24"/>
      <c r="R35" s="30" t="n">
        <v>2500</v>
      </c>
      <c r="U35" s="33" t="n">
        <v>76266.611</v>
      </c>
      <c r="V35" s="33" t="n">
        <v>39240.206</v>
      </c>
      <c r="W35" s="33" t="n">
        <v>119779.283</v>
      </c>
      <c r="X35" s="30"/>
      <c r="Y35" s="31" t="n">
        <f aca="false">W35/(W35+V35)</f>
        <v>0.753236497949003</v>
      </c>
      <c r="Z35" s="31"/>
      <c r="AA35" s="31" t="n">
        <f aca="false">(Y35-0.044)/0.033</f>
        <v>21.4920150893637</v>
      </c>
      <c r="AB35" s="8" t="n">
        <v>20.75197123</v>
      </c>
      <c r="AC35" s="8" t="n">
        <v>18.39664084</v>
      </c>
      <c r="AD35" s="8" t="n">
        <v>23.125847</v>
      </c>
      <c r="AE35" s="30"/>
      <c r="AF35" s="31" t="n">
        <f aca="false">((R35/U35)*(V35+W35))/P35</f>
        <v>230.463267004534</v>
      </c>
    </row>
    <row r="36" customFormat="false" ht="15.75" hidden="false" customHeight="false" outlineLevel="0" collapsed="false">
      <c r="A36" s="28" t="n">
        <v>90</v>
      </c>
      <c r="B36" s="28" t="n">
        <v>591</v>
      </c>
      <c r="C36" s="28" t="s">
        <v>57</v>
      </c>
      <c r="D36" s="29" t="n">
        <v>1</v>
      </c>
      <c r="E36" s="29" t="s">
        <v>58</v>
      </c>
      <c r="F36" s="29" t="n">
        <v>2</v>
      </c>
      <c r="G36" s="28" t="n">
        <v>42</v>
      </c>
      <c r="H36" s="28" t="n">
        <v>44</v>
      </c>
      <c r="I36" s="28" t="n">
        <f aca="false">(150+AVERAGE(G36:H36))/100</f>
        <v>1.93</v>
      </c>
      <c r="J36" s="28"/>
      <c r="K36" s="8" t="n">
        <v>108.36</v>
      </c>
      <c r="M36" s="31" t="n">
        <v>1.22950819672131</v>
      </c>
      <c r="N36" s="28" t="s">
        <v>59</v>
      </c>
      <c r="P36" s="30" t="n">
        <v>23.641</v>
      </c>
      <c r="Q36" s="30"/>
      <c r="R36" s="30" t="n">
        <v>2500</v>
      </c>
      <c r="U36" s="33" t="n">
        <v>192595.179</v>
      </c>
      <c r="V36" s="33" t="n">
        <v>116721.449</v>
      </c>
      <c r="W36" s="33" t="n">
        <v>334983.224</v>
      </c>
      <c r="X36" s="30"/>
      <c r="Y36" s="31" t="n">
        <f aca="false">W36/(W36+V36)</f>
        <v>0.741597871403912</v>
      </c>
      <c r="Z36" s="31"/>
      <c r="AA36" s="31" t="n">
        <f aca="false">(Y36-0.044)/0.033</f>
        <v>21.1393294364822</v>
      </c>
      <c r="AB36" s="8" t="n">
        <v>20.40017661</v>
      </c>
      <c r="AC36" s="8" t="n">
        <v>18.03471228</v>
      </c>
      <c r="AD36" s="8" t="n">
        <v>22.77189895</v>
      </c>
      <c r="AE36" s="30"/>
      <c r="AF36" s="31" t="n">
        <f aca="false">((R36/U36)*(V36+W36))/P36</f>
        <v>248.01807785863</v>
      </c>
    </row>
    <row r="37" customFormat="false" ht="15.75" hidden="false" customHeight="false" outlineLevel="0" collapsed="false">
      <c r="A37" s="28" t="n">
        <v>90</v>
      </c>
      <c r="B37" s="28" t="n">
        <v>591</v>
      </c>
      <c r="C37" s="28" t="s">
        <v>57</v>
      </c>
      <c r="D37" s="29" t="n">
        <v>1</v>
      </c>
      <c r="E37" s="29" t="s">
        <v>58</v>
      </c>
      <c r="F37" s="29" t="n">
        <v>2</v>
      </c>
      <c r="G37" s="28" t="n">
        <v>45</v>
      </c>
      <c r="H37" s="28" t="n">
        <v>47</v>
      </c>
      <c r="I37" s="28" t="n">
        <f aca="false">(150+AVERAGE(G37:H37))/100</f>
        <v>1.96</v>
      </c>
      <c r="J37" s="28"/>
      <c r="K37" s="8" t="n">
        <v>110.8</v>
      </c>
      <c r="M37" s="31" t="n">
        <v>1.22950819672138</v>
      </c>
      <c r="N37" s="28" t="s">
        <v>59</v>
      </c>
      <c r="P37" s="28" t="n">
        <v>25.624</v>
      </c>
      <c r="Q37" s="28"/>
      <c r="R37" s="30" t="n">
        <v>2500</v>
      </c>
      <c r="U37" s="33" t="n">
        <v>103338.135</v>
      </c>
      <c r="V37" s="33" t="n">
        <v>61971.964</v>
      </c>
      <c r="W37" s="33" t="n">
        <v>197805.532</v>
      </c>
      <c r="X37" s="30"/>
      <c r="Y37" s="31" t="n">
        <f aca="false">W37/(W37+V37)</f>
        <v>0.76144213815965</v>
      </c>
      <c r="Z37" s="31"/>
      <c r="AA37" s="31" t="n">
        <f aca="false">(Y37-0.044)/0.033</f>
        <v>21.7406708533227</v>
      </c>
      <c r="AB37" s="8" t="n">
        <v>21.00455758</v>
      </c>
      <c r="AC37" s="8" t="n">
        <v>18.64804703</v>
      </c>
      <c r="AD37" s="8" t="n">
        <v>23.36544707</v>
      </c>
      <c r="AE37" s="30"/>
      <c r="AF37" s="31" t="n">
        <f aca="false">((R37/U37)*(V37+W37))/P37</f>
        <v>245.264103417966</v>
      </c>
    </row>
    <row r="38" customFormat="false" ht="15.75" hidden="false" customHeight="false" outlineLevel="0" collapsed="false">
      <c r="A38" s="28" t="n">
        <v>90</v>
      </c>
      <c r="B38" s="28" t="n">
        <v>591</v>
      </c>
      <c r="C38" s="28" t="s">
        <v>57</v>
      </c>
      <c r="D38" s="29" t="n">
        <v>1</v>
      </c>
      <c r="E38" s="29" t="s">
        <v>58</v>
      </c>
      <c r="F38" s="29" t="n">
        <v>2</v>
      </c>
      <c r="G38" s="28" t="n">
        <v>52</v>
      </c>
      <c r="H38" s="28" t="n">
        <v>54</v>
      </c>
      <c r="I38" s="28" t="n">
        <f aca="false">(150+AVERAGE(G38:H38))/100</f>
        <v>2.03</v>
      </c>
      <c r="J38" s="28"/>
      <c r="K38" s="8" t="n">
        <v>116.493333333333</v>
      </c>
      <c r="M38" s="31" t="n">
        <v>1.22950819672182</v>
      </c>
      <c r="N38" s="28" t="s">
        <v>59</v>
      </c>
      <c r="P38" s="30" t="n">
        <v>23.872</v>
      </c>
      <c r="Q38" s="30"/>
      <c r="R38" s="30" t="n">
        <v>2500</v>
      </c>
      <c r="U38" s="33" t="n">
        <v>196361.965</v>
      </c>
      <c r="V38" s="33" t="n">
        <v>48779.315</v>
      </c>
      <c r="W38" s="33" t="n">
        <v>188564.738</v>
      </c>
      <c r="X38" s="30"/>
      <c r="Y38" s="31" t="n">
        <f aca="false">W38/(W38+V38)</f>
        <v>0.794478461189841</v>
      </c>
      <c r="Z38" s="31"/>
      <c r="AA38" s="31" t="n">
        <f aca="false">(Y38-0.044)/0.033</f>
        <v>22.7417715512073</v>
      </c>
      <c r="AB38" s="8" t="n">
        <v>22.01035246</v>
      </c>
      <c r="AC38" s="8" t="n">
        <v>19.66363749</v>
      </c>
      <c r="AD38" s="8" t="n">
        <v>24.52189269</v>
      </c>
      <c r="AE38" s="30"/>
      <c r="AF38" s="31" t="n">
        <f aca="false">((R38/U38)*(V38+W38))/P38</f>
        <v>126.582068343837</v>
      </c>
    </row>
    <row r="39" customFormat="false" ht="15.75" hidden="false" customHeight="false" outlineLevel="0" collapsed="false">
      <c r="A39" s="28" t="n">
        <v>90</v>
      </c>
      <c r="B39" s="28" t="n">
        <v>591</v>
      </c>
      <c r="C39" s="28" t="s">
        <v>57</v>
      </c>
      <c r="D39" s="29" t="n">
        <v>1</v>
      </c>
      <c r="E39" s="29" t="s">
        <v>58</v>
      </c>
      <c r="F39" s="29" t="n">
        <v>2</v>
      </c>
      <c r="G39" s="28" t="n">
        <v>54</v>
      </c>
      <c r="H39" s="28" t="n">
        <v>56</v>
      </c>
      <c r="I39" s="28" t="n">
        <f aca="false">(150+AVERAGE(G39:H39))/100</f>
        <v>2.05</v>
      </c>
      <c r="J39" s="28"/>
      <c r="K39" s="8" t="n">
        <v>118.119999999999</v>
      </c>
      <c r="M39" s="31" t="n">
        <v>1.22950819672106</v>
      </c>
      <c r="N39" s="28" t="s">
        <v>59</v>
      </c>
      <c r="P39" s="28" t="n">
        <v>25.867</v>
      </c>
      <c r="Q39" s="28"/>
      <c r="R39" s="30" t="n">
        <v>2500</v>
      </c>
      <c r="U39" s="33" t="n">
        <v>89746.733</v>
      </c>
      <c r="V39" s="33" t="n">
        <v>30527.585</v>
      </c>
      <c r="W39" s="33" t="n">
        <v>133997.535</v>
      </c>
      <c r="X39" s="30"/>
      <c r="Y39" s="31" t="n">
        <f aca="false">W39/(W39+V39)</f>
        <v>0.814450310080309</v>
      </c>
      <c r="Z39" s="31"/>
      <c r="AA39" s="31" t="n">
        <f aca="false">(Y39-0.044)/0.033</f>
        <v>23.3469790933427</v>
      </c>
      <c r="AB39" s="8" t="n">
        <v>22.64165524</v>
      </c>
      <c r="AC39" s="8" t="n">
        <v>20.24841106</v>
      </c>
      <c r="AD39" s="8" t="n">
        <v>25.32047527</v>
      </c>
      <c r="AE39" s="30"/>
      <c r="AF39" s="31" t="n">
        <f aca="false">((R39/U39)*(V39+W39))/P39</f>
        <v>177.17706928262</v>
      </c>
    </row>
    <row r="40" customFormat="false" ht="15.75" hidden="false" customHeight="false" outlineLevel="0" collapsed="false">
      <c r="A40" s="28" t="n">
        <v>90</v>
      </c>
      <c r="B40" s="28" t="n">
        <v>591</v>
      </c>
      <c r="C40" s="28" t="s">
        <v>57</v>
      </c>
      <c r="D40" s="29" t="n">
        <v>1</v>
      </c>
      <c r="E40" s="29" t="s">
        <v>58</v>
      </c>
      <c r="F40" s="29" t="n">
        <v>2</v>
      </c>
      <c r="G40" s="28" t="n">
        <v>60</v>
      </c>
      <c r="H40" s="28" t="n">
        <v>62</v>
      </c>
      <c r="I40" s="28" t="n">
        <f aca="false">(150+AVERAGE(G40:H40))/100</f>
        <v>2.11</v>
      </c>
      <c r="J40" s="28"/>
      <c r="K40" s="8" t="n">
        <v>123</v>
      </c>
      <c r="M40" s="31" t="n">
        <v>1.41176470588302</v>
      </c>
      <c r="N40" s="28" t="s">
        <v>59</v>
      </c>
      <c r="P40" s="28" t="n">
        <v>23.855</v>
      </c>
      <c r="Q40" s="28"/>
      <c r="R40" s="30" t="n">
        <v>2500</v>
      </c>
      <c r="U40" s="33" t="n">
        <v>113619.039</v>
      </c>
      <c r="V40" s="33" t="n">
        <v>19742.048</v>
      </c>
      <c r="W40" s="33" t="n">
        <v>113071.473</v>
      </c>
      <c r="X40" s="30"/>
      <c r="Y40" s="31" t="n">
        <f aca="false">W40/(W40+V40)</f>
        <v>0.851355134241189</v>
      </c>
      <c r="Z40" s="31"/>
      <c r="AA40" s="31" t="n">
        <f aca="false">(Y40-0.044)/0.033</f>
        <v>24.4653070982179</v>
      </c>
      <c r="AB40" s="8" t="n">
        <v>23.91119004</v>
      </c>
      <c r="AC40" s="8" t="n">
        <v>21.42150351</v>
      </c>
      <c r="AD40" s="8" t="n">
        <v>27.22302495</v>
      </c>
      <c r="AE40" s="30"/>
      <c r="AF40" s="31" t="n">
        <f aca="false">((R40/U40)*(V40+W40))/P40</f>
        <v>122.504422262051</v>
      </c>
    </row>
    <row r="41" customFormat="false" ht="15.75" hidden="false" customHeight="false" outlineLevel="0" collapsed="false">
      <c r="A41" s="28" t="n">
        <v>90</v>
      </c>
      <c r="B41" s="28" t="n">
        <v>591</v>
      </c>
      <c r="C41" s="28" t="s">
        <v>57</v>
      </c>
      <c r="D41" s="29" t="n">
        <v>1</v>
      </c>
      <c r="E41" s="29" t="s">
        <v>58</v>
      </c>
      <c r="F41" s="29" t="n">
        <v>2</v>
      </c>
      <c r="G41" s="28" t="n">
        <v>62</v>
      </c>
      <c r="H41" s="28" t="n">
        <v>64</v>
      </c>
      <c r="I41" s="28" t="n">
        <f aca="false">(150+AVERAGE(G41:H41))/100</f>
        <v>2.13</v>
      </c>
      <c r="J41" s="28"/>
      <c r="K41" s="8" t="n">
        <v>124.416666666666</v>
      </c>
      <c r="M41" s="31" t="n">
        <v>1.4117647058822</v>
      </c>
      <c r="N41" s="28" t="s">
        <v>59</v>
      </c>
      <c r="P41" s="30" t="n">
        <v>23.929</v>
      </c>
      <c r="Q41" s="24"/>
      <c r="R41" s="30" t="n">
        <v>2500</v>
      </c>
      <c r="U41" s="33" t="n">
        <v>69555.985</v>
      </c>
      <c r="V41" s="33" t="n">
        <v>12644.251</v>
      </c>
      <c r="W41" s="33" t="n">
        <v>67096.547</v>
      </c>
      <c r="X41" s="30"/>
      <c r="Y41" s="31" t="n">
        <f aca="false">W41/(W41+V41)</f>
        <v>0.841433101785613</v>
      </c>
      <c r="Z41" s="31"/>
      <c r="AA41" s="31" t="n">
        <f aca="false">(Y41-0.044)/0.033</f>
        <v>24.1646394480489</v>
      </c>
      <c r="AB41" s="8" t="n">
        <v>23.54800673</v>
      </c>
      <c r="AC41" s="8" t="n">
        <v>21.13929054</v>
      </c>
      <c r="AD41" s="8" t="n">
        <v>26.59673645</v>
      </c>
      <c r="AE41" s="30"/>
      <c r="AF41" s="31" t="n">
        <f aca="false">((R41/U41)*(V41+W41))/P41</f>
        <v>119.773718073156</v>
      </c>
    </row>
    <row r="42" customFormat="false" ht="15.75" hidden="false" customHeight="false" outlineLevel="0" collapsed="false">
      <c r="A42" s="28" t="n">
        <v>90</v>
      </c>
      <c r="B42" s="28" t="n">
        <v>591</v>
      </c>
      <c r="C42" s="28" t="s">
        <v>57</v>
      </c>
      <c r="D42" s="29" t="n">
        <v>1</v>
      </c>
      <c r="E42" s="29" t="s">
        <v>58</v>
      </c>
      <c r="F42" s="29" t="n">
        <v>2</v>
      </c>
      <c r="G42" s="28" t="n">
        <v>66</v>
      </c>
      <c r="H42" s="28" t="n">
        <v>68.5</v>
      </c>
      <c r="I42" s="28" t="n">
        <f aca="false">(150+AVERAGE(G42:H42))/100</f>
        <v>2.1725</v>
      </c>
      <c r="J42" s="28"/>
      <c r="K42" s="8" t="n">
        <v>127.427083333333</v>
      </c>
      <c r="M42" s="31" t="n">
        <v>1.41176470588236</v>
      </c>
      <c r="N42" s="28" t="s">
        <v>59</v>
      </c>
      <c r="P42" s="28" t="n">
        <v>20.625</v>
      </c>
      <c r="Q42" s="28"/>
      <c r="R42" s="30" t="n">
        <v>2500</v>
      </c>
      <c r="U42" s="33" t="n">
        <v>112622.636</v>
      </c>
      <c r="V42" s="33" t="n">
        <v>24813.61</v>
      </c>
      <c r="W42" s="33" t="n">
        <v>119394.737</v>
      </c>
      <c r="X42" s="30"/>
      <c r="Y42" s="31" t="n">
        <f aca="false">W42/(W42+V42)</f>
        <v>0.827932220872069</v>
      </c>
      <c r="Z42" s="31"/>
      <c r="AA42" s="31" t="n">
        <f aca="false">(Y42-0.044)/0.033</f>
        <v>23.7555218446082</v>
      </c>
      <c r="AB42" s="8" t="n">
        <v>23.06846855</v>
      </c>
      <c r="AC42" s="8" t="n">
        <v>20.66888735</v>
      </c>
      <c r="AD42" s="8" t="n">
        <v>25.88920282</v>
      </c>
      <c r="AE42" s="30"/>
      <c r="AF42" s="31" t="n">
        <f aca="false">((R42/U42)*(V42+W42))/P42</f>
        <v>155.206806173171</v>
      </c>
    </row>
    <row r="43" customFormat="false" ht="15.75" hidden="false" customHeight="false" outlineLevel="0" collapsed="false">
      <c r="A43" s="28" t="n">
        <v>90</v>
      </c>
      <c r="B43" s="28" t="n">
        <v>591</v>
      </c>
      <c r="C43" s="28" t="s">
        <v>57</v>
      </c>
      <c r="D43" s="29" t="n">
        <v>1</v>
      </c>
      <c r="E43" s="29" t="s">
        <v>58</v>
      </c>
      <c r="F43" s="29" t="n">
        <v>2</v>
      </c>
      <c r="G43" s="28" t="n">
        <v>70</v>
      </c>
      <c r="H43" s="28" t="n">
        <v>72</v>
      </c>
      <c r="I43" s="28" t="n">
        <f aca="false">(150+AVERAGE(G43:H43))/100</f>
        <v>2.21</v>
      </c>
      <c r="J43" s="28"/>
      <c r="K43" s="8" t="n">
        <v>130.083333333333</v>
      </c>
      <c r="M43" s="31" t="n">
        <v>1.41176470588261</v>
      </c>
      <c r="N43" s="28" t="s">
        <v>59</v>
      </c>
      <c r="P43" s="30" t="n">
        <v>16.283</v>
      </c>
      <c r="Q43" s="30"/>
      <c r="R43" s="30" t="n">
        <v>2500</v>
      </c>
      <c r="U43" s="33" t="n">
        <v>526528.1</v>
      </c>
      <c r="V43" s="33" t="n">
        <v>38406.623</v>
      </c>
      <c r="W43" s="33" t="n">
        <v>165696.251</v>
      </c>
      <c r="X43" s="30"/>
      <c r="Y43" s="31" t="n">
        <f aca="false">W43/(W43+V43)</f>
        <v>0.811827132821265</v>
      </c>
      <c r="Z43" s="31"/>
      <c r="AA43" s="31" t="n">
        <f aca="false">(Y43-0.044)/0.033</f>
        <v>23.2674888733717</v>
      </c>
      <c r="AB43" s="8" t="n">
        <v>22.53431025</v>
      </c>
      <c r="AC43" s="8" t="n">
        <v>20.15016891</v>
      </c>
      <c r="AD43" s="8" t="n">
        <v>25.22097317</v>
      </c>
      <c r="AE43" s="30"/>
      <c r="AF43" s="31" t="n">
        <f aca="false">((R43/U43)*(V43+W43))/P43</f>
        <v>59.5159201110261</v>
      </c>
    </row>
    <row r="44" customFormat="false" ht="15.75" hidden="false" customHeight="false" outlineLevel="0" collapsed="false">
      <c r="A44" s="28" t="n">
        <v>90</v>
      </c>
      <c r="B44" s="28" t="n">
        <v>591</v>
      </c>
      <c r="C44" s="28" t="s">
        <v>57</v>
      </c>
      <c r="D44" s="29" t="n">
        <v>1</v>
      </c>
      <c r="E44" s="29" t="s">
        <v>58</v>
      </c>
      <c r="F44" s="29" t="n">
        <v>2</v>
      </c>
      <c r="G44" s="28" t="n">
        <v>75</v>
      </c>
      <c r="H44" s="28" t="n">
        <v>77</v>
      </c>
      <c r="I44" s="28" t="n">
        <f aca="false">(150+AVERAGE(G44:H44))/100</f>
        <v>2.26</v>
      </c>
      <c r="J44" s="28"/>
      <c r="K44" s="8" t="n">
        <v>133.624999999999</v>
      </c>
      <c r="M44" s="31" t="n">
        <v>1.4117647058817</v>
      </c>
      <c r="N44" s="28" t="s">
        <v>59</v>
      </c>
      <c r="P44" s="28" t="n">
        <v>24.323</v>
      </c>
      <c r="Q44" s="28"/>
      <c r="R44" s="30" t="n">
        <v>2500</v>
      </c>
      <c r="U44" s="33" t="n">
        <v>98896.539</v>
      </c>
      <c r="V44" s="33" t="n">
        <v>127516.538</v>
      </c>
      <c r="W44" s="33" t="n">
        <v>372981.19</v>
      </c>
      <c r="X44" s="30"/>
      <c r="Y44" s="31" t="n">
        <f aca="false">W44/(W44+V44)</f>
        <v>0.745220545736423</v>
      </c>
      <c r="Z44" s="31"/>
      <c r="AA44" s="31" t="n">
        <f aca="false">(Y44-0.044)/0.033</f>
        <v>21.2491074465583</v>
      </c>
      <c r="AB44" s="8" t="n">
        <v>20.47975923</v>
      </c>
      <c r="AC44" s="8" t="n">
        <v>18.13732474</v>
      </c>
      <c r="AD44" s="8" t="n">
        <v>22.87331965</v>
      </c>
      <c r="AE44" s="30"/>
      <c r="AF44" s="31" t="n">
        <f aca="false">((R44/U44)*(V44+W44))/P44</f>
        <v>520.168304815861</v>
      </c>
    </row>
    <row r="45" customFormat="false" ht="15.75" hidden="false" customHeight="false" outlineLevel="0" collapsed="false">
      <c r="A45" s="28" t="n">
        <v>90</v>
      </c>
      <c r="B45" s="28" t="n">
        <v>591</v>
      </c>
      <c r="C45" s="28" t="s">
        <v>57</v>
      </c>
      <c r="D45" s="29" t="n">
        <v>1</v>
      </c>
      <c r="E45" s="29" t="s">
        <v>58</v>
      </c>
      <c r="F45" s="29" t="n">
        <v>2</v>
      </c>
      <c r="G45" s="28" t="n">
        <v>78</v>
      </c>
      <c r="H45" s="28" t="n">
        <v>80</v>
      </c>
      <c r="I45" s="28" t="n">
        <f aca="false">(150+AVERAGE(G45:H45))/100</f>
        <v>2.29</v>
      </c>
      <c r="J45" s="28"/>
      <c r="K45" s="8" t="n">
        <v>135.75</v>
      </c>
      <c r="M45" s="31" t="n">
        <v>1.41176470588274</v>
      </c>
      <c r="N45" s="28" t="s">
        <v>59</v>
      </c>
      <c r="P45" s="30" t="n">
        <v>28.285</v>
      </c>
      <c r="Q45" s="30"/>
      <c r="R45" s="30" t="n">
        <v>2500</v>
      </c>
      <c r="U45" s="33" t="n">
        <v>69472.864</v>
      </c>
      <c r="V45" s="33" t="n">
        <v>174602.546</v>
      </c>
      <c r="W45" s="33" t="n">
        <v>407169.706</v>
      </c>
      <c r="X45" s="30"/>
      <c r="Y45" s="31" t="n">
        <f aca="false">W45/(W45+V45)</f>
        <v>0.69987818188345</v>
      </c>
      <c r="Z45" s="31"/>
      <c r="AA45" s="31" t="n">
        <f aca="false">(Y45-0.044)/0.033</f>
        <v>19.8750964207106</v>
      </c>
      <c r="AB45" s="8" t="n">
        <v>19.11944106</v>
      </c>
      <c r="AC45" s="8" t="n">
        <v>16.79704555</v>
      </c>
      <c r="AD45" s="8" t="n">
        <v>21.48758909</v>
      </c>
      <c r="AE45" s="30"/>
      <c r="AF45" s="31" t="n">
        <f aca="false">((R45/U45)*(V45+W45))/P45</f>
        <v>740.153208539672</v>
      </c>
    </row>
    <row r="46" customFormat="false" ht="15.75" hidden="false" customHeight="false" outlineLevel="0" collapsed="false">
      <c r="A46" s="28" t="n">
        <v>90</v>
      </c>
      <c r="B46" s="28" t="n">
        <v>591</v>
      </c>
      <c r="C46" s="28" t="s">
        <v>57</v>
      </c>
      <c r="D46" s="29" t="n">
        <v>1</v>
      </c>
      <c r="E46" s="29" t="s">
        <v>58</v>
      </c>
      <c r="F46" s="29" t="n">
        <v>2</v>
      </c>
      <c r="G46" s="28" t="n">
        <v>81</v>
      </c>
      <c r="H46" s="28" t="n">
        <v>84</v>
      </c>
      <c r="I46" s="28" t="n">
        <f aca="false">(150+AVERAGE(G46:H46))/100</f>
        <v>2.325</v>
      </c>
      <c r="J46" s="28"/>
      <c r="K46" s="8" t="n">
        <v>138.229166666666</v>
      </c>
      <c r="M46" s="31" t="n">
        <v>1.41176470588182</v>
      </c>
      <c r="N46" s="28" t="s">
        <v>59</v>
      </c>
      <c r="P46" s="28" t="n">
        <v>23.762</v>
      </c>
      <c r="Q46" s="28"/>
      <c r="R46" s="30" t="n">
        <v>2500</v>
      </c>
      <c r="U46" s="33" t="n">
        <v>118917.713</v>
      </c>
      <c r="V46" s="33" t="n">
        <v>17108.813</v>
      </c>
      <c r="W46" s="33" t="n">
        <v>47487.253</v>
      </c>
      <c r="X46" s="30"/>
      <c r="Y46" s="31" t="n">
        <f aca="false">W46/(W46+V46)</f>
        <v>0.735141564193708</v>
      </c>
      <c r="Z46" s="31"/>
      <c r="AA46" s="31" t="n">
        <f aca="false">(Y46-0.044)/0.033</f>
        <v>20.9436837634457</v>
      </c>
      <c r="AB46" s="8" t="n">
        <v>20.19757231</v>
      </c>
      <c r="AC46" s="8" t="n">
        <v>17.85489146</v>
      </c>
      <c r="AD46" s="8" t="n">
        <v>22.55277172</v>
      </c>
      <c r="AE46" s="30"/>
      <c r="AF46" s="31" t="n">
        <f aca="false">((R46/U46)*(V46+W46))/P46</f>
        <v>57.1500399565436</v>
      </c>
    </row>
    <row r="47" customFormat="false" ht="15.75" hidden="false" customHeight="false" outlineLevel="0" collapsed="false">
      <c r="A47" s="28" t="n">
        <v>90</v>
      </c>
      <c r="B47" s="28" t="n">
        <v>591</v>
      </c>
      <c r="C47" s="28" t="s">
        <v>57</v>
      </c>
      <c r="D47" s="29" t="n">
        <v>1</v>
      </c>
      <c r="E47" s="29" t="s">
        <v>58</v>
      </c>
      <c r="F47" s="29" t="n">
        <v>2</v>
      </c>
      <c r="G47" s="28" t="n">
        <v>84</v>
      </c>
      <c r="H47" s="28" t="n">
        <v>86</v>
      </c>
      <c r="I47" s="28" t="n">
        <f aca="false">(150+AVERAGE(G47:H47))/100</f>
        <v>2.35</v>
      </c>
      <c r="J47" s="28"/>
      <c r="K47" s="8" t="n">
        <v>140</v>
      </c>
      <c r="M47" s="31" t="n">
        <v>1.17647058823529</v>
      </c>
      <c r="N47" s="28" t="s">
        <v>59</v>
      </c>
      <c r="P47" s="30" t="n">
        <v>27.882</v>
      </c>
      <c r="Q47" s="30"/>
      <c r="R47" s="30" t="n">
        <v>2500</v>
      </c>
      <c r="U47" s="33" t="n">
        <v>77719.744</v>
      </c>
      <c r="V47" s="33" t="n">
        <v>241414.696</v>
      </c>
      <c r="W47" s="33" t="n">
        <v>522495.318</v>
      </c>
      <c r="X47" s="30"/>
      <c r="Y47" s="31" t="n">
        <f aca="false">W47/(W47+V47)</f>
        <v>0.683974955720374</v>
      </c>
      <c r="Z47" s="31"/>
      <c r="AA47" s="31" t="n">
        <f aca="false">(Y47-0.044)/0.033</f>
        <v>19.393180476375</v>
      </c>
      <c r="AB47" s="8" t="n">
        <v>18.63199098</v>
      </c>
      <c r="AC47" s="8" t="n">
        <v>16.28196524</v>
      </c>
      <c r="AD47" s="8" t="n">
        <v>20.97749271</v>
      </c>
      <c r="AE47" s="30"/>
      <c r="AF47" s="31" t="n">
        <f aca="false">((R47/U47)*(V47+W47))/P47</f>
        <v>881.306407337355</v>
      </c>
    </row>
    <row r="48" customFormat="false" ht="15.75" hidden="false" customHeight="false" outlineLevel="0" collapsed="false">
      <c r="A48" s="28" t="n">
        <v>90</v>
      </c>
      <c r="B48" s="28" t="n">
        <v>591</v>
      </c>
      <c r="C48" s="28" t="s">
        <v>57</v>
      </c>
      <c r="D48" s="29" t="n">
        <v>1</v>
      </c>
      <c r="E48" s="29" t="s">
        <v>58</v>
      </c>
      <c r="F48" s="29" t="n">
        <v>2</v>
      </c>
      <c r="G48" s="28" t="n">
        <v>86</v>
      </c>
      <c r="H48" s="28" t="n">
        <v>89</v>
      </c>
      <c r="I48" s="28" t="n">
        <f aca="false">(150+AVERAGE(G48:H48))/100</f>
        <v>2.375</v>
      </c>
      <c r="J48" s="28"/>
      <c r="K48" s="8" t="n">
        <v>142.125</v>
      </c>
      <c r="M48" s="31" t="n">
        <v>1.17647058823584</v>
      </c>
      <c r="N48" s="28" t="s">
        <v>59</v>
      </c>
      <c r="P48" s="28" t="n">
        <v>21.832</v>
      </c>
      <c r="Q48" s="28"/>
      <c r="R48" s="30" t="n">
        <v>2500</v>
      </c>
      <c r="U48" s="33" t="n">
        <v>100018.579</v>
      </c>
      <c r="V48" s="33" t="n">
        <v>324697.159</v>
      </c>
      <c r="W48" s="33" t="n">
        <v>722184.33</v>
      </c>
      <c r="X48" s="30"/>
      <c r="Y48" s="31" t="n">
        <f aca="false">W48/(W48+V48)</f>
        <v>0.689843442250415</v>
      </c>
      <c r="Z48" s="31"/>
      <c r="AA48" s="31" t="n">
        <f aca="false">(Y48-0.044)/0.033</f>
        <v>19.5710134015277</v>
      </c>
      <c r="AB48" s="8" t="n">
        <v>18.82186704</v>
      </c>
      <c r="AC48" s="8" t="n">
        <v>16.50668714</v>
      </c>
      <c r="AD48" s="8" t="n">
        <v>21.13952187</v>
      </c>
      <c r="AE48" s="30"/>
      <c r="AF48" s="31" t="n">
        <f aca="false">((R48/U48)*(V48+W48))/P48</f>
        <v>1198.56978863322</v>
      </c>
    </row>
    <row r="49" customFormat="false" ht="15.75" hidden="false" customHeight="false" outlineLevel="0" collapsed="false">
      <c r="A49" s="28" t="n">
        <v>90</v>
      </c>
      <c r="B49" s="28" t="n">
        <v>591</v>
      </c>
      <c r="C49" s="28" t="s">
        <v>57</v>
      </c>
      <c r="D49" s="29" t="n">
        <v>1</v>
      </c>
      <c r="E49" s="29" t="s">
        <v>58</v>
      </c>
      <c r="F49" s="29" t="n">
        <v>2</v>
      </c>
      <c r="G49" s="28" t="n">
        <v>89</v>
      </c>
      <c r="H49" s="28" t="n">
        <v>91</v>
      </c>
      <c r="I49" s="28" t="n">
        <f aca="false">(150+AVERAGE(G49:H49))/100</f>
        <v>2.4</v>
      </c>
      <c r="J49" s="28"/>
      <c r="K49" s="8" t="n">
        <v>144.249999999999</v>
      </c>
      <c r="M49" s="31" t="n">
        <v>1.17647058823507</v>
      </c>
      <c r="N49" s="28" t="s">
        <v>59</v>
      </c>
      <c r="P49" s="30" t="n">
        <v>19.175</v>
      </c>
      <c r="Q49" s="30"/>
      <c r="R49" s="30" t="n">
        <v>2500</v>
      </c>
      <c r="U49" s="33" t="n">
        <v>78650.023</v>
      </c>
      <c r="V49" s="33" t="n">
        <v>131320.222</v>
      </c>
      <c r="W49" s="33" t="n">
        <v>296998.661</v>
      </c>
      <c r="X49" s="30"/>
      <c r="Y49" s="31" t="n">
        <f aca="false">W49/(W49+V49)</f>
        <v>0.693405480794551</v>
      </c>
      <c r="Z49" s="31"/>
      <c r="AA49" s="31" t="n">
        <f aca="false">(Y49-0.044)/0.033</f>
        <v>19.6789539634712</v>
      </c>
      <c r="AB49" s="8" t="n">
        <v>18.93359271</v>
      </c>
      <c r="AC49" s="8" t="n">
        <v>16.57091868</v>
      </c>
      <c r="AD49" s="8" t="n">
        <v>21.26613869</v>
      </c>
      <c r="AE49" s="30"/>
      <c r="AF49" s="31" t="n">
        <f aca="false">((R49/U49)*(V49+W49))/P49</f>
        <v>710.02395831328</v>
      </c>
    </row>
    <row r="50" customFormat="false" ht="15.75" hidden="false" customHeight="false" outlineLevel="0" collapsed="false">
      <c r="A50" s="28" t="n">
        <v>90</v>
      </c>
      <c r="B50" s="28" t="n">
        <v>591</v>
      </c>
      <c r="C50" s="28" t="s">
        <v>57</v>
      </c>
      <c r="D50" s="29" t="n">
        <v>1</v>
      </c>
      <c r="E50" s="29" t="s">
        <v>58</v>
      </c>
      <c r="F50" s="29" t="n">
        <v>2</v>
      </c>
      <c r="G50" s="28" t="n">
        <v>95</v>
      </c>
      <c r="H50" s="28" t="n">
        <v>97</v>
      </c>
      <c r="I50" s="28" t="n">
        <f aca="false">(150+AVERAGE(G50:H50))/100</f>
        <v>2.46</v>
      </c>
      <c r="J50" s="28"/>
      <c r="K50" s="8" t="n">
        <v>149.35</v>
      </c>
      <c r="M50" s="31" t="n">
        <v>1.17647058823557</v>
      </c>
      <c r="N50" s="28" t="s">
        <v>59</v>
      </c>
      <c r="P50" s="30" t="n">
        <v>29.267</v>
      </c>
      <c r="Q50" s="30"/>
      <c r="R50" s="30" t="n">
        <v>2500</v>
      </c>
      <c r="U50" s="33" t="n">
        <v>61783.833</v>
      </c>
      <c r="V50" s="33" t="n">
        <v>140310.267</v>
      </c>
      <c r="W50" s="33" t="n">
        <v>346897.364</v>
      </c>
      <c r="X50" s="30"/>
      <c r="Y50" s="31" t="n">
        <f aca="false">W50/(W50+V50)</f>
        <v>0.712011351891161</v>
      </c>
      <c r="Z50" s="31"/>
      <c r="AA50" s="31" t="n">
        <f aca="false">(Y50-0.044)/0.033</f>
        <v>20.2427682391261</v>
      </c>
      <c r="AB50" s="8" t="n">
        <v>19.48898995</v>
      </c>
      <c r="AC50" s="8" t="n">
        <v>17.14059527</v>
      </c>
      <c r="AD50" s="8" t="n">
        <v>21.81760951</v>
      </c>
      <c r="AE50" s="30"/>
      <c r="AF50" s="31" t="n">
        <f aca="false">((R50/U50)*(V50+W50))/P50</f>
        <v>673.598381641167</v>
      </c>
    </row>
    <row r="51" customFormat="false" ht="15.75" hidden="false" customHeight="false" outlineLevel="0" collapsed="false">
      <c r="A51" s="28" t="n">
        <v>90</v>
      </c>
      <c r="B51" s="28" t="n">
        <v>591</v>
      </c>
      <c r="C51" s="28" t="s">
        <v>57</v>
      </c>
      <c r="D51" s="29" t="n">
        <v>1</v>
      </c>
      <c r="E51" s="29" t="s">
        <v>58</v>
      </c>
      <c r="F51" s="29" t="n">
        <v>2</v>
      </c>
      <c r="G51" s="28" t="n">
        <v>100</v>
      </c>
      <c r="H51" s="28" t="n">
        <v>102</v>
      </c>
      <c r="I51" s="28" t="n">
        <f aca="false">(150+AVERAGE(G51:H51))/100</f>
        <v>2.51</v>
      </c>
      <c r="J51" s="28"/>
      <c r="K51" s="8" t="n">
        <v>153.599999999999</v>
      </c>
      <c r="M51" s="31" t="n">
        <v>1.17647058823557</v>
      </c>
      <c r="N51" s="28" t="s">
        <v>59</v>
      </c>
      <c r="P51" s="30" t="n">
        <v>22.735</v>
      </c>
      <c r="Q51" s="24"/>
      <c r="R51" s="30" t="n">
        <v>2500</v>
      </c>
      <c r="U51" s="33" t="n">
        <v>67738.478</v>
      </c>
      <c r="V51" s="33" t="n">
        <v>148015.114</v>
      </c>
      <c r="W51" s="33" t="n">
        <v>403781.258</v>
      </c>
      <c r="X51" s="30"/>
      <c r="Y51" s="31" t="n">
        <f aca="false">W51/(W51+V51)</f>
        <v>0.731757725293634</v>
      </c>
      <c r="Z51" s="31"/>
      <c r="AA51" s="31" t="n">
        <f aca="false">(Y51-0.044)/0.033</f>
        <v>20.8411431907162</v>
      </c>
      <c r="AB51" s="8" t="n">
        <v>20.07914871</v>
      </c>
      <c r="AC51" s="8" t="n">
        <v>17.76269915</v>
      </c>
      <c r="AD51" s="8" t="n">
        <v>22.46298904</v>
      </c>
      <c r="AE51" s="30"/>
      <c r="AF51" s="31" t="n">
        <f aca="false">((R51/U51)*(V51+W51))/P51</f>
        <v>895.753381851081</v>
      </c>
    </row>
    <row r="53" customFormat="false" ht="15.75" hidden="false" customHeight="false" outlineLevel="0" collapsed="false">
      <c r="A53" s="34" t="s">
        <v>60</v>
      </c>
    </row>
  </sheetData>
  <mergeCells count="5">
    <mergeCell ref="A2:I2"/>
    <mergeCell ref="M2:N2"/>
    <mergeCell ref="U2:W2"/>
    <mergeCell ref="AA2:AD2"/>
    <mergeCell ref="AB3:A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E7" activeCellId="0" sqref="BE7"/>
    </sheetView>
  </sheetViews>
  <sheetFormatPr defaultColWidth="10.55078125" defaultRowHeight="15.75" zeroHeight="false" outlineLevelRow="0" outlineLevelCol="0"/>
  <cols>
    <col collapsed="false" customWidth="true" hidden="false" outlineLevel="0" max="10" min="1" style="1" width="10.83"/>
    <col collapsed="false" customWidth="true" hidden="false" outlineLevel="0" max="11" min="11" style="8" width="12.33"/>
    <col collapsed="false" customWidth="true" hidden="false" outlineLevel="0" max="12" min="12" style="1" width="10.83"/>
    <col collapsed="false" customWidth="true" hidden="false" outlineLevel="0" max="13" min="13" style="1" width="18.5"/>
    <col collapsed="false" customWidth="true" hidden="false" outlineLevel="0" max="14" min="14" style="1" width="15.66"/>
    <col collapsed="false" customWidth="true" hidden="false" outlineLevel="0" max="15" min="15" style="1" width="10.83"/>
    <col collapsed="false" customWidth="true" hidden="false" outlineLevel="0" max="16" min="16" style="1" width="14"/>
    <col collapsed="false" customWidth="true" hidden="false" outlineLevel="0" max="21" min="21" style="0" width="17.67"/>
    <col collapsed="false" customWidth="true" hidden="false" outlineLevel="0" max="34" min="34" style="0" width="22.33"/>
    <col collapsed="false" customWidth="true" hidden="false" outlineLevel="0" max="35" min="35" style="0" width="17.33"/>
    <col collapsed="false" customWidth="true" hidden="false" outlineLevel="0" max="37" min="37" style="0" width="19.66"/>
    <col collapsed="false" customWidth="true" hidden="false" outlineLevel="0" max="38" min="38" style="0" width="21.16"/>
    <col collapsed="false" customWidth="true" hidden="false" outlineLevel="0" max="39" min="39" style="0" width="22.66"/>
    <col collapsed="false" customWidth="true" hidden="false" outlineLevel="0" max="40" min="40" style="0" width="23.83"/>
    <col collapsed="false" customWidth="true" hidden="false" outlineLevel="0" max="41" min="41" style="0" width="10.66"/>
    <col collapsed="false" customWidth="true" hidden="false" outlineLevel="0" max="42" min="42" style="0" width="11"/>
    <col collapsed="false" customWidth="true" hidden="false" outlineLevel="0" max="43" min="43" style="0" width="24.83"/>
    <col collapsed="false" customWidth="true" hidden="false" outlineLevel="0" max="45" min="44" style="0" width="11"/>
    <col collapsed="false" customWidth="true" hidden="false" outlineLevel="0" max="47" min="47" style="0" width="44"/>
    <col collapsed="false" customWidth="true" hidden="false" outlineLevel="0" max="48" min="48" style="0" width="19.33"/>
    <col collapsed="false" customWidth="true" hidden="false" outlineLevel="0" max="49" min="49" style="0" width="31"/>
    <col collapsed="false" customWidth="true" hidden="false" outlineLevel="0" max="51" min="50" style="0" width="13.83"/>
    <col collapsed="false" customWidth="true" hidden="false" outlineLevel="0" max="52" min="52" style="0" width="16.83"/>
    <col collapsed="false" customWidth="true" hidden="false" outlineLevel="0" max="54" min="54" style="0" width="12.16"/>
    <col collapsed="false" customWidth="true" hidden="false" outlineLevel="0" max="57" min="57" style="0" width="21"/>
  </cols>
  <sheetData>
    <row r="1" customFormat="false" ht="18" hidden="false" customHeight="false" outlineLevel="0" collapsed="false">
      <c r="A1" s="9" t="s">
        <v>61</v>
      </c>
    </row>
    <row r="2" customFormat="false" ht="15.75" hidden="false" customHeight="false" outlineLevel="0" collapsed="false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1"/>
      <c r="K2" s="12" t="s">
        <v>0</v>
      </c>
      <c r="L2" s="12"/>
      <c r="M2" s="10" t="s">
        <v>17</v>
      </c>
      <c r="N2" s="10"/>
      <c r="O2" s="11"/>
      <c r="P2" s="11"/>
      <c r="U2" s="10" t="s">
        <v>18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H2" s="35" t="s">
        <v>62</v>
      </c>
      <c r="AI2" s="35"/>
      <c r="AJ2" s="36"/>
      <c r="AK2" s="35" t="s">
        <v>63</v>
      </c>
      <c r="AL2" s="35"/>
      <c r="AM2" s="35"/>
      <c r="AN2" s="35"/>
      <c r="AO2" s="35"/>
      <c r="AP2" s="35"/>
      <c r="AQ2" s="14"/>
      <c r="AR2" s="14"/>
      <c r="AS2" s="14"/>
      <c r="AT2" s="36"/>
      <c r="AU2" s="35" t="s">
        <v>64</v>
      </c>
      <c r="AV2" s="35"/>
      <c r="AW2" s="35"/>
      <c r="AX2" s="35"/>
      <c r="AY2" s="35"/>
      <c r="AZ2" s="35"/>
      <c r="BA2" s="35"/>
      <c r="BB2" s="35"/>
      <c r="BC2" s="35"/>
      <c r="BE2" s="12" t="s">
        <v>65</v>
      </c>
    </row>
    <row r="3" s="38" customFormat="true" ht="15.75" hidden="false" customHeight="false" outlineLevel="0" collapsed="false">
      <c r="A3" s="37"/>
      <c r="B3" s="37"/>
      <c r="C3" s="37"/>
      <c r="D3" s="37"/>
      <c r="E3" s="37"/>
      <c r="F3" s="37"/>
      <c r="G3" s="37"/>
      <c r="H3" s="37"/>
      <c r="I3" s="37"/>
      <c r="J3" s="4"/>
      <c r="K3" s="8"/>
      <c r="L3" s="6"/>
      <c r="M3" s="4"/>
      <c r="N3" s="4"/>
      <c r="O3" s="4"/>
      <c r="P3" s="4"/>
      <c r="U3" s="4" t="s">
        <v>38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17" t="s">
        <v>66</v>
      </c>
      <c r="AI3" s="17" t="s">
        <v>67</v>
      </c>
      <c r="AJ3" s="17"/>
      <c r="AK3" s="17" t="s">
        <v>68</v>
      </c>
      <c r="AL3" s="17" t="s">
        <v>67</v>
      </c>
      <c r="AM3" s="17" t="s">
        <v>69</v>
      </c>
      <c r="AN3" s="39" t="s">
        <v>70</v>
      </c>
      <c r="AO3" s="39"/>
      <c r="AP3" s="39"/>
      <c r="AQ3" s="39"/>
      <c r="AR3" s="39"/>
      <c r="AS3" s="39"/>
      <c r="AT3" s="17"/>
      <c r="AU3" s="17" t="s">
        <v>71</v>
      </c>
      <c r="AV3" s="17" t="s">
        <v>72</v>
      </c>
      <c r="AW3" s="17" t="s">
        <v>73</v>
      </c>
      <c r="AX3" s="17"/>
      <c r="AY3" s="17"/>
      <c r="AZ3" s="17"/>
      <c r="BA3" s="39" t="s">
        <v>74</v>
      </c>
      <c r="BB3" s="39"/>
      <c r="BC3" s="39"/>
      <c r="BE3" s="8"/>
    </row>
    <row r="4" customFormat="false" ht="15.75" hidden="false" customHeight="false" outlineLevel="0" collapsed="false">
      <c r="A4" s="17" t="s">
        <v>24</v>
      </c>
      <c r="B4" s="17" t="s">
        <v>25</v>
      </c>
      <c r="C4" s="17" t="s">
        <v>26</v>
      </c>
      <c r="D4" s="17" t="s">
        <v>27</v>
      </c>
      <c r="E4" s="17" t="s">
        <v>28</v>
      </c>
      <c r="F4" s="17" t="s">
        <v>29</v>
      </c>
      <c r="G4" s="17" t="s">
        <v>30</v>
      </c>
      <c r="H4" s="17" t="s">
        <v>31</v>
      </c>
      <c r="I4" s="17" t="s">
        <v>32</v>
      </c>
      <c r="J4" s="17"/>
      <c r="K4" s="17" t="s">
        <v>33</v>
      </c>
      <c r="M4" s="17" t="s">
        <v>34</v>
      </c>
      <c r="N4" s="17" t="s">
        <v>35</v>
      </c>
      <c r="O4" s="17"/>
      <c r="P4" s="17" t="s">
        <v>36</v>
      </c>
      <c r="R4" s="17" t="s">
        <v>37</v>
      </c>
      <c r="U4" s="17" t="n">
        <v>744</v>
      </c>
      <c r="V4" s="17" t="n">
        <v>1302</v>
      </c>
      <c r="W4" s="17" t="n">
        <v>1300</v>
      </c>
      <c r="X4" s="17" t="n">
        <v>1298</v>
      </c>
      <c r="Y4" s="17" t="n">
        <v>1296</v>
      </c>
      <c r="Z4" s="17" t="n">
        <v>1292</v>
      </c>
      <c r="AA4" s="17" t="s">
        <v>75</v>
      </c>
      <c r="AB4" s="17" t="s">
        <v>76</v>
      </c>
      <c r="AC4" s="17" t="s">
        <v>77</v>
      </c>
      <c r="AD4" s="17" t="s">
        <v>78</v>
      </c>
      <c r="AE4" s="17" t="s">
        <v>79</v>
      </c>
      <c r="AF4" s="17" t="n">
        <v>1022</v>
      </c>
      <c r="AH4" s="17" t="s">
        <v>80</v>
      </c>
      <c r="AI4" s="17" t="s">
        <v>81</v>
      </c>
      <c r="AJ4" s="17"/>
      <c r="AK4" s="17" t="s">
        <v>82</v>
      </c>
      <c r="AL4" s="17" t="s">
        <v>83</v>
      </c>
      <c r="AM4" s="17" t="s">
        <v>84</v>
      </c>
      <c r="AN4" s="17" t="s">
        <v>85</v>
      </c>
      <c r="AO4" s="17" t="s">
        <v>44</v>
      </c>
      <c r="AP4" s="17" t="s">
        <v>45</v>
      </c>
      <c r="AQ4" s="17" t="s">
        <v>86</v>
      </c>
      <c r="AR4" s="17" t="s">
        <v>44</v>
      </c>
      <c r="AS4" s="17" t="s">
        <v>45</v>
      </c>
      <c r="AT4" s="17"/>
      <c r="AU4" s="17" t="s">
        <v>87</v>
      </c>
      <c r="AV4" s="17" t="s">
        <v>88</v>
      </c>
      <c r="AW4" s="17" t="s">
        <v>89</v>
      </c>
      <c r="AX4" s="17" t="s">
        <v>90</v>
      </c>
      <c r="AY4" s="17" t="s">
        <v>91</v>
      </c>
      <c r="AZ4" s="17" t="s">
        <v>92</v>
      </c>
      <c r="BA4" s="17" t="s">
        <v>93</v>
      </c>
      <c r="BB4" s="17" t="s">
        <v>94</v>
      </c>
      <c r="BC4" s="17" t="s">
        <v>95</v>
      </c>
      <c r="BE4" s="17" t="s">
        <v>96</v>
      </c>
    </row>
    <row r="5" customFormat="false" ht="16.5" hidden="false" customHeight="false" outlineLevel="0" collapsed="false">
      <c r="A5" s="5"/>
      <c r="B5" s="5"/>
      <c r="C5" s="5"/>
      <c r="D5" s="5"/>
      <c r="E5" s="5"/>
      <c r="F5" s="5"/>
      <c r="G5" s="5" t="s">
        <v>47</v>
      </c>
      <c r="H5" s="5" t="s">
        <v>47</v>
      </c>
      <c r="I5" s="20" t="s">
        <v>48</v>
      </c>
      <c r="J5" s="20"/>
      <c r="K5" s="20" t="s">
        <v>49</v>
      </c>
      <c r="M5" s="20" t="s">
        <v>50</v>
      </c>
      <c r="N5" s="20" t="s">
        <v>51</v>
      </c>
      <c r="O5" s="20"/>
      <c r="P5" s="20" t="s">
        <v>52</v>
      </c>
      <c r="R5" s="20" t="s">
        <v>53</v>
      </c>
      <c r="U5" s="20" t="s">
        <v>54</v>
      </c>
      <c r="V5" s="20" t="s">
        <v>54</v>
      </c>
      <c r="W5" s="20" t="s">
        <v>54</v>
      </c>
      <c r="X5" s="20" t="s">
        <v>54</v>
      </c>
      <c r="Y5" s="20" t="s">
        <v>54</v>
      </c>
      <c r="Z5" s="20" t="s">
        <v>54</v>
      </c>
      <c r="AA5" s="20" t="s">
        <v>54</v>
      </c>
      <c r="AB5" s="20" t="s">
        <v>54</v>
      </c>
      <c r="AC5" s="20" t="s">
        <v>54</v>
      </c>
      <c r="AD5" s="20" t="s">
        <v>54</v>
      </c>
      <c r="AE5" s="20" t="s">
        <v>54</v>
      </c>
      <c r="AF5" s="20" t="s">
        <v>54</v>
      </c>
      <c r="AH5" s="20"/>
      <c r="AI5" s="20"/>
      <c r="AJ5" s="20"/>
      <c r="AK5" s="20" t="s">
        <v>55</v>
      </c>
      <c r="AL5" s="20" t="s">
        <v>55</v>
      </c>
      <c r="AM5" s="20" t="s">
        <v>55</v>
      </c>
      <c r="AN5" s="20" t="s">
        <v>55</v>
      </c>
      <c r="AO5" s="20" t="s">
        <v>55</v>
      </c>
      <c r="AP5" s="20" t="s">
        <v>55</v>
      </c>
      <c r="AQ5" s="20" t="s">
        <v>55</v>
      </c>
      <c r="AR5" s="20" t="s">
        <v>55</v>
      </c>
      <c r="AS5" s="20" t="s">
        <v>55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E5" s="20" t="s">
        <v>56</v>
      </c>
    </row>
    <row r="6" s="40" customFormat="true" ht="15.75" hidden="false" customHeight="false" outlineLevel="0" collapsed="false">
      <c r="A6" s="28" t="n">
        <v>90</v>
      </c>
      <c r="B6" s="28" t="n">
        <v>591</v>
      </c>
      <c r="C6" s="28" t="s">
        <v>57</v>
      </c>
      <c r="D6" s="29" t="n">
        <v>1</v>
      </c>
      <c r="E6" s="29" t="s">
        <v>58</v>
      </c>
      <c r="F6" s="29" t="n">
        <v>1</v>
      </c>
      <c r="G6" s="28" t="n">
        <v>0</v>
      </c>
      <c r="H6" s="28" t="n">
        <v>3</v>
      </c>
      <c r="I6" s="28" t="n">
        <f aca="false">AVERAGE(G6:H6)/100</f>
        <v>0.015</v>
      </c>
      <c r="J6" s="30"/>
      <c r="K6" s="8" t="n">
        <v>0.7</v>
      </c>
      <c r="L6" s="1"/>
      <c r="M6" s="31" t="n">
        <v>2.14285714285715</v>
      </c>
      <c r="N6" s="28" t="s">
        <v>59</v>
      </c>
      <c r="O6" s="1"/>
      <c r="P6" s="30" t="n">
        <v>9.646</v>
      </c>
      <c r="R6" s="28" t="n">
        <v>1000</v>
      </c>
      <c r="U6" s="30" t="n">
        <v>5242540</v>
      </c>
      <c r="V6" s="30" t="n">
        <v>469171</v>
      </c>
      <c r="W6" s="30" t="n">
        <v>115872</v>
      </c>
      <c r="X6" s="30" t="n">
        <v>128915</v>
      </c>
      <c r="Y6" s="30" t="n">
        <v>19405</v>
      </c>
      <c r="Z6" s="30" t="n">
        <v>835348</v>
      </c>
      <c r="AA6" s="30" t="n">
        <v>88186</v>
      </c>
      <c r="AB6" s="30" t="n">
        <v>25443</v>
      </c>
      <c r="AC6" s="30" t="n">
        <v>0</v>
      </c>
      <c r="AD6" s="30" t="n">
        <v>2324</v>
      </c>
      <c r="AE6" s="30" t="n">
        <v>6907</v>
      </c>
      <c r="AF6" s="30" t="n">
        <v>27282</v>
      </c>
      <c r="AG6" s="41"/>
      <c r="AH6" s="31" t="n">
        <f aca="false">SUM(X6:Y6,AA6)/SUM(W6:Y6,AA6)</f>
        <v>0.671171299002775</v>
      </c>
      <c r="AI6" s="31" t="n">
        <f aca="false">LOG(AH6)</f>
        <v>-0.173166623322424</v>
      </c>
      <c r="AJ6" s="31" t="n">
        <f aca="false">AG6*M6</f>
        <v>0</v>
      </c>
      <c r="AK6" s="31" t="n">
        <f aca="false">(AH6*56.2)-10.78</f>
        <v>26.939827003956</v>
      </c>
      <c r="AL6" s="31" t="n">
        <f aca="false">(68.4*AI6)+38.6</f>
        <v>26.7554029647462</v>
      </c>
      <c r="AM6" s="31" t="n">
        <f aca="false">(54.7*AI6)+30.7</f>
        <v>21.2277857042634</v>
      </c>
      <c r="AN6" s="8" t="n">
        <v>28.20172761</v>
      </c>
      <c r="AO6" s="8" t="n">
        <v>21.98679521</v>
      </c>
      <c r="AP6" s="8" t="n">
        <v>35.40245589</v>
      </c>
      <c r="AQ6" s="8" t="n">
        <v>25.83312372</v>
      </c>
      <c r="AR6" s="8" t="n">
        <v>20.12947781</v>
      </c>
      <c r="AS6" s="8" t="n">
        <v>33.22577514</v>
      </c>
      <c r="AT6" s="31"/>
      <c r="AU6" s="31" t="n">
        <f aca="false">SUM(AB6:AF6)/SUM(Z6,AB6:AF6)</f>
        <v>0.0690468336260621</v>
      </c>
      <c r="AV6" s="31" t="n">
        <f aca="false">SUM(W6:Y6)/SUM(W6:AA6)</f>
        <v>0.222435140764789</v>
      </c>
      <c r="AW6" s="31" t="n">
        <f aca="false">(V6/SUM(V6,Z6))*100</f>
        <v>35.9650568523724</v>
      </c>
      <c r="AX6" s="31" t="n">
        <f aca="false">V6/Z6</f>
        <v>0.561647361339226</v>
      </c>
      <c r="AY6" s="31" t="n">
        <f aca="false">X6/Z6</f>
        <v>0.154324904111819</v>
      </c>
      <c r="AZ6" s="31" t="n">
        <f aca="false">X6/Y6</f>
        <v>6.64339087863953</v>
      </c>
      <c r="BA6" s="31" t="n">
        <f aca="false">(-0.77*AH6)+(3.32*AH6^2)+1.59</f>
        <v>2.56876152961671</v>
      </c>
      <c r="BB6" s="31" t="n">
        <f aca="false">(0*(V6/SUM(V6:AA6)))+(1*(W6/SUM(V6:AA6)))+(2*(X6/SUM(V6:AA6)))+(3*(Y6/SUM(V6:AA6)))+(4*(Z6/SUM(V6:AA6)))+(4*(AA6/SUM(V6:AA6)))</f>
        <v>2.49022902449579</v>
      </c>
      <c r="BC6" s="31" t="n">
        <f aca="false">ABS(BA6-BB6)</f>
        <v>0.0785325051209158</v>
      </c>
      <c r="BE6" s="8" t="n">
        <f aca="false">((R6/U6)*SUM(V6:AA6))/P6</f>
        <v>32.7647230423222</v>
      </c>
    </row>
    <row r="7" customFormat="false" ht="15.75" hidden="false" customHeight="false" outlineLevel="0" collapsed="false">
      <c r="A7" s="28" t="n">
        <v>90</v>
      </c>
      <c r="B7" s="28" t="n">
        <v>591</v>
      </c>
      <c r="C7" s="28" t="s">
        <v>57</v>
      </c>
      <c r="D7" s="29" t="n">
        <v>1</v>
      </c>
      <c r="E7" s="29" t="s">
        <v>58</v>
      </c>
      <c r="F7" s="29" t="n">
        <v>1</v>
      </c>
      <c r="G7" s="28" t="n">
        <v>7</v>
      </c>
      <c r="H7" s="28" t="n">
        <v>9</v>
      </c>
      <c r="I7" s="28" t="n">
        <f aca="false">AVERAGE(G7:H7)/100</f>
        <v>0.08</v>
      </c>
      <c r="J7" s="30"/>
      <c r="K7" s="8" t="n">
        <v>3.73333333333333</v>
      </c>
      <c r="M7" s="31" t="n">
        <v>2.14285714285715</v>
      </c>
      <c r="N7" s="28" t="s">
        <v>59</v>
      </c>
      <c r="P7" s="30" t="n">
        <v>21.075</v>
      </c>
      <c r="R7" s="28" t="n">
        <v>1000</v>
      </c>
      <c r="U7" s="30" t="n">
        <v>991133</v>
      </c>
      <c r="V7" s="30" t="n">
        <v>92249</v>
      </c>
      <c r="W7" s="30" t="n">
        <v>24313</v>
      </c>
      <c r="X7" s="30" t="n">
        <v>25370</v>
      </c>
      <c r="Y7" s="30" t="n">
        <v>3763</v>
      </c>
      <c r="Z7" s="30" t="n">
        <v>173330</v>
      </c>
      <c r="AA7" s="30" t="n">
        <v>14477</v>
      </c>
      <c r="AB7" s="30" t="n">
        <v>3622</v>
      </c>
      <c r="AC7" s="30" t="n">
        <v>0</v>
      </c>
      <c r="AD7" s="30" t="n">
        <v>1465</v>
      </c>
      <c r="AE7" s="30" t="n">
        <v>0</v>
      </c>
      <c r="AF7" s="30" t="n">
        <v>1683</v>
      </c>
      <c r="AG7" s="41"/>
      <c r="AH7" s="31" t="n">
        <f aca="false">SUM(X7:Y7,AA7)/SUM(W7:Y7,AA7)</f>
        <v>0.642050557248649</v>
      </c>
      <c r="AI7" s="31" t="n">
        <f aca="false">LOG(AH7)</f>
        <v>-0.192430772757296</v>
      </c>
      <c r="AJ7" s="31" t="n">
        <f aca="false">AG7*M7</f>
        <v>0</v>
      </c>
      <c r="AK7" s="31" t="n">
        <f aca="false">(AH7*56.2)-10.78</f>
        <v>25.3032413173741</v>
      </c>
      <c r="AL7" s="31" t="n">
        <f aca="false">(68.4*AI7)+38.6</f>
        <v>25.4377351434009</v>
      </c>
      <c r="AM7" s="31" t="n">
        <f aca="false">(54.7*AI7)+30.7</f>
        <v>20.1740367301759</v>
      </c>
      <c r="AN7" s="8" t="n">
        <v>26.28249117</v>
      </c>
      <c r="AO7" s="8" t="n">
        <v>20.33652535</v>
      </c>
      <c r="AP7" s="8" t="n">
        <v>33.4716196</v>
      </c>
      <c r="AQ7" s="8" t="n">
        <v>24.0498834</v>
      </c>
      <c r="AR7" s="8" t="n">
        <v>18.34232002</v>
      </c>
      <c r="AS7" s="8" t="n">
        <v>30.84375304</v>
      </c>
      <c r="AT7" s="31"/>
      <c r="AU7" s="31" t="n">
        <f aca="false">SUM(AB7:AF7)/SUM(Z7,AB7:AF7)</f>
        <v>0.0375902276513048</v>
      </c>
      <c r="AV7" s="31" t="n">
        <f aca="false">SUM(W7:Y7)/SUM(W7:AA7)</f>
        <v>0.221535068993961</v>
      </c>
      <c r="AW7" s="31" t="n">
        <f aca="false">(V7/SUM(V7,Z7))*100</f>
        <v>34.7350505875841</v>
      </c>
      <c r="AX7" s="31" t="n">
        <f aca="false">V7/Z7</f>
        <v>0.532216004153926</v>
      </c>
      <c r="AY7" s="31" t="n">
        <f aca="false">X7/Z7</f>
        <v>0.14636819938845</v>
      </c>
      <c r="AZ7" s="31" t="n">
        <f aca="false">X7/Y7</f>
        <v>6.74196120116928</v>
      </c>
      <c r="BA7" s="31" t="n">
        <f aca="false">(-0.77*AH7)+(3.32*AH7^2)+1.59</f>
        <v>2.4642210788887</v>
      </c>
      <c r="BB7" s="31" t="n">
        <f aca="false">(0*(V7/SUM(V7:AA7)))+(1*(W7/SUM(V7:AA7)))+(2*(X7/SUM(V7:AA7)))+(3*(Y7/SUM(V7:AA7)))+(4*(Z7/SUM(V7:AA7)))+(4*(AA7/SUM(V7:AA7)))</f>
        <v>2.51143921175885</v>
      </c>
      <c r="BC7" s="31" t="n">
        <f aca="false">ABS(BA7-BB7)</f>
        <v>0.0472181328701504</v>
      </c>
      <c r="BE7" s="8" t="n">
        <f aca="false">((R7/U7)*SUM(V7:AA7))/P7</f>
        <v>15.9661028694937</v>
      </c>
    </row>
    <row r="8" customFormat="false" ht="15.75" hidden="false" customHeight="false" outlineLevel="0" collapsed="false">
      <c r="A8" s="28" t="n">
        <v>90</v>
      </c>
      <c r="B8" s="28" t="n">
        <v>591</v>
      </c>
      <c r="C8" s="28" t="s">
        <v>57</v>
      </c>
      <c r="D8" s="29" t="n">
        <v>1</v>
      </c>
      <c r="E8" s="29" t="s">
        <v>58</v>
      </c>
      <c r="F8" s="29" t="n">
        <v>1</v>
      </c>
      <c r="G8" s="28" t="n">
        <v>12</v>
      </c>
      <c r="H8" s="28" t="n">
        <v>14</v>
      </c>
      <c r="I8" s="28" t="n">
        <f aca="false">AVERAGE(G8:H8)/100</f>
        <v>0.13</v>
      </c>
      <c r="J8" s="30"/>
      <c r="K8" s="8" t="n">
        <v>6.06666666666666</v>
      </c>
      <c r="M8" s="31" t="n">
        <v>2.14285714285713</v>
      </c>
      <c r="N8" s="28" t="s">
        <v>59</v>
      </c>
      <c r="P8" s="28" t="n">
        <v>30.443</v>
      </c>
      <c r="R8" s="28" t="n">
        <v>1000</v>
      </c>
      <c r="U8" s="30" t="n">
        <v>3166944</v>
      </c>
      <c r="V8" s="30" t="n">
        <v>242113</v>
      </c>
      <c r="W8" s="30" t="n">
        <v>73776</v>
      </c>
      <c r="X8" s="30" t="n">
        <v>78826</v>
      </c>
      <c r="Y8" s="30" t="n">
        <v>10750</v>
      </c>
      <c r="Z8" s="30" t="n">
        <v>533378</v>
      </c>
      <c r="AA8" s="30" t="n">
        <v>42839</v>
      </c>
      <c r="AB8" s="30" t="n">
        <v>15114</v>
      </c>
      <c r="AC8" s="30" t="n">
        <v>0</v>
      </c>
      <c r="AD8" s="30" t="n">
        <v>6377</v>
      </c>
      <c r="AE8" s="30" t="n">
        <v>0</v>
      </c>
      <c r="AF8" s="30" t="n">
        <v>8418</v>
      </c>
      <c r="AG8" s="41"/>
      <c r="AH8" s="31" t="n">
        <f aca="false">SUM(X8:Y8,AA8)/SUM(W8:Y8,AA8)</f>
        <v>0.642195828139929</v>
      </c>
      <c r="AI8" s="31" t="n">
        <f aca="false">LOG(AH8)</f>
        <v>-0.192332520042785</v>
      </c>
      <c r="AJ8" s="31" t="n">
        <f aca="false">AG8*M8</f>
        <v>0</v>
      </c>
      <c r="AK8" s="31" t="n">
        <f aca="false">(AH8*56.2)-10.78</f>
        <v>25.311405541464</v>
      </c>
      <c r="AL8" s="31" t="n">
        <f aca="false">(68.4*AI8)+38.6</f>
        <v>25.4444556290735</v>
      </c>
      <c r="AM8" s="31" t="n">
        <f aca="false">(54.7*AI8)+30.7</f>
        <v>20.1794111536596</v>
      </c>
      <c r="AN8" s="8" t="n">
        <v>26.41472433</v>
      </c>
      <c r="AO8" s="8" t="n">
        <v>20.20609381</v>
      </c>
      <c r="AP8" s="8" t="n">
        <v>33.57348869</v>
      </c>
      <c r="AQ8" s="8" t="n">
        <v>24.19899308</v>
      </c>
      <c r="AR8" s="8" t="n">
        <v>18.40249545</v>
      </c>
      <c r="AS8" s="8" t="n">
        <v>31.01564489</v>
      </c>
      <c r="AT8" s="31"/>
      <c r="AU8" s="31" t="n">
        <f aca="false">SUM(AB8:AF8)/SUM(Z8,AB8:AF8)</f>
        <v>0.053097266579914</v>
      </c>
      <c r="AV8" s="31" t="n">
        <f aca="false">SUM(W8:Y8)/SUM(W8:AA8)</f>
        <v>0.220874590470936</v>
      </c>
      <c r="AW8" s="31" t="n">
        <f aca="false">(V8/SUM(V8,Z8))*100</f>
        <v>31.2206073313552</v>
      </c>
      <c r="AX8" s="31" t="n">
        <f aca="false">V8/Z8</f>
        <v>0.453923858876819</v>
      </c>
      <c r="AY8" s="31" t="n">
        <f aca="false">X8/Z8</f>
        <v>0.14778637289127</v>
      </c>
      <c r="AZ8" s="31" t="n">
        <f aca="false">X8/Y8</f>
        <v>7.3326511627907</v>
      </c>
      <c r="BA8" s="31" t="n">
        <f aca="false">(-0.77*AH8)+(3.32*AH8^2)+1.59</f>
        <v>2.46472861151095</v>
      </c>
      <c r="BB8" s="31" t="n">
        <f aca="false">(0*(V8/SUM(V8:AA8)))+(1*(W8/SUM(V8:AA8)))+(2*(X8/SUM(V8:AA8)))+(3*(Y8/SUM(V8:AA8)))+(4*(Z8/SUM(V8:AA8)))+(4*(AA8/SUM(V8:AA8)))</f>
        <v>2.61647458138175</v>
      </c>
      <c r="BC8" s="31" t="n">
        <f aca="false">ABS(BA8-BB8)</f>
        <v>0.151745969870805</v>
      </c>
      <c r="BE8" s="8" t="n">
        <f aca="false">((R8/U8)*SUM(V8:AA8))/P8</f>
        <v>10.1822321908177</v>
      </c>
    </row>
    <row r="9" customFormat="false" ht="15.75" hidden="false" customHeight="false" outlineLevel="0" collapsed="false">
      <c r="A9" s="28" t="n">
        <v>90</v>
      </c>
      <c r="B9" s="28" t="n">
        <v>591</v>
      </c>
      <c r="C9" s="28" t="s">
        <v>57</v>
      </c>
      <c r="D9" s="29" t="n">
        <v>1</v>
      </c>
      <c r="E9" s="29" t="s">
        <v>58</v>
      </c>
      <c r="F9" s="29" t="n">
        <v>1</v>
      </c>
      <c r="G9" s="28" t="n">
        <v>14</v>
      </c>
      <c r="H9" s="28" t="n">
        <v>16</v>
      </c>
      <c r="I9" s="28" t="n">
        <f aca="false">AVERAGE(G9:H9)/100</f>
        <v>0.15</v>
      </c>
      <c r="J9" s="30"/>
      <c r="K9" s="8" t="n">
        <v>7</v>
      </c>
      <c r="M9" s="31" t="n">
        <v>2.14285714285714</v>
      </c>
      <c r="N9" s="28" t="s">
        <v>59</v>
      </c>
      <c r="P9" s="30" t="n">
        <v>25.903</v>
      </c>
      <c r="R9" s="28" t="n">
        <v>1000</v>
      </c>
      <c r="U9" s="30" t="n">
        <v>1940438</v>
      </c>
      <c r="V9" s="30" t="n">
        <v>69745</v>
      </c>
      <c r="W9" s="30" t="n">
        <v>19369</v>
      </c>
      <c r="X9" s="30" t="n">
        <v>21949</v>
      </c>
      <c r="Y9" s="30" t="n">
        <v>3112</v>
      </c>
      <c r="Z9" s="30" t="n">
        <v>140923</v>
      </c>
      <c r="AA9" s="30" t="n">
        <v>11619</v>
      </c>
      <c r="AB9" s="30" t="n">
        <v>3286</v>
      </c>
      <c r="AC9" s="30" t="n">
        <v>0</v>
      </c>
      <c r="AD9" s="30" t="n">
        <v>1827</v>
      </c>
      <c r="AE9" s="30" t="n">
        <v>0</v>
      </c>
      <c r="AF9" s="30" t="n">
        <v>2255</v>
      </c>
      <c r="AG9" s="41"/>
      <c r="AH9" s="31" t="n">
        <f aca="false">SUM(X9:Y9,AA9)/SUM(W9:Y9,AA9)</f>
        <v>0.65442737604596</v>
      </c>
      <c r="AI9" s="31" t="n">
        <f aca="false">LOG(AH9)</f>
        <v>-0.184138541523443</v>
      </c>
      <c r="AJ9" s="31" t="n">
        <f aca="false">AG9*M9</f>
        <v>0</v>
      </c>
      <c r="AK9" s="31" t="n">
        <f aca="false">(AH9*56.2)-10.78</f>
        <v>25.9988185337829</v>
      </c>
      <c r="AL9" s="31" t="n">
        <f aca="false">(68.4*AI9)+38.6</f>
        <v>26.0049237597965</v>
      </c>
      <c r="AM9" s="31" t="n">
        <f aca="false">(54.7*AI9)+30.7</f>
        <v>20.6276217786676</v>
      </c>
      <c r="AN9" s="8" t="n">
        <v>27.0388647</v>
      </c>
      <c r="AO9" s="8" t="n">
        <v>20.98305596</v>
      </c>
      <c r="AP9" s="8" t="n">
        <v>34.37837548</v>
      </c>
      <c r="AQ9" s="8" t="n">
        <v>24.85650904</v>
      </c>
      <c r="AR9" s="8" t="n">
        <v>18.99657889</v>
      </c>
      <c r="AS9" s="8" t="n">
        <v>31.5978386</v>
      </c>
      <c r="AT9" s="31"/>
      <c r="AU9" s="31" t="n">
        <f aca="false">SUM(AB9:AF9)/SUM(Z9,AB9:AF9)</f>
        <v>0.0496860901875367</v>
      </c>
      <c r="AV9" s="31" t="n">
        <f aca="false">SUM(W9:Y9)/SUM(W9:AA9)</f>
        <v>0.225565054931665</v>
      </c>
      <c r="AW9" s="31" t="n">
        <f aca="false">(V9/SUM(V9,Z9))*100</f>
        <v>33.1065942620616</v>
      </c>
      <c r="AX9" s="31" t="n">
        <f aca="false">V9/Z9</f>
        <v>0.494915663163572</v>
      </c>
      <c r="AY9" s="31" t="n">
        <f aca="false">X9/Z9</f>
        <v>0.155751722571901</v>
      </c>
      <c r="AZ9" s="31" t="n">
        <f aca="false">X9/Y9</f>
        <v>7.0530205655527</v>
      </c>
      <c r="BA9" s="31" t="n">
        <f aca="false">(-0.77*AH9)+(3.32*AH9^2)+1.59</f>
        <v>2.5079645529657</v>
      </c>
      <c r="BB9" s="31" t="n">
        <f aca="false">(0*(V9/SUM(V9:AA9)))+(1*(W9/SUM(V9:AA9)))+(2*(X9/SUM(V9:AA9)))+(3*(Y9/SUM(V9:AA9)))+(4*(Z9/SUM(V9:AA9)))+(4*(AA9/SUM(V9:AA9)))</f>
        <v>2.55990806735229</v>
      </c>
      <c r="BC9" s="31" t="n">
        <f aca="false">ABS(BA9-BB9)</f>
        <v>0.0519435143865881</v>
      </c>
      <c r="BE9" s="8" t="n">
        <f aca="false">((R9/U9)*SUM(V9:AA9))/P9</f>
        <v>5.30641071393942</v>
      </c>
    </row>
    <row r="10" customFormat="false" ht="15.75" hidden="false" customHeight="false" outlineLevel="0" collapsed="false">
      <c r="A10" s="28" t="n">
        <v>90</v>
      </c>
      <c r="B10" s="28" t="n">
        <v>591</v>
      </c>
      <c r="C10" s="28" t="s">
        <v>57</v>
      </c>
      <c r="D10" s="29" t="n">
        <v>1</v>
      </c>
      <c r="E10" s="29" t="s">
        <v>58</v>
      </c>
      <c r="F10" s="29" t="n">
        <v>1</v>
      </c>
      <c r="G10" s="28" t="n">
        <v>20</v>
      </c>
      <c r="H10" s="28" t="n">
        <v>22</v>
      </c>
      <c r="I10" s="28" t="n">
        <f aca="false">AVERAGE(G10:H10)/100</f>
        <v>0.21</v>
      </c>
      <c r="J10" s="30"/>
      <c r="K10" s="8" t="n">
        <v>9.8</v>
      </c>
      <c r="M10" s="31" t="n">
        <v>2.14285714285717</v>
      </c>
      <c r="N10" s="28" t="s">
        <v>59</v>
      </c>
      <c r="P10" s="30" t="n">
        <v>21.922</v>
      </c>
      <c r="R10" s="28" t="n">
        <v>1000</v>
      </c>
      <c r="U10" s="30" t="n">
        <v>1435801</v>
      </c>
      <c r="V10" s="30" t="n">
        <v>39617</v>
      </c>
      <c r="W10" s="30" t="n">
        <v>10054</v>
      </c>
      <c r="X10" s="30" t="n">
        <v>10800</v>
      </c>
      <c r="Y10" s="30" t="n">
        <v>1608</v>
      </c>
      <c r="Z10" s="30" t="n">
        <v>78680</v>
      </c>
      <c r="AA10" s="30" t="n">
        <v>7881</v>
      </c>
      <c r="AB10" s="30" t="n">
        <v>9900</v>
      </c>
      <c r="AC10" s="30" t="n">
        <v>0</v>
      </c>
      <c r="AD10" s="30" t="n">
        <v>489</v>
      </c>
      <c r="AE10" s="30" t="n">
        <v>3370</v>
      </c>
      <c r="AF10" s="30" t="n">
        <v>11117</v>
      </c>
      <c r="AG10" s="41"/>
      <c r="AH10" s="31" t="n">
        <f aca="false">SUM(X10:Y10,AA10)/SUM(W10:Y10,AA10)</f>
        <v>0.668655043996968</v>
      </c>
      <c r="AI10" s="31" t="n">
        <f aca="false">LOG(AH10)</f>
        <v>-0.174797874946307</v>
      </c>
      <c r="AJ10" s="31" t="n">
        <f aca="false">AG10*M10</f>
        <v>0</v>
      </c>
      <c r="AK10" s="31" t="n">
        <f aca="false">(AH10*56.2)-10.78</f>
        <v>26.7984134726296</v>
      </c>
      <c r="AL10" s="31" t="n">
        <f aca="false">(68.4*AI10)+38.6</f>
        <v>26.6438253536726</v>
      </c>
      <c r="AM10" s="31" t="n">
        <f aca="false">(54.7*AI10)+30.7</f>
        <v>21.138556240437</v>
      </c>
      <c r="AN10" s="8" t="n">
        <v>28.10096438</v>
      </c>
      <c r="AO10" s="8" t="n">
        <v>21.85871609</v>
      </c>
      <c r="AP10" s="8" t="n">
        <v>35.26175846</v>
      </c>
      <c r="AQ10" s="8" t="n">
        <v>25.6853725</v>
      </c>
      <c r="AR10" s="8" t="n">
        <v>19.89600224</v>
      </c>
      <c r="AS10" s="8" t="n">
        <v>32.70793915</v>
      </c>
      <c r="AT10" s="31"/>
      <c r="AU10" s="31" t="n">
        <f aca="false">SUM(AB10:AF10)/SUM(Z10,AB10:AF10)</f>
        <v>0.240217853142261</v>
      </c>
      <c r="AV10" s="31" t="n">
        <f aca="false">SUM(W10:Y10)/SUM(W10:AA10)</f>
        <v>0.206029920292048</v>
      </c>
      <c r="AW10" s="31" t="n">
        <f aca="false">(V10/SUM(V10,Z10))*100</f>
        <v>33.4894376019679</v>
      </c>
      <c r="AX10" s="31" t="n">
        <f aca="false">V10/Z10</f>
        <v>0.503520589730554</v>
      </c>
      <c r="AY10" s="31" t="n">
        <f aca="false">X10/Z10</f>
        <v>0.137264870360956</v>
      </c>
      <c r="AZ10" s="31" t="n">
        <f aca="false">X10/Y10</f>
        <v>6.71641791044776</v>
      </c>
      <c r="BA10" s="31" t="n">
        <f aca="false">(-0.77*AH10)+(3.32*AH10^2)+1.59</f>
        <v>2.55950618142612</v>
      </c>
      <c r="BB10" s="31" t="n">
        <f aca="false">(0*(V10/SUM(V10:AA10)))+(1*(W10/SUM(V10:AA10)))+(2*(X10/SUM(V10:AA10)))+(3*(Y10/SUM(V10:AA10)))+(4*(Z10/SUM(V10:AA10)))+(4*(AA10/SUM(V10:AA10)))</f>
        <v>2.57482508073197</v>
      </c>
      <c r="BC10" s="31" t="n">
        <f aca="false">ABS(BA10-BB10)</f>
        <v>0.0153188993058455</v>
      </c>
      <c r="BE10" s="8" t="n">
        <f aca="false">((R10/U10)*SUM(V10:AA10))/P10</f>
        <v>4.72238370629275</v>
      </c>
    </row>
    <row r="11" customFormat="false" ht="15.75" hidden="false" customHeight="false" outlineLevel="0" collapsed="false">
      <c r="A11" s="28" t="n">
        <v>90</v>
      </c>
      <c r="B11" s="28" t="n">
        <v>591</v>
      </c>
      <c r="C11" s="28" t="s">
        <v>57</v>
      </c>
      <c r="D11" s="29" t="n">
        <v>1</v>
      </c>
      <c r="E11" s="29" t="s">
        <v>58</v>
      </c>
      <c r="F11" s="29" t="n">
        <v>1</v>
      </c>
      <c r="G11" s="28" t="n">
        <v>25</v>
      </c>
      <c r="H11" s="28" t="n">
        <v>27</v>
      </c>
      <c r="I11" s="28" t="n">
        <f aca="false">AVERAGE(G11:H11)/100</f>
        <v>0.26</v>
      </c>
      <c r="J11" s="30"/>
      <c r="K11" s="8" t="n">
        <v>12.1333333333333</v>
      </c>
      <c r="M11" s="31" t="n">
        <v>2.1428571428571</v>
      </c>
      <c r="N11" s="28" t="s">
        <v>59</v>
      </c>
      <c r="P11" s="28" t="n">
        <v>25.294</v>
      </c>
      <c r="R11" s="28" t="n">
        <v>1000</v>
      </c>
      <c r="U11" s="30" t="n">
        <v>2550074</v>
      </c>
      <c r="V11" s="30" t="n">
        <v>52772</v>
      </c>
      <c r="W11" s="30" t="n">
        <v>14704</v>
      </c>
      <c r="X11" s="30" t="n">
        <v>14873</v>
      </c>
      <c r="Y11" s="30" t="n">
        <v>2306</v>
      </c>
      <c r="Z11" s="30" t="n">
        <v>108106</v>
      </c>
      <c r="AA11" s="30" t="n">
        <v>6410</v>
      </c>
      <c r="AB11" s="30" t="n">
        <v>1871</v>
      </c>
      <c r="AC11" s="30" t="n">
        <v>11359</v>
      </c>
      <c r="AD11" s="30" t="n">
        <v>5570</v>
      </c>
      <c r="AE11" s="30" t="n">
        <v>0</v>
      </c>
      <c r="AF11" s="30" t="n">
        <v>7178</v>
      </c>
      <c r="AG11" s="41"/>
      <c r="AH11" s="31" t="n">
        <f aca="false">SUM(X11:Y11,AA11)/SUM(W11:Y11,AA11)</f>
        <v>0.616013370589925</v>
      </c>
      <c r="AI11" s="31" t="n">
        <f aca="false">LOG(AH11)</f>
        <v>-0.210409861357643</v>
      </c>
      <c r="AJ11" s="31" t="n">
        <f aca="false">AG11*M11</f>
        <v>0</v>
      </c>
      <c r="AK11" s="31" t="n">
        <f aca="false">(AH11*56.2)-10.78</f>
        <v>23.8399514271538</v>
      </c>
      <c r="AL11" s="31" t="n">
        <f aca="false">(68.4*AI11)+38.6</f>
        <v>24.2079654831372</v>
      </c>
      <c r="AM11" s="31" t="n">
        <f aca="false">(54.7*AI11)+30.7</f>
        <v>19.1905805837369</v>
      </c>
      <c r="AN11" s="8" t="n">
        <v>24.47026053</v>
      </c>
      <c r="AO11" s="8" t="n">
        <v>18.52591422</v>
      </c>
      <c r="AP11" s="8" t="n">
        <v>31.62308579</v>
      </c>
      <c r="AQ11" s="8" t="n">
        <v>22.54187286</v>
      </c>
      <c r="AR11" s="8" t="n">
        <v>16.79248491</v>
      </c>
      <c r="AS11" s="8" t="n">
        <v>29.31419755</v>
      </c>
      <c r="AT11" s="31"/>
      <c r="AU11" s="31" t="n">
        <f aca="false">SUM(AB11:AF11)/SUM(Z11,AB11:AF11)</f>
        <v>0.193744220041168</v>
      </c>
      <c r="AV11" s="31" t="n">
        <f aca="false">SUM(W11:Y11)/SUM(W11:AA11)</f>
        <v>0.217781542223649</v>
      </c>
      <c r="AW11" s="31" t="n">
        <f aca="false">(V11/SUM(V11,Z11))*100</f>
        <v>32.8024963015453</v>
      </c>
      <c r="AX11" s="31" t="n">
        <f aca="false">V11/Z11</f>
        <v>0.488150518935119</v>
      </c>
      <c r="AY11" s="31" t="n">
        <f aca="false">X11/Z11</f>
        <v>0.137577932769689</v>
      </c>
      <c r="AZ11" s="31" t="n">
        <f aca="false">X11/Y11</f>
        <v>6.44969644405898</v>
      </c>
      <c r="BA11" s="31" t="n">
        <f aca="false">(-0.77*AH11)+(3.32*AH11^2)+1.59</f>
        <v>2.37551831416102</v>
      </c>
      <c r="BB11" s="31" t="n">
        <f aca="false">(0*(V11/SUM(V11:AA11)))+(1*(W11/SUM(V11:AA11)))+(2*(X11/SUM(V11:AA11)))+(3*(Y11/SUM(V11:AA11)))+(4*(Z11/SUM(V11:AA11)))+(4*(AA11/SUM(V11:AA11)))</f>
        <v>2.55776192317155</v>
      </c>
      <c r="BC11" s="31" t="n">
        <f aca="false">ABS(BA11-BB11)</f>
        <v>0.182243609010528</v>
      </c>
      <c r="BE11" s="8" t="n">
        <f aca="false">((R11/U11)*SUM(V11:AA11))/P11</f>
        <v>3.08784723500126</v>
      </c>
    </row>
    <row r="12" customFormat="false" ht="15.75" hidden="false" customHeight="false" outlineLevel="0" collapsed="false">
      <c r="A12" s="28" t="n">
        <v>90</v>
      </c>
      <c r="B12" s="28" t="n">
        <v>591</v>
      </c>
      <c r="C12" s="28" t="s">
        <v>57</v>
      </c>
      <c r="D12" s="29" t="n">
        <v>1</v>
      </c>
      <c r="E12" s="29" t="s">
        <v>58</v>
      </c>
      <c r="F12" s="29" t="n">
        <v>1</v>
      </c>
      <c r="G12" s="28" t="n">
        <v>29</v>
      </c>
      <c r="H12" s="28" t="n">
        <v>31</v>
      </c>
      <c r="I12" s="28" t="n">
        <f aca="false">AVERAGE(G12:H12)/100</f>
        <v>0.3</v>
      </c>
      <c r="J12" s="30"/>
      <c r="K12" s="8" t="n">
        <v>14</v>
      </c>
      <c r="M12" s="31" t="n">
        <v>4.75000000000016</v>
      </c>
      <c r="N12" s="28" t="s">
        <v>59</v>
      </c>
      <c r="P12" s="28" t="n">
        <v>21.721</v>
      </c>
      <c r="R12" s="28" t="n">
        <v>1000</v>
      </c>
      <c r="U12" s="30" t="n">
        <v>2781068</v>
      </c>
      <c r="V12" s="30" t="n">
        <v>76699</v>
      </c>
      <c r="W12" s="30" t="n">
        <v>20373</v>
      </c>
      <c r="X12" s="30" t="n">
        <v>20174</v>
      </c>
      <c r="Y12" s="30" t="n">
        <v>2869</v>
      </c>
      <c r="Z12" s="30" t="n">
        <v>158377</v>
      </c>
      <c r="AA12" s="30" t="n">
        <v>11247</v>
      </c>
      <c r="AB12" s="30" t="n">
        <v>3558</v>
      </c>
      <c r="AC12" s="30" t="n">
        <v>13773</v>
      </c>
      <c r="AD12" s="30" t="n">
        <v>6639</v>
      </c>
      <c r="AE12" s="30" t="n">
        <v>0</v>
      </c>
      <c r="AF12" s="30" t="n">
        <v>7833</v>
      </c>
      <c r="AG12" s="41"/>
      <c r="AH12" s="31" t="n">
        <f aca="false">SUM(X12:Y12,AA12)/SUM(W12:Y12,AA12)</f>
        <v>0.627298172438395</v>
      </c>
      <c r="AI12" s="31" t="n">
        <f aca="false">LOG(AH12)</f>
        <v>-0.202525977728211</v>
      </c>
      <c r="AJ12" s="31" t="n">
        <f aca="false">AG12*M12</f>
        <v>0</v>
      </c>
      <c r="AK12" s="31" t="n">
        <f aca="false">(AH12*56.2)-10.78</f>
        <v>24.4741572910378</v>
      </c>
      <c r="AL12" s="31" t="n">
        <f aca="false">(68.4*AI12)+38.6</f>
        <v>24.7472231233904</v>
      </c>
      <c r="AM12" s="31" t="n">
        <f aca="false">(54.7*AI12)+30.7</f>
        <v>19.6218290182669</v>
      </c>
      <c r="AN12" s="8" t="n">
        <v>25.26917111</v>
      </c>
      <c r="AO12" s="8" t="n">
        <v>19.38439811</v>
      </c>
      <c r="AP12" s="8" t="n">
        <v>32.59670935</v>
      </c>
      <c r="AQ12" s="8" t="n">
        <v>23.24441246</v>
      </c>
      <c r="AR12" s="8" t="n">
        <v>17.6411256</v>
      </c>
      <c r="AS12" s="8" t="n">
        <v>29.95915819</v>
      </c>
      <c r="AT12" s="31"/>
      <c r="AU12" s="31" t="n">
        <f aca="false">SUM(AB12:AF12)/SUM(Z12,AB12:AF12)</f>
        <v>0.167225786097381</v>
      </c>
      <c r="AV12" s="31" t="n">
        <f aca="false">SUM(W12:Y12)/SUM(W12:AA12)</f>
        <v>0.203792714983102</v>
      </c>
      <c r="AW12" s="31" t="n">
        <f aca="false">(V12/SUM(V12,Z12))*100</f>
        <v>32.6273205261277</v>
      </c>
      <c r="AX12" s="31" t="n">
        <f aca="false">V12/Z12</f>
        <v>0.484281177191133</v>
      </c>
      <c r="AY12" s="31" t="n">
        <f aca="false">X12/Z12</f>
        <v>0.127379606887364</v>
      </c>
      <c r="AZ12" s="31" t="n">
        <f aca="false">X12/Y12</f>
        <v>7.03171836876961</v>
      </c>
      <c r="BA12" s="31" t="n">
        <f aca="false">(-0.77*AH12)+(3.32*AH12^2)+1.59</f>
        <v>2.41341035774234</v>
      </c>
      <c r="BB12" s="31" t="n">
        <f aca="false">(0*(V12/SUM(V12:AA12)))+(1*(W12/SUM(V12:AA12)))+(2*(X12/SUM(V12:AA12)))+(3*(Y12/SUM(V12:AA12)))+(4*(Z12/SUM(V12:AA12)))+(4*(AA12/SUM(V12:AA12)))</f>
        <v>2.58102637201067</v>
      </c>
      <c r="BC12" s="31" t="n">
        <f aca="false">ABS(BA12-BB12)</f>
        <v>0.167616014268328</v>
      </c>
      <c r="BE12" s="8" t="n">
        <f aca="false">((R12/U12)*SUM(V12:AA12))/P12</f>
        <v>4.79640153534546</v>
      </c>
    </row>
    <row r="13" customFormat="false" ht="15.75" hidden="false" customHeight="false" outlineLevel="0" collapsed="false">
      <c r="A13" s="28" t="n">
        <v>90</v>
      </c>
      <c r="B13" s="28" t="n">
        <v>591</v>
      </c>
      <c r="C13" s="28" t="s">
        <v>57</v>
      </c>
      <c r="D13" s="29" t="n">
        <v>1</v>
      </c>
      <c r="E13" s="29" t="s">
        <v>58</v>
      </c>
      <c r="F13" s="29" t="n">
        <v>1</v>
      </c>
      <c r="G13" s="28" t="n">
        <v>35</v>
      </c>
      <c r="H13" s="28" t="n">
        <v>37</v>
      </c>
      <c r="I13" s="28" t="n">
        <f aca="false">AVERAGE(G13:H13)/100</f>
        <v>0.36</v>
      </c>
      <c r="J13" s="30"/>
      <c r="K13" s="8" t="n">
        <v>15.2631578947368</v>
      </c>
      <c r="M13" s="31" t="n">
        <v>4.75000000000053</v>
      </c>
      <c r="N13" s="28" t="s">
        <v>59</v>
      </c>
      <c r="P13" s="30" t="n">
        <v>23.593</v>
      </c>
      <c r="R13" s="28" t="n">
        <v>1000</v>
      </c>
      <c r="U13" s="30" t="n">
        <v>987319</v>
      </c>
      <c r="V13" s="30" t="n">
        <v>68505</v>
      </c>
      <c r="W13" s="30" t="n">
        <v>17678</v>
      </c>
      <c r="X13" s="30" t="n">
        <v>18142</v>
      </c>
      <c r="Y13" s="30" t="n">
        <v>2602</v>
      </c>
      <c r="Z13" s="30" t="n">
        <v>134897</v>
      </c>
      <c r="AA13" s="30" t="n">
        <v>10672</v>
      </c>
      <c r="AB13" s="30" t="n">
        <v>2175</v>
      </c>
      <c r="AC13" s="30" t="n">
        <v>10769</v>
      </c>
      <c r="AD13" s="30" t="n">
        <v>190</v>
      </c>
      <c r="AE13" s="30" t="n">
        <v>2664</v>
      </c>
      <c r="AF13" s="30" t="n">
        <v>3826</v>
      </c>
      <c r="AG13" s="41"/>
      <c r="AH13" s="31" t="n">
        <f aca="false">SUM(X13:Y13,AA13)/SUM(W13:Y13,AA13)</f>
        <v>0.639915264594452</v>
      </c>
      <c r="AI13" s="31" t="n">
        <f aca="false">LOG(AH13)</f>
        <v>-0.193877530008953</v>
      </c>
      <c r="AJ13" s="31" t="n">
        <f aca="false">AG13*M13</f>
        <v>0</v>
      </c>
      <c r="AK13" s="31" t="n">
        <f aca="false">(AH13*56.2)-10.78</f>
        <v>25.1832378702082</v>
      </c>
      <c r="AL13" s="31" t="n">
        <f aca="false">(68.4*AI13)+38.6</f>
        <v>25.3387769473877</v>
      </c>
      <c r="AM13" s="31" t="n">
        <f aca="false">(54.7*AI13)+30.7</f>
        <v>20.0948991085103</v>
      </c>
      <c r="AN13" s="8" t="n">
        <v>26.15712175</v>
      </c>
      <c r="AO13" s="8" t="n">
        <v>20.13223554</v>
      </c>
      <c r="AP13" s="8" t="n">
        <v>33.57044897</v>
      </c>
      <c r="AQ13" s="8" t="n">
        <v>23.97183524</v>
      </c>
      <c r="AR13" s="8" t="n">
        <v>18.32205474</v>
      </c>
      <c r="AS13" s="8" t="n">
        <v>30.87237179</v>
      </c>
      <c r="AT13" s="31"/>
      <c r="AU13" s="31" t="n">
        <f aca="false">SUM(AB13:AF13)/SUM(Z13,AB13:AF13)</f>
        <v>0.12699891924075</v>
      </c>
      <c r="AV13" s="31" t="n">
        <f aca="false">SUM(W13:Y13)/SUM(W13:AA13)</f>
        <v>0.208825431678723</v>
      </c>
      <c r="AW13" s="31" t="n">
        <f aca="false">(V13/SUM(V13,Z13))*100</f>
        <v>33.6796098366781</v>
      </c>
      <c r="AX13" s="31" t="n">
        <f aca="false">V13/Z13</f>
        <v>0.507831901376606</v>
      </c>
      <c r="AY13" s="31" t="n">
        <f aca="false">X13/Z13</f>
        <v>0.134487794391276</v>
      </c>
      <c r="AZ13" s="31" t="n">
        <f aca="false">X13/Y13</f>
        <v>6.97232897770945</v>
      </c>
      <c r="BA13" s="31" t="n">
        <f aca="false">(-0.77*AH13)+(3.32*AH13^2)+1.59</f>
        <v>2.45677717852075</v>
      </c>
      <c r="BB13" s="31" t="n">
        <f aca="false">(0*(V13/SUM(V13:AA13)))+(1*(W13/SUM(V13:AA13)))+(2*(X13/SUM(V13:AA13)))+(3*(Y13/SUM(V13:AA13)))+(4*(Z13/SUM(V13:AA13)))+(4*(AA13/SUM(V13:AA13)))</f>
        <v>2.55070971421329</v>
      </c>
      <c r="BC13" s="31" t="n">
        <f aca="false">ABS(BA13-BB13)</f>
        <v>0.0939325356925451</v>
      </c>
      <c r="BE13" s="8" t="n">
        <f aca="false">((R13/U13)*SUM(V13:AA13))/P13</f>
        <v>10.8396145719606</v>
      </c>
    </row>
    <row r="14" customFormat="false" ht="15.75" hidden="false" customHeight="false" outlineLevel="0" collapsed="false">
      <c r="A14" s="28" t="n">
        <v>90</v>
      </c>
      <c r="B14" s="28" t="n">
        <v>591</v>
      </c>
      <c r="C14" s="28" t="s">
        <v>57</v>
      </c>
      <c r="D14" s="29" t="n">
        <v>1</v>
      </c>
      <c r="E14" s="29" t="s">
        <v>58</v>
      </c>
      <c r="F14" s="29" t="n">
        <v>1</v>
      </c>
      <c r="G14" s="28" t="n">
        <v>37</v>
      </c>
      <c r="H14" s="28" t="n">
        <v>39</v>
      </c>
      <c r="I14" s="28" t="n">
        <f aca="false">AVERAGE(G14:H14)/100</f>
        <v>0.38</v>
      </c>
      <c r="J14" s="30"/>
      <c r="K14" s="8" t="n">
        <v>15.6842105263157</v>
      </c>
      <c r="M14" s="31" t="n">
        <v>4.74999999999939</v>
      </c>
      <c r="N14" s="28" t="s">
        <v>59</v>
      </c>
      <c r="P14" s="28" t="n">
        <v>21.955</v>
      </c>
      <c r="R14" s="28" t="n">
        <v>1000</v>
      </c>
      <c r="U14" s="30" t="n">
        <v>2235932</v>
      </c>
      <c r="V14" s="30" t="n">
        <v>162513</v>
      </c>
      <c r="W14" s="30" t="n">
        <v>41292</v>
      </c>
      <c r="X14" s="30" t="n">
        <v>38849</v>
      </c>
      <c r="Y14" s="30" t="n">
        <v>5417</v>
      </c>
      <c r="Z14" s="30" t="n">
        <v>335033</v>
      </c>
      <c r="AA14" s="30" t="n">
        <v>23258</v>
      </c>
      <c r="AB14" s="30" t="n">
        <v>12505</v>
      </c>
      <c r="AC14" s="30" t="n">
        <v>48888</v>
      </c>
      <c r="AD14" s="30" t="n">
        <v>9727</v>
      </c>
      <c r="AE14" s="30" t="n">
        <v>0</v>
      </c>
      <c r="AF14" s="30" t="n">
        <v>11706</v>
      </c>
      <c r="AG14" s="41"/>
      <c r="AH14" s="31" t="n">
        <f aca="false">SUM(X14:Y14,AA14)/SUM(W14:Y14,AA14)</f>
        <v>0.620533745037495</v>
      </c>
      <c r="AI14" s="31" t="n">
        <f aca="false">LOG(AH14)</f>
        <v>-0.207234596300487</v>
      </c>
      <c r="AJ14" s="31" t="n">
        <f aca="false">AG14*M14</f>
        <v>0</v>
      </c>
      <c r="AK14" s="31" t="n">
        <f aca="false">(AH14*56.2)-10.78</f>
        <v>24.0939964711072</v>
      </c>
      <c r="AL14" s="31" t="n">
        <f aca="false">(68.4*AI14)+38.6</f>
        <v>24.4251536130467</v>
      </c>
      <c r="AM14" s="31" t="n">
        <f aca="false">(54.7*AI14)+30.7</f>
        <v>19.3642675823634</v>
      </c>
      <c r="AN14" s="8" t="n">
        <v>24.76885996</v>
      </c>
      <c r="AO14" s="8" t="n">
        <v>19.13629324</v>
      </c>
      <c r="AP14" s="8" t="n">
        <v>31.83695312</v>
      </c>
      <c r="AQ14" s="8" t="n">
        <v>22.85187241</v>
      </c>
      <c r="AR14" s="8" t="n">
        <v>17.10261652</v>
      </c>
      <c r="AS14" s="8" t="n">
        <v>29.64459934</v>
      </c>
      <c r="AT14" s="31"/>
      <c r="AU14" s="31" t="n">
        <f aca="false">SUM(AB14:AF14)/SUM(Z14,AB14:AF14)</f>
        <v>0.19821518741968</v>
      </c>
      <c r="AV14" s="31" t="n">
        <f aca="false">SUM(W14:Y14)/SUM(W14:AA14)</f>
        <v>0.192763755241084</v>
      </c>
      <c r="AW14" s="31" t="n">
        <f aca="false">(V14/SUM(V14,Z14))*100</f>
        <v>32.6629095601211</v>
      </c>
      <c r="AX14" s="31" t="n">
        <f aca="false">V14/Z14</f>
        <v>0.485065650249378</v>
      </c>
      <c r="AY14" s="31" t="n">
        <f aca="false">X14/Z14</f>
        <v>0.115955741673208</v>
      </c>
      <c r="AZ14" s="31" t="n">
        <f aca="false">X14/Y14</f>
        <v>7.17168174266199</v>
      </c>
      <c r="BA14" s="31" t="n">
        <f aca="false">(-0.77*AH14)+(3.32*AH14^2)+1.59</f>
        <v>2.39059528370559</v>
      </c>
      <c r="BB14" s="31" t="n">
        <f aca="false">(0*(V14/SUM(V14:AA14)))+(1*(W14/SUM(V14:AA14)))+(2*(X14/SUM(V14:AA14)))+(3*(Y14/SUM(V14:AA14)))+(4*(Z14/SUM(V14:AA14)))+(4*(AA14/SUM(V14:AA14)))</f>
        <v>2.58658194279985</v>
      </c>
      <c r="BC14" s="31" t="n">
        <f aca="false">ABS(BA14-BB14)</f>
        <v>0.195986659094259</v>
      </c>
      <c r="BE14" s="8" t="n">
        <f aca="false">((R14/U14)*SUM(V14:AA14))/P14</f>
        <v>12.352075678212</v>
      </c>
    </row>
    <row r="15" customFormat="false" ht="15.75" hidden="false" customHeight="false" outlineLevel="0" collapsed="false">
      <c r="A15" s="28" t="n">
        <v>90</v>
      </c>
      <c r="B15" s="28" t="n">
        <v>591</v>
      </c>
      <c r="C15" s="28" t="s">
        <v>57</v>
      </c>
      <c r="D15" s="29" t="n">
        <v>1</v>
      </c>
      <c r="E15" s="29" t="s">
        <v>58</v>
      </c>
      <c r="F15" s="29" t="n">
        <v>1</v>
      </c>
      <c r="G15" s="28" t="n">
        <v>40</v>
      </c>
      <c r="H15" s="28" t="n">
        <v>42</v>
      </c>
      <c r="I15" s="28" t="n">
        <f aca="false">AVERAGE(G15:H15)/100</f>
        <v>0.41</v>
      </c>
      <c r="J15" s="28"/>
      <c r="K15" s="8" t="n">
        <v>16.3157894736842</v>
      </c>
      <c r="M15" s="31" t="n">
        <v>4.74999999999999</v>
      </c>
      <c r="N15" s="28" t="s">
        <v>59</v>
      </c>
      <c r="P15" s="30" t="n">
        <v>19.312</v>
      </c>
      <c r="R15" s="28" t="n">
        <v>1000</v>
      </c>
      <c r="U15" s="30" t="n">
        <v>2320321</v>
      </c>
      <c r="V15" s="30" t="n">
        <v>225370</v>
      </c>
      <c r="W15" s="30" t="n">
        <v>56467</v>
      </c>
      <c r="X15" s="30" t="n">
        <v>52630</v>
      </c>
      <c r="Y15" s="30" t="n">
        <v>7245</v>
      </c>
      <c r="Z15" s="30" t="n">
        <v>455777</v>
      </c>
      <c r="AA15" s="30" t="n">
        <v>37739</v>
      </c>
      <c r="AB15" s="30" t="n">
        <v>34732</v>
      </c>
      <c r="AC15" s="30" t="n">
        <v>98873</v>
      </c>
      <c r="AD15" s="30" t="n">
        <v>17321</v>
      </c>
      <c r="AE15" s="30" t="n">
        <v>0</v>
      </c>
      <c r="AF15" s="30" t="n">
        <v>27054</v>
      </c>
      <c r="AG15" s="41"/>
      <c r="AH15" s="31" t="n">
        <f aca="false">SUM(X15:Y15,AA15)/SUM(W15:Y15,AA15)</f>
        <v>0.633523925727377</v>
      </c>
      <c r="AI15" s="31" t="n">
        <f aca="false">LOG(AH15)</f>
        <v>-0.198236978862367</v>
      </c>
      <c r="AJ15" s="31" t="n">
        <f aca="false">AG15*M15</f>
        <v>0</v>
      </c>
      <c r="AK15" s="31" t="n">
        <f aca="false">(AH15*56.2)-10.78</f>
        <v>24.8240446258786</v>
      </c>
      <c r="AL15" s="31" t="n">
        <f aca="false">(68.4*AI15)+38.6</f>
        <v>25.0405906458141</v>
      </c>
      <c r="AM15" s="31" t="n">
        <f aca="false">(54.7*AI15)+30.7</f>
        <v>19.8564372562285</v>
      </c>
      <c r="AN15" s="8" t="n">
        <v>25.74673921</v>
      </c>
      <c r="AO15" s="8" t="n">
        <v>19.75445511</v>
      </c>
      <c r="AP15" s="8" t="n">
        <v>33.06973416</v>
      </c>
      <c r="AQ15" s="8" t="n">
        <v>23.65555733</v>
      </c>
      <c r="AR15" s="8" t="n">
        <v>17.80726985</v>
      </c>
      <c r="AS15" s="8" t="n">
        <v>30.75301203</v>
      </c>
      <c r="AT15" s="31"/>
      <c r="AU15" s="31" t="n">
        <f aca="false">SUM(AB15:AF15)/SUM(Z15,AB15:AF15)</f>
        <v>0.280833190008158</v>
      </c>
      <c r="AV15" s="31" t="n">
        <f aca="false">SUM(W15:Y15)/SUM(W15:AA15)</f>
        <v>0.19076899868494</v>
      </c>
      <c r="AW15" s="31" t="n">
        <f aca="false">(V15/SUM(V15,Z15))*100</f>
        <v>33.0868373493534</v>
      </c>
      <c r="AX15" s="31" t="n">
        <f aca="false">V15/Z15</f>
        <v>0.494474271409044</v>
      </c>
      <c r="AY15" s="31" t="n">
        <f aca="false">X15/Z15</f>
        <v>0.115473137082389</v>
      </c>
      <c r="AZ15" s="31" t="n">
        <f aca="false">X15/Y15</f>
        <v>7.26432022084196</v>
      </c>
      <c r="BA15" s="31" t="n">
        <f aca="false">(-0.77*AH15)+(3.32*AH15^2)+1.59</f>
        <v>2.43467709122709</v>
      </c>
      <c r="BB15" s="31" t="n">
        <f aca="false">(0*(V15/SUM(V15:AA15)))+(1*(W15/SUM(V15:AA15)))+(2*(X15/SUM(V15:AA15)))+(3*(Y15/SUM(V15:AA15)))+(4*(Z15/SUM(V15:AA15)))+(4*(AA15/SUM(V15:AA15)))</f>
        <v>2.58315813167183</v>
      </c>
      <c r="BC15" s="31" t="n">
        <f aca="false">ABS(BA15-BB15)</f>
        <v>0.14848104044474</v>
      </c>
      <c r="BE15" s="8" t="n">
        <f aca="false">((R15/U15)*SUM(V15:AA15))/P15</f>
        <v>18.6393052942182</v>
      </c>
    </row>
    <row r="16" customFormat="false" ht="15.75" hidden="false" customHeight="false" outlineLevel="0" collapsed="false">
      <c r="A16" s="28" t="n">
        <v>90</v>
      </c>
      <c r="B16" s="28" t="n">
        <v>591</v>
      </c>
      <c r="C16" s="28" t="s">
        <v>57</v>
      </c>
      <c r="D16" s="29" t="n">
        <v>1</v>
      </c>
      <c r="E16" s="29" t="s">
        <v>58</v>
      </c>
      <c r="F16" s="29" t="n">
        <v>1</v>
      </c>
      <c r="G16" s="28" t="n">
        <v>44</v>
      </c>
      <c r="H16" s="28" t="n">
        <v>46</v>
      </c>
      <c r="I16" s="28" t="n">
        <f aca="false">AVERAGE(G16:H16)/100</f>
        <v>0.45</v>
      </c>
      <c r="J16" s="28"/>
      <c r="K16" s="8" t="n">
        <v>17.1578947368421</v>
      </c>
      <c r="M16" s="31" t="n">
        <v>4.74999999999996</v>
      </c>
      <c r="N16" s="28" t="s">
        <v>59</v>
      </c>
      <c r="P16" s="28" t="n">
        <v>22.888</v>
      </c>
      <c r="R16" s="28" t="n">
        <v>1000</v>
      </c>
      <c r="U16" s="30" t="n">
        <v>2227894</v>
      </c>
      <c r="V16" s="30" t="n">
        <v>882879</v>
      </c>
      <c r="W16" s="30" t="n">
        <v>186307</v>
      </c>
      <c r="X16" s="30" t="n">
        <v>140204</v>
      </c>
      <c r="Y16" s="30" t="n">
        <v>21235</v>
      </c>
      <c r="Z16" s="30" t="n">
        <v>1396091</v>
      </c>
      <c r="AA16" s="30" t="n">
        <v>73022</v>
      </c>
      <c r="AB16" s="30" t="n">
        <v>51548</v>
      </c>
      <c r="AC16" s="30" t="n">
        <v>77374</v>
      </c>
      <c r="AD16" s="30" t="n">
        <v>14812</v>
      </c>
      <c r="AE16" s="30" t="n">
        <v>0</v>
      </c>
      <c r="AF16" s="30" t="n">
        <v>25351</v>
      </c>
      <c r="AG16" s="41"/>
      <c r="AH16" s="31" t="n">
        <f aca="false">SUM(X16:Y16,AA16)/SUM(W16:Y16,AA16)</f>
        <v>0.557221556772378</v>
      </c>
      <c r="AI16" s="31" t="n">
        <f aca="false">LOG(AH16)</f>
        <v>-0.25397209072941</v>
      </c>
      <c r="AJ16" s="31" t="n">
        <f aca="false">AG16*M16</f>
        <v>0</v>
      </c>
      <c r="AK16" s="31" t="n">
        <f aca="false">(AH16*56.2)-10.78</f>
        <v>20.5358514906077</v>
      </c>
      <c r="AL16" s="31" t="n">
        <f aca="false">(68.4*AI16)+38.6</f>
        <v>21.2283089941083</v>
      </c>
      <c r="AM16" s="31" t="n">
        <f aca="false">(54.7*AI16)+30.7</f>
        <v>16.8077266371012</v>
      </c>
      <c r="AN16" s="8" t="n">
        <v>20.8630718</v>
      </c>
      <c r="AO16" s="8" t="n">
        <v>15.18673518</v>
      </c>
      <c r="AP16" s="8" t="n">
        <v>27.75031287</v>
      </c>
      <c r="AQ16" s="8" t="n">
        <v>18.81337962</v>
      </c>
      <c r="AR16" s="8" t="n">
        <v>13.22863663</v>
      </c>
      <c r="AS16" s="8" t="n">
        <v>25.06655399</v>
      </c>
      <c r="AT16" s="31"/>
      <c r="AU16" s="31" t="n">
        <f aca="false">SUM(AB16:AF16)/SUM(Z16,AB16:AF16)</f>
        <v>0.108029384554836</v>
      </c>
      <c r="AV16" s="31" t="n">
        <f aca="false">SUM(W16:Y16)/SUM(W16:AA16)</f>
        <v>0.191399552744599</v>
      </c>
      <c r="AW16" s="31" t="n">
        <f aca="false">(V16/SUM(V16,Z16))*100</f>
        <v>38.7402642421796</v>
      </c>
      <c r="AX16" s="31" t="n">
        <f aca="false">V16/Z16</f>
        <v>0.632393590389165</v>
      </c>
      <c r="AY16" s="31" t="n">
        <f aca="false">X16/Z16</f>
        <v>0.100426118354749</v>
      </c>
      <c r="AZ16" s="31" t="n">
        <f aca="false">X16/Y16</f>
        <v>6.60249587944431</v>
      </c>
      <c r="BA16" s="31" t="n">
        <f aca="false">(-0.77*AH16)+(3.32*AH16^2)+1.59</f>
        <v>2.19178566754695</v>
      </c>
      <c r="BB16" s="31" t="n">
        <f aca="false">(0*(V16/SUM(V16:AA16)))+(1*(W16/SUM(V16:AA16)))+(2*(X16/SUM(V16:AA16)))+(3*(Y16/SUM(V16:AA16)))+(4*(Z16/SUM(V16:AA16)))+(4*(AA16/SUM(V16:AA16)))</f>
        <v>2.37314583859619</v>
      </c>
      <c r="BC16" s="31" t="n">
        <f aca="false">ABS(BA16-BB16)</f>
        <v>0.181360171049237</v>
      </c>
      <c r="BE16" s="8" t="n">
        <f aca="false">((R16/U16)*SUM(V16:AA16))/P16</f>
        <v>52.9443048888705</v>
      </c>
    </row>
    <row r="17" customFormat="false" ht="15.75" hidden="false" customHeight="false" outlineLevel="0" collapsed="false">
      <c r="A17" s="28" t="n">
        <v>90</v>
      </c>
      <c r="B17" s="28" t="n">
        <v>591</v>
      </c>
      <c r="C17" s="28" t="s">
        <v>57</v>
      </c>
      <c r="D17" s="29" t="n">
        <v>1</v>
      </c>
      <c r="E17" s="29" t="s">
        <v>58</v>
      </c>
      <c r="F17" s="29" t="n">
        <v>1</v>
      </c>
      <c r="G17" s="28" t="n">
        <v>48</v>
      </c>
      <c r="H17" s="28" t="n">
        <v>50</v>
      </c>
      <c r="I17" s="28" t="n">
        <f aca="false">AVERAGE(G17:H17)/100</f>
        <v>0.49</v>
      </c>
      <c r="J17" s="28"/>
      <c r="K17" s="8" t="n">
        <v>18</v>
      </c>
      <c r="M17" s="31" t="n">
        <v>1.97727272727274</v>
      </c>
      <c r="N17" s="28" t="s">
        <v>59</v>
      </c>
      <c r="P17" s="30" t="n">
        <v>26.314</v>
      </c>
      <c r="R17" s="28" t="n">
        <v>1000</v>
      </c>
      <c r="U17" s="30" t="n">
        <v>1095671</v>
      </c>
      <c r="V17" s="30" t="n">
        <v>1824135</v>
      </c>
      <c r="W17" s="30" t="n">
        <v>372450</v>
      </c>
      <c r="X17" s="30" t="n">
        <v>257913</v>
      </c>
      <c r="Y17" s="30" t="n">
        <v>35999</v>
      </c>
      <c r="Z17" s="30" t="n">
        <v>2630185</v>
      </c>
      <c r="AA17" s="30" t="n">
        <v>122868</v>
      </c>
      <c r="AB17" s="30" t="n">
        <v>45488</v>
      </c>
      <c r="AC17" s="30" t="n">
        <v>54983</v>
      </c>
      <c r="AD17" s="30" t="n">
        <v>11033</v>
      </c>
      <c r="AE17" s="30" t="n">
        <v>11323</v>
      </c>
      <c r="AF17" s="30" t="n">
        <v>83448</v>
      </c>
      <c r="AG17" s="41"/>
      <c r="AH17" s="31" t="n">
        <f aca="false">SUM(X17:Y17,AA17)/SUM(W17:Y17,AA17)</f>
        <v>0.528084335364849</v>
      </c>
      <c r="AI17" s="31" t="n">
        <f aca="false">LOG(AH17)</f>
        <v>-0.277296714854823</v>
      </c>
      <c r="AJ17" s="31" t="n">
        <f aca="false">AG17*M17</f>
        <v>0</v>
      </c>
      <c r="AK17" s="31" t="n">
        <f aca="false">(AH17*56.2)-10.78</f>
        <v>18.8983396475045</v>
      </c>
      <c r="AL17" s="31" t="n">
        <f aca="false">(68.4*AI17)+38.6</f>
        <v>19.6329047039301</v>
      </c>
      <c r="AM17" s="31" t="n">
        <f aca="false">(54.7*AI17)+30.7</f>
        <v>15.5318696974412</v>
      </c>
      <c r="AN17" s="8" t="n">
        <v>18.83184963</v>
      </c>
      <c r="AO17" s="8" t="n">
        <v>13.08057523</v>
      </c>
      <c r="AP17" s="8" t="n">
        <v>25.48581607</v>
      </c>
      <c r="AQ17" s="8" t="n">
        <v>16.91195513</v>
      </c>
      <c r="AR17" s="8" t="n">
        <v>11.5373772</v>
      </c>
      <c r="AS17" s="8" t="n">
        <v>23.45397839</v>
      </c>
      <c r="AT17" s="31"/>
      <c r="AU17" s="31" t="n">
        <f aca="false">SUM(AB17:AF17)/SUM(Z17,AB17:AF17)</f>
        <v>0.0727226895496499</v>
      </c>
      <c r="AV17" s="31" t="n">
        <f aca="false">SUM(W17:Y17)/SUM(W17:AA17)</f>
        <v>0.194876024115236</v>
      </c>
      <c r="AW17" s="31" t="n">
        <f aca="false">(V17/SUM(V17,Z17))*100</f>
        <v>40.952042062537</v>
      </c>
      <c r="AX17" s="31" t="n">
        <f aca="false">V17/Z17</f>
        <v>0.693538667432139</v>
      </c>
      <c r="AY17" s="31" t="n">
        <f aca="false">X17/Z17</f>
        <v>0.098058881789684</v>
      </c>
      <c r="AZ17" s="31" t="n">
        <f aca="false">X17/Y17</f>
        <v>7.16444901247257</v>
      </c>
      <c r="BA17" s="31" t="n">
        <f aca="false">(-0.77*AH17)+(3.32*AH17^2)+1.59</f>
        <v>2.10923363842474</v>
      </c>
      <c r="BB17" s="31" t="n">
        <f aca="false">(0*(V17/SUM(V17:AA17)))+(1*(W17/SUM(V17:AA17)))+(2*(X17/SUM(V17:AA17)))+(3*(Y17/SUM(V17:AA17)))+(4*(Z17/SUM(V17:AA17)))+(4*(AA17/SUM(V17:AA17)))</f>
        <v>2.29014408177666</v>
      </c>
      <c r="BC17" s="31" t="n">
        <f aca="false">ABS(BA17-BB17)</f>
        <v>0.180910443351914</v>
      </c>
      <c r="BE17" s="8" t="n">
        <f aca="false">((R17/U17)*SUM(V17:AA17))/P17</f>
        <v>181.86887327913</v>
      </c>
    </row>
    <row r="18" customFormat="false" ht="15.75" hidden="false" customHeight="false" outlineLevel="0" collapsed="false">
      <c r="A18" s="28" t="n">
        <v>90</v>
      </c>
      <c r="B18" s="28" t="n">
        <v>591</v>
      </c>
      <c r="C18" s="28" t="s">
        <v>57</v>
      </c>
      <c r="D18" s="29" t="n">
        <v>1</v>
      </c>
      <c r="E18" s="29" t="s">
        <v>58</v>
      </c>
      <c r="F18" s="29" t="n">
        <v>1</v>
      </c>
      <c r="G18" s="28" t="n">
        <v>53</v>
      </c>
      <c r="H18" s="28" t="n">
        <v>55</v>
      </c>
      <c r="I18" s="28" t="n">
        <f aca="false">AVERAGE(G18:H18)/100</f>
        <v>0.54</v>
      </c>
      <c r="J18" s="28"/>
      <c r="K18" s="8" t="n">
        <v>20.5287356321839</v>
      </c>
      <c r="M18" s="31" t="n">
        <v>1.97727272727278</v>
      </c>
      <c r="N18" s="28" t="s">
        <v>59</v>
      </c>
      <c r="P18" s="30" t="n">
        <v>20.381</v>
      </c>
      <c r="R18" s="28" t="n">
        <v>1000</v>
      </c>
      <c r="U18" s="30" t="n">
        <v>10704358</v>
      </c>
      <c r="V18" s="30" t="n">
        <v>11603715</v>
      </c>
      <c r="W18" s="30" t="n">
        <v>2645808</v>
      </c>
      <c r="X18" s="30" t="n">
        <v>1846272</v>
      </c>
      <c r="Y18" s="30" t="n">
        <v>252571</v>
      </c>
      <c r="Z18" s="30" t="n">
        <v>11985503</v>
      </c>
      <c r="AA18" s="30" t="n">
        <v>828066</v>
      </c>
      <c r="AB18" s="30" t="n">
        <v>403082</v>
      </c>
      <c r="AC18" s="30" t="n">
        <v>432211</v>
      </c>
      <c r="AD18" s="30" t="n">
        <v>27019</v>
      </c>
      <c r="AE18" s="30" t="n">
        <v>77088</v>
      </c>
      <c r="AF18" s="30" t="n">
        <v>141705</v>
      </c>
      <c r="AG18" s="41"/>
      <c r="AH18" s="31" t="n">
        <f aca="false">SUM(X18:Y18,AA18)/SUM(W18:Y18,AA18)</f>
        <v>0.525221180260903</v>
      </c>
      <c r="AI18" s="31" t="n">
        <f aca="false">LOG(AH18)</f>
        <v>-0.279657768711723</v>
      </c>
      <c r="AJ18" s="31" t="n">
        <f aca="false">AG18*M18</f>
        <v>0</v>
      </c>
      <c r="AK18" s="31" t="n">
        <f aca="false">(AH18*56.2)-10.78</f>
        <v>18.7374303306628</v>
      </c>
      <c r="AL18" s="31" t="n">
        <f aca="false">(68.4*AI18)+38.6</f>
        <v>19.4714086201181</v>
      </c>
      <c r="AM18" s="31" t="n">
        <f aca="false">(54.7*AI18)+30.7</f>
        <v>15.4027200514687</v>
      </c>
      <c r="AN18" s="8" t="n">
        <v>18.68862038</v>
      </c>
      <c r="AO18" s="8" t="n">
        <v>12.81533517</v>
      </c>
      <c r="AP18" s="8" t="n">
        <v>25.42981055</v>
      </c>
      <c r="AQ18" s="8" t="n">
        <v>16.89447446</v>
      </c>
      <c r="AR18" s="8" t="n">
        <v>11.16610638</v>
      </c>
      <c r="AS18" s="8" t="n">
        <v>23.12246964</v>
      </c>
      <c r="AT18" s="31"/>
      <c r="AU18" s="31" t="n">
        <f aca="false">SUM(AB18:AF18)/SUM(Z18,AB18:AF18)</f>
        <v>0.0827379990277507</v>
      </c>
      <c r="AV18" s="31" t="n">
        <f aca="false">SUM(W18:Y18)/SUM(W18:AA18)</f>
        <v>0.270223917914231</v>
      </c>
      <c r="AW18" s="31" t="n">
        <f aca="false">(V18/SUM(V18,Z18))*100</f>
        <v>49.1907574045057</v>
      </c>
      <c r="AX18" s="31" t="n">
        <f aca="false">V18/Z18</f>
        <v>0.968145850866668</v>
      </c>
      <c r="AY18" s="31" t="n">
        <f aca="false">X18/Z18</f>
        <v>0.154042095688433</v>
      </c>
      <c r="AZ18" s="31" t="n">
        <f aca="false">X18/Y18</f>
        <v>7.30991285618697</v>
      </c>
      <c r="BA18" s="31" t="n">
        <f aca="false">(-0.77*AH18)+(3.32*AH18^2)+1.59</f>
        <v>2.10142588800536</v>
      </c>
      <c r="BB18" s="31" t="n">
        <f aca="false">(0*(V18/SUM(V18:AA18)))+(1*(W18/SUM(V18:AA18)))+(2*(X18/SUM(V18:AA18)))+(3*(Y18/SUM(V18:AA18)))+(4*(Z18/SUM(V18:AA18)))+(4*(AA18/SUM(V18:AA18)))</f>
        <v>2.00090772440169</v>
      </c>
      <c r="BC18" s="31" t="n">
        <f aca="false">ABS(BA18-BB18)</f>
        <v>0.100518163603673</v>
      </c>
      <c r="BE18" s="8" t="n">
        <f aca="false">((R18/U18)*SUM(V18:AA18))/P18</f>
        <v>133.668853569527</v>
      </c>
    </row>
    <row r="19" customFormat="false" ht="15.75" hidden="false" customHeight="false" outlineLevel="0" collapsed="false">
      <c r="A19" s="28" t="n">
        <v>90</v>
      </c>
      <c r="B19" s="28" t="n">
        <v>591</v>
      </c>
      <c r="C19" s="28" t="s">
        <v>57</v>
      </c>
      <c r="D19" s="29" t="n">
        <v>1</v>
      </c>
      <c r="E19" s="29" t="s">
        <v>58</v>
      </c>
      <c r="F19" s="29" t="n">
        <v>1</v>
      </c>
      <c r="G19" s="28" t="n">
        <v>56</v>
      </c>
      <c r="H19" s="28" t="n">
        <v>58</v>
      </c>
      <c r="I19" s="28" t="n">
        <f aca="false">AVERAGE(G19:H19)/100</f>
        <v>0.57</v>
      </c>
      <c r="J19" s="28"/>
      <c r="K19" s="8" t="n">
        <v>22.0459770114942</v>
      </c>
      <c r="M19" s="31" t="n">
        <v>1.97727272727274</v>
      </c>
      <c r="N19" s="28" t="s">
        <v>59</v>
      </c>
      <c r="P19" s="28" t="n">
        <v>23.65</v>
      </c>
      <c r="R19" s="28" t="n">
        <v>1000</v>
      </c>
      <c r="U19" s="30" t="n">
        <v>1431194</v>
      </c>
      <c r="V19" s="30" t="n">
        <v>1929228</v>
      </c>
      <c r="W19" s="30" t="n">
        <v>408261</v>
      </c>
      <c r="X19" s="30" t="n">
        <v>293517</v>
      </c>
      <c r="Y19" s="30" t="n">
        <v>41830</v>
      </c>
      <c r="Z19" s="30" t="n">
        <v>2705910</v>
      </c>
      <c r="AA19" s="30" t="n">
        <v>131961</v>
      </c>
      <c r="AB19" s="30" t="n">
        <v>68477</v>
      </c>
      <c r="AC19" s="30" t="n">
        <v>86661</v>
      </c>
      <c r="AD19" s="30" t="n">
        <v>13857</v>
      </c>
      <c r="AE19" s="30" t="n">
        <v>0</v>
      </c>
      <c r="AF19" s="30" t="n">
        <v>24028</v>
      </c>
      <c r="AG19" s="41"/>
      <c r="AH19" s="31" t="n">
        <f aca="false">SUM(X19:Y19,AA19)/SUM(W19:Y19,AA19)</f>
        <v>0.533719215732855</v>
      </c>
      <c r="AI19" s="31" t="n">
        <f aca="false">LOG(AH19)</f>
        <v>-0.272687160815462</v>
      </c>
      <c r="AJ19" s="31" t="n">
        <f aca="false">AG19*M19</f>
        <v>0</v>
      </c>
      <c r="AK19" s="31" t="n">
        <f aca="false">(AH19*56.2)-10.78</f>
        <v>19.2150199241864</v>
      </c>
      <c r="AL19" s="31" t="n">
        <f aca="false">(68.4*AI19)+38.6</f>
        <v>19.9481982002224</v>
      </c>
      <c r="AM19" s="31" t="n">
        <f aca="false">(54.7*AI19)+30.7</f>
        <v>15.7840123033942</v>
      </c>
      <c r="AN19" s="8" t="n">
        <v>19.35925399</v>
      </c>
      <c r="AO19" s="8" t="n">
        <v>13.51937128</v>
      </c>
      <c r="AP19" s="8" t="n">
        <v>26.05195085</v>
      </c>
      <c r="AQ19" s="8" t="n">
        <v>17.32730435</v>
      </c>
      <c r="AR19" s="8" t="n">
        <v>11.77620538</v>
      </c>
      <c r="AS19" s="8" t="n">
        <v>23.77874902</v>
      </c>
      <c r="AT19" s="31"/>
      <c r="AU19" s="31" t="n">
        <f aca="false">SUM(AB19:AF19)/SUM(Z19,AB19:AF19)</f>
        <v>0.0665841535489092</v>
      </c>
      <c r="AV19" s="31" t="n">
        <f aca="false">SUM(W19:Y19)/SUM(W19:AA19)</f>
        <v>0.207625955645698</v>
      </c>
      <c r="AW19" s="31" t="n">
        <f aca="false">(V19/SUM(V19,Z19))*100</f>
        <v>41.6218028459994</v>
      </c>
      <c r="AX19" s="31" t="n">
        <f aca="false">V19/Z19</f>
        <v>0.712968280541481</v>
      </c>
      <c r="AY19" s="31" t="n">
        <f aca="false">X19/Z19</f>
        <v>0.108472565606395</v>
      </c>
      <c r="AZ19" s="31" t="n">
        <f aca="false">X19/Y19</f>
        <v>7.01690174515898</v>
      </c>
      <c r="BA19" s="31" t="n">
        <f aca="false">(-0.77*AH19)+(3.32*AH19^2)+1.59</f>
        <v>2.12475879201078</v>
      </c>
      <c r="BB19" s="31" t="n">
        <f aca="false">(0*(V19/SUM(V19:AA19)))+(1*(W19/SUM(V19:AA19)))+(2*(X19/SUM(V19:AA19)))+(3*(Y19/SUM(V19:AA19)))+(4*(Z19/SUM(V19:AA19)))+(4*(AA19/SUM(V19:AA19)))</f>
        <v>2.26327928521694</v>
      </c>
      <c r="BC19" s="31" t="n">
        <f aca="false">ABS(BA19-BB19)</f>
        <v>0.138520493206161</v>
      </c>
      <c r="BE19" s="8" t="n">
        <f aca="false">((R19/U19)*SUM(V19:AA19))/P19</f>
        <v>162.808722512539</v>
      </c>
    </row>
    <row r="20" customFormat="false" ht="15.75" hidden="false" customHeight="false" outlineLevel="0" collapsed="false">
      <c r="A20" s="28" t="n">
        <v>90</v>
      </c>
      <c r="B20" s="28" t="n">
        <v>591</v>
      </c>
      <c r="C20" s="28" t="s">
        <v>57</v>
      </c>
      <c r="D20" s="29" t="n">
        <v>1</v>
      </c>
      <c r="E20" s="29" t="s">
        <v>58</v>
      </c>
      <c r="F20" s="29" t="n">
        <v>1</v>
      </c>
      <c r="G20" s="28" t="n">
        <v>61</v>
      </c>
      <c r="H20" s="28" t="n">
        <v>63</v>
      </c>
      <c r="I20" s="28" t="n">
        <f aca="false">AVERAGE(G20:H20)/100</f>
        <v>0.62</v>
      </c>
      <c r="J20" s="28"/>
      <c r="K20" s="8" t="n">
        <v>24.5747126436781</v>
      </c>
      <c r="M20" s="31" t="n">
        <v>1.97727272727276</v>
      </c>
      <c r="N20" s="28" t="s">
        <v>59</v>
      </c>
      <c r="P20" s="28" t="n">
        <v>28.529</v>
      </c>
      <c r="R20" s="28" t="n">
        <v>1000</v>
      </c>
      <c r="U20" s="30" t="n">
        <v>1489522</v>
      </c>
      <c r="V20" s="30" t="n">
        <v>1401567</v>
      </c>
      <c r="W20" s="30" t="n">
        <v>318452</v>
      </c>
      <c r="X20" s="30" t="n">
        <v>237923</v>
      </c>
      <c r="Y20" s="30" t="n">
        <v>30528</v>
      </c>
      <c r="Z20" s="30" t="n">
        <v>2053388</v>
      </c>
      <c r="AA20" s="30" t="n">
        <v>109928</v>
      </c>
      <c r="AB20" s="30" t="n">
        <v>117249</v>
      </c>
      <c r="AC20" s="30" t="n">
        <v>116392</v>
      </c>
      <c r="AD20" s="30" t="n">
        <v>18887</v>
      </c>
      <c r="AE20" s="30" t="n">
        <v>0</v>
      </c>
      <c r="AF20" s="30" t="n">
        <v>27351</v>
      </c>
      <c r="AG20" s="41"/>
      <c r="AH20" s="31" t="n">
        <f aca="false">SUM(X20:Y20,AA20)/SUM(W20:Y20,AA20)</f>
        <v>0.542999665629112</v>
      </c>
      <c r="AI20" s="31" t="n">
        <f aca="false">LOG(AH20)</f>
        <v>-0.265200437842969</v>
      </c>
      <c r="AJ20" s="31" t="n">
        <f aca="false">AG20*M20</f>
        <v>0</v>
      </c>
      <c r="AK20" s="31" t="n">
        <f aca="false">(AH20*56.2)-10.78</f>
        <v>19.7365812083561</v>
      </c>
      <c r="AL20" s="31" t="n">
        <f aca="false">(68.4*AI20)+38.6</f>
        <v>20.4602900515409</v>
      </c>
      <c r="AM20" s="31" t="n">
        <f aca="false">(54.7*AI20)+30.7</f>
        <v>16.1935360499896</v>
      </c>
      <c r="AN20" s="8" t="n">
        <v>19.81413371</v>
      </c>
      <c r="AO20" s="8" t="n">
        <v>14.03202249</v>
      </c>
      <c r="AP20" s="8" t="n">
        <v>26.74178484</v>
      </c>
      <c r="AQ20" s="8" t="n">
        <v>17.94597899</v>
      </c>
      <c r="AR20" s="8" t="n">
        <v>12.36422634</v>
      </c>
      <c r="AS20" s="8" t="n">
        <v>24.33305259</v>
      </c>
      <c r="AT20" s="31"/>
      <c r="AU20" s="31" t="n">
        <f aca="false">SUM(AB20:AF20)/SUM(Z20,AB20:AF20)</f>
        <v>0.119951552908433</v>
      </c>
      <c r="AV20" s="31" t="n">
        <f aca="false">SUM(W20:Y20)/SUM(W20:AA20)</f>
        <v>0.213402278145849</v>
      </c>
      <c r="AW20" s="31" t="n">
        <f aca="false">(V20/SUM(V20,Z20))*100</f>
        <v>40.5668670069509</v>
      </c>
      <c r="AX20" s="31" t="n">
        <f aca="false">V20/Z20</f>
        <v>0.682563159032779</v>
      </c>
      <c r="AY20" s="31" t="n">
        <f aca="false">X20/Z20</f>
        <v>0.115868506098214</v>
      </c>
      <c r="AZ20" s="31" t="n">
        <f aca="false">X20/Y20</f>
        <v>7.79359931865828</v>
      </c>
      <c r="BA20" s="31" t="n">
        <f aca="false">(-0.77*AH20)+(3.32*AH20^2)+1.59</f>
        <v>2.15078773188503</v>
      </c>
      <c r="BB20" s="31" t="n">
        <f aca="false">(0*(V20/SUM(V20:AA20)))+(1*(W20/SUM(V20:AA20)))+(2*(X20/SUM(V20:AA20)))+(3*(Y20/SUM(V20:AA20)))+(4*(Z20/SUM(V20:AA20)))+(4*(AA20/SUM(V20:AA20)))</f>
        <v>2.2976005988748</v>
      </c>
      <c r="BC20" s="31" t="n">
        <f aca="false">ABS(BA20-BB20)</f>
        <v>0.146812866989765</v>
      </c>
      <c r="BE20" s="8" t="n">
        <f aca="false">((R20/U20)*SUM(V20:AA20))/P20</f>
        <v>97.7015579499336</v>
      </c>
    </row>
    <row r="21" customFormat="false" ht="15.75" hidden="false" customHeight="false" outlineLevel="0" collapsed="false">
      <c r="A21" s="28" t="n">
        <v>90</v>
      </c>
      <c r="B21" s="28" t="n">
        <v>591</v>
      </c>
      <c r="C21" s="28" t="s">
        <v>57</v>
      </c>
      <c r="D21" s="29" t="n">
        <v>1</v>
      </c>
      <c r="E21" s="29" t="s">
        <v>58</v>
      </c>
      <c r="F21" s="29" t="n">
        <v>1</v>
      </c>
      <c r="G21" s="28" t="n">
        <v>65</v>
      </c>
      <c r="H21" s="28" t="n">
        <v>67</v>
      </c>
      <c r="I21" s="28" t="n">
        <f aca="false">AVERAGE(G21:H21)/100</f>
        <v>0.66</v>
      </c>
      <c r="J21" s="28"/>
      <c r="K21" s="8" t="n">
        <v>26.5977011494252</v>
      </c>
      <c r="M21" s="31" t="n">
        <v>1.9772727272727</v>
      </c>
      <c r="N21" s="28" t="s">
        <v>59</v>
      </c>
      <c r="P21" s="30" t="n">
        <v>24.987</v>
      </c>
      <c r="R21" s="28" t="n">
        <v>1000</v>
      </c>
      <c r="U21" s="30" t="n">
        <v>1078563</v>
      </c>
      <c r="V21" s="30" t="n">
        <v>506769</v>
      </c>
      <c r="W21" s="30" t="n">
        <v>116076</v>
      </c>
      <c r="X21" s="30" t="n">
        <v>94070</v>
      </c>
      <c r="Y21" s="30" t="n">
        <v>17029</v>
      </c>
      <c r="Z21" s="30" t="n">
        <v>854721</v>
      </c>
      <c r="AA21" s="30" t="n">
        <v>47824</v>
      </c>
      <c r="AB21" s="30" t="n">
        <v>37350</v>
      </c>
      <c r="AC21" s="30" t="n">
        <v>26948</v>
      </c>
      <c r="AD21" s="30" t="n">
        <v>8586</v>
      </c>
      <c r="AE21" s="30" t="n">
        <v>0</v>
      </c>
      <c r="AF21" s="30" t="n">
        <v>12824</v>
      </c>
      <c r="AG21" s="41"/>
      <c r="AH21" s="31" t="n">
        <f aca="false">SUM(X21:Y21,AA21)/SUM(W21:Y21,AA21)</f>
        <v>0.577903919650617</v>
      </c>
      <c r="AI21" s="31" t="n">
        <f aca="false">LOG(AH21)</f>
        <v>-0.238144359908317</v>
      </c>
      <c r="AJ21" s="31" t="n">
        <f aca="false">AG21*M21</f>
        <v>0</v>
      </c>
      <c r="AK21" s="31" t="n">
        <f aca="false">(AH21*56.2)-10.78</f>
        <v>21.6982002843647</v>
      </c>
      <c r="AL21" s="31" t="n">
        <f aca="false">(68.4*AI21)+38.6</f>
        <v>22.3109257822711</v>
      </c>
      <c r="AM21" s="31" t="n">
        <f aca="false">(54.7*AI21)+30.7</f>
        <v>17.6735035130151</v>
      </c>
      <c r="AN21" s="8" t="n">
        <v>22.10695022</v>
      </c>
      <c r="AO21" s="8" t="n">
        <v>16.08409459</v>
      </c>
      <c r="AP21" s="8" t="n">
        <v>28.92451833</v>
      </c>
      <c r="AQ21" s="8" t="n">
        <v>20.0955568</v>
      </c>
      <c r="AR21" s="8" t="n">
        <v>14.33554131</v>
      </c>
      <c r="AS21" s="8" t="n">
        <v>26.70235693</v>
      </c>
      <c r="AT21" s="31"/>
      <c r="AU21" s="31" t="n">
        <f aca="false">SUM(AB21:AF21)/SUM(Z21,AB21:AF21)</f>
        <v>0.0911371299694076</v>
      </c>
      <c r="AV21" s="31" t="n">
        <f aca="false">SUM(W21:Y21)/SUM(W21:AA21)</f>
        <v>0.201089650532875</v>
      </c>
      <c r="AW21" s="31" t="n">
        <f aca="false">(V21/SUM(V21,Z21))*100</f>
        <v>37.2216468721768</v>
      </c>
      <c r="AX21" s="31" t="n">
        <f aca="false">V21/Z21</f>
        <v>0.59290575521135</v>
      </c>
      <c r="AY21" s="31" t="n">
        <f aca="false">X21/Z21</f>
        <v>0.11005930590216</v>
      </c>
      <c r="AZ21" s="31" t="n">
        <f aca="false">X21/Y21</f>
        <v>5.52410593693112</v>
      </c>
      <c r="BA21" s="31" t="n">
        <f aca="false">(-0.77*AH21)+(3.32*AH21^2)+1.59</f>
        <v>2.25380414382288</v>
      </c>
      <c r="BB21" s="31" t="n">
        <f aca="false">(0*(V21/SUM(V21:AA21)))+(1*(W21/SUM(V21:AA21)))+(2*(X21/SUM(V21:AA21)))+(3*(Y21/SUM(V21:AA21)))+(4*(Z21/SUM(V21:AA21)))+(4*(AA21/SUM(V21:AA21)))</f>
        <v>2.42316508085297</v>
      </c>
      <c r="BC21" s="31" t="n">
        <f aca="false">ABS(BA21-BB21)</f>
        <v>0.169360937030092</v>
      </c>
      <c r="BE21" s="8" t="n">
        <f aca="false">((R21/U21)*SUM(V21:AA21))/P21</f>
        <v>60.7230330362473</v>
      </c>
    </row>
    <row r="22" customFormat="false" ht="15.75" hidden="false" customHeight="false" outlineLevel="0" collapsed="false">
      <c r="A22" s="28" t="n">
        <v>90</v>
      </c>
      <c r="B22" s="28" t="n">
        <v>591</v>
      </c>
      <c r="C22" s="28" t="s">
        <v>57</v>
      </c>
      <c r="D22" s="29" t="n">
        <v>1</v>
      </c>
      <c r="E22" s="29" t="s">
        <v>58</v>
      </c>
      <c r="F22" s="29" t="n">
        <v>1</v>
      </c>
      <c r="G22" s="28" t="n">
        <v>73</v>
      </c>
      <c r="H22" s="28" t="n">
        <v>75</v>
      </c>
      <c r="I22" s="28" t="n">
        <f aca="false">AVERAGE(G22:H22)/100</f>
        <v>0.74</v>
      </c>
      <c r="J22" s="28"/>
      <c r="K22" s="8" t="n">
        <v>30.6436781609195</v>
      </c>
      <c r="M22" s="31" t="n">
        <v>1.97727272727274</v>
      </c>
      <c r="N22" s="28" t="s">
        <v>59</v>
      </c>
      <c r="P22" s="30" t="n">
        <v>23.787</v>
      </c>
      <c r="R22" s="28" t="n">
        <v>1000</v>
      </c>
      <c r="U22" s="30" t="n">
        <v>968917</v>
      </c>
      <c r="V22" s="30" t="n">
        <v>1104585</v>
      </c>
      <c r="W22" s="30" t="n">
        <v>226516</v>
      </c>
      <c r="X22" s="30" t="n">
        <v>169915</v>
      </c>
      <c r="Y22" s="30" t="n">
        <v>23933</v>
      </c>
      <c r="Z22" s="30" t="n">
        <v>1539465</v>
      </c>
      <c r="AA22" s="30" t="n">
        <v>79591</v>
      </c>
      <c r="AB22" s="30" t="n">
        <v>41960</v>
      </c>
      <c r="AC22" s="30" t="n">
        <v>47628</v>
      </c>
      <c r="AD22" s="30" t="n">
        <v>2650</v>
      </c>
      <c r="AE22" s="30" t="n">
        <v>9536</v>
      </c>
      <c r="AF22" s="30" t="n">
        <v>15111</v>
      </c>
      <c r="AG22" s="41"/>
      <c r="AH22" s="31" t="n">
        <f aca="false">SUM(X22:Y22,AA22)/SUM(W22:Y22,AA22)</f>
        <v>0.546927223450111</v>
      </c>
      <c r="AI22" s="31" t="n">
        <f aca="false">LOG(AH22)</f>
        <v>-0.262070458962333</v>
      </c>
      <c r="AJ22" s="31" t="n">
        <f aca="false">AG22*M22</f>
        <v>0</v>
      </c>
      <c r="AK22" s="31" t="n">
        <f aca="false">(AH22*56.2)-10.78</f>
        <v>19.9573099578962</v>
      </c>
      <c r="AL22" s="31" t="n">
        <f aca="false">(68.4*AI22)+38.6</f>
        <v>20.6743806069764</v>
      </c>
      <c r="AM22" s="31" t="n">
        <f aca="false">(54.7*AI22)+30.7</f>
        <v>16.3647458947604</v>
      </c>
      <c r="AN22" s="8" t="n">
        <v>20.05943013</v>
      </c>
      <c r="AO22" s="8" t="n">
        <v>14.31381668</v>
      </c>
      <c r="AP22" s="8" t="n">
        <v>27.05271837</v>
      </c>
      <c r="AQ22" s="8" t="n">
        <v>18.15382547</v>
      </c>
      <c r="AR22" s="8" t="n">
        <v>12.59268186</v>
      </c>
      <c r="AS22" s="8" t="n">
        <v>24.72523708</v>
      </c>
      <c r="AT22" s="31"/>
      <c r="AU22" s="31" t="n">
        <f aca="false">SUM(AB22:AF22)/SUM(Z22,AB22:AF22)</f>
        <v>0.0705678147734477</v>
      </c>
      <c r="AV22" s="31" t="n">
        <f aca="false">SUM(W22:Y22)/SUM(W22:AA22)</f>
        <v>0.206119386884506</v>
      </c>
      <c r="AW22" s="31" t="n">
        <f aca="false">(V22/SUM(V22,Z22))*100</f>
        <v>41.77625234016</v>
      </c>
      <c r="AX22" s="31" t="n">
        <f aca="false">V22/Z22</f>
        <v>0.71751225263322</v>
      </c>
      <c r="AY22" s="31" t="n">
        <f aca="false">X22/Z22</f>
        <v>0.110372759367702</v>
      </c>
      <c r="AZ22" s="31" t="n">
        <f aca="false">X22/Y22</f>
        <v>7.09961141520077</v>
      </c>
      <c r="BA22" s="31" t="n">
        <f aca="false">(-0.77*AH22)+(3.32*AH22^2)+1.59</f>
        <v>2.16197560527623</v>
      </c>
      <c r="BB22" s="31" t="n">
        <f aca="false">(0*(V22/SUM(V22:AA22)))+(1*(W22/SUM(V22:AA22)))+(2*(X22/SUM(V22:AA22)))+(3*(Y22/SUM(V22:AA22)))+(4*(Z22/SUM(V22:AA22)))+(4*(AA22/SUM(V22:AA22)))</f>
        <v>2.26283641406423</v>
      </c>
      <c r="BC22" s="31" t="n">
        <f aca="false">ABS(BA22-BB22)</f>
        <v>0.100860808788</v>
      </c>
      <c r="BE22" s="8" t="n">
        <f aca="false">((R22/U22)*SUM(V22:AA22))/P22</f>
        <v>136.413383076788</v>
      </c>
    </row>
    <row r="23" customFormat="false" ht="15.75" hidden="false" customHeight="false" outlineLevel="0" collapsed="false">
      <c r="A23" s="28" t="n">
        <v>90</v>
      </c>
      <c r="B23" s="28" t="n">
        <v>591</v>
      </c>
      <c r="C23" s="28" t="s">
        <v>57</v>
      </c>
      <c r="D23" s="29" t="n">
        <v>1</v>
      </c>
      <c r="E23" s="29" t="s">
        <v>58</v>
      </c>
      <c r="F23" s="29" t="n">
        <v>1</v>
      </c>
      <c r="G23" s="28" t="n">
        <v>82</v>
      </c>
      <c r="H23" s="28" t="n">
        <v>84</v>
      </c>
      <c r="I23" s="28" t="n">
        <f aca="false">AVERAGE(G23:H23)/100</f>
        <v>0.83</v>
      </c>
      <c r="J23" s="28"/>
      <c r="K23" s="8" t="n">
        <v>35.1954022988505</v>
      </c>
      <c r="M23" s="31" t="n">
        <v>1.97727272727274</v>
      </c>
      <c r="N23" s="28" t="s">
        <v>59</v>
      </c>
      <c r="P23" s="30" t="n">
        <v>24.87</v>
      </c>
      <c r="R23" s="28" t="n">
        <v>1000</v>
      </c>
      <c r="U23" s="30" t="n">
        <v>1024990</v>
      </c>
      <c r="V23" s="30" t="n">
        <v>779940</v>
      </c>
      <c r="W23" s="30" t="n">
        <v>153614</v>
      </c>
      <c r="X23" s="30" t="n">
        <v>117454</v>
      </c>
      <c r="Y23" s="30" t="n">
        <v>17245</v>
      </c>
      <c r="Z23" s="30" t="n">
        <v>1175400</v>
      </c>
      <c r="AA23" s="30" t="n">
        <v>59936</v>
      </c>
      <c r="AB23" s="30" t="n">
        <v>64243</v>
      </c>
      <c r="AC23" s="30" t="n">
        <v>61473</v>
      </c>
      <c r="AD23" s="30" t="n">
        <v>12989</v>
      </c>
      <c r="AE23" s="30" t="n">
        <v>0</v>
      </c>
      <c r="AF23" s="30" t="n">
        <v>25189</v>
      </c>
      <c r="AG23" s="41"/>
      <c r="AH23" s="31" t="n">
        <f aca="false">SUM(X23:Y23,AA23)/SUM(W23:Y23,AA23)</f>
        <v>0.558896077232095</v>
      </c>
      <c r="AI23" s="31" t="n">
        <f aca="false">LOG(AH23)</f>
        <v>-0.252668938590274</v>
      </c>
      <c r="AJ23" s="31" t="n">
        <f aca="false">AG23*M23</f>
        <v>0</v>
      </c>
      <c r="AK23" s="31" t="n">
        <f aca="false">(AH23*56.2)-10.78</f>
        <v>20.6299595404438</v>
      </c>
      <c r="AL23" s="31" t="n">
        <f aca="false">(68.4*AI23)+38.6</f>
        <v>21.3174446004253</v>
      </c>
      <c r="AM23" s="31" t="n">
        <f aca="false">(54.7*AI23)+30.7</f>
        <v>16.879009059112</v>
      </c>
      <c r="AN23" s="8" t="n">
        <v>20.90133173</v>
      </c>
      <c r="AO23" s="8" t="n">
        <v>15.09431087</v>
      </c>
      <c r="AP23" s="8" t="n">
        <v>27.70130405</v>
      </c>
      <c r="AQ23" s="8" t="n">
        <v>18.93265652</v>
      </c>
      <c r="AR23" s="8" t="n">
        <v>13.33393685</v>
      </c>
      <c r="AS23" s="8" t="n">
        <v>25.38953107</v>
      </c>
      <c r="AT23" s="31"/>
      <c r="AU23" s="31" t="n">
        <f aca="false">SUM(AB23:AF23)/SUM(Z23,AB23:AF23)</f>
        <v>0.122373429583049</v>
      </c>
      <c r="AV23" s="31" t="n">
        <f aca="false">SUM(W23:Y23)/SUM(W23:AA23)</f>
        <v>0.189225339956906</v>
      </c>
      <c r="AW23" s="31" t="n">
        <f aca="false">(V23/SUM(V23,Z23))*100</f>
        <v>39.8876921660683</v>
      </c>
      <c r="AX23" s="31" t="n">
        <f aca="false">V23/Z23</f>
        <v>0.663552833078101</v>
      </c>
      <c r="AY23" s="31" t="n">
        <f aca="false">X23/Z23</f>
        <v>0.0999268334184108</v>
      </c>
      <c r="AZ23" s="31" t="n">
        <f aca="false">X23/Y23</f>
        <v>6.81090171064077</v>
      </c>
      <c r="BA23" s="31" t="n">
        <f aca="false">(-0.77*AH23)+(3.32*AH23^2)+1.59</f>
        <v>2.1967012400141</v>
      </c>
      <c r="BB23" s="31" t="n">
        <f aca="false">(0*(V23/SUM(V23:AA23)))+(1*(W23/SUM(V23:AA23)))+(2*(X23/SUM(V23:AA23)))+(3*(Y23/SUM(V23:AA23)))+(4*(Z23/SUM(V23:AA23)))+(4*(AA23/SUM(V23:AA23)))</f>
        <v>2.3361810635491</v>
      </c>
      <c r="BC23" s="31" t="n">
        <f aca="false">ABS(BA23-BB23)</f>
        <v>0.139479823535001</v>
      </c>
      <c r="BE23" s="8" t="n">
        <f aca="false">((R23/U23)*SUM(V23:AA23))/P23</f>
        <v>90.3669412362151</v>
      </c>
    </row>
    <row r="24" customFormat="false" ht="15.75" hidden="false" customHeight="false" outlineLevel="0" collapsed="false">
      <c r="A24" s="28" t="n">
        <v>90</v>
      </c>
      <c r="B24" s="28" t="n">
        <v>591</v>
      </c>
      <c r="C24" s="28" t="s">
        <v>57</v>
      </c>
      <c r="D24" s="29" t="n">
        <v>1</v>
      </c>
      <c r="E24" s="29" t="s">
        <v>58</v>
      </c>
      <c r="F24" s="29" t="n">
        <v>1</v>
      </c>
      <c r="G24" s="28" t="n">
        <v>92</v>
      </c>
      <c r="H24" s="28" t="n">
        <v>94</v>
      </c>
      <c r="I24" s="28" t="n">
        <f aca="false">AVERAGE(G24:H24)/100</f>
        <v>0.93</v>
      </c>
      <c r="J24" s="28"/>
      <c r="K24" s="8" t="n">
        <v>40.2528735632183</v>
      </c>
      <c r="M24" s="31" t="n">
        <v>1.9772727272727</v>
      </c>
      <c r="N24" s="28" t="s">
        <v>59</v>
      </c>
      <c r="P24" s="30" t="n">
        <v>22.988</v>
      </c>
      <c r="R24" s="28" t="n">
        <v>1000</v>
      </c>
      <c r="U24" s="30" t="n">
        <v>346143</v>
      </c>
      <c r="V24" s="30" t="n">
        <v>229845</v>
      </c>
      <c r="W24" s="30" t="n">
        <v>50694</v>
      </c>
      <c r="X24" s="30" t="n">
        <v>36864</v>
      </c>
      <c r="Y24" s="30" t="n">
        <v>5637</v>
      </c>
      <c r="Z24" s="30" t="n">
        <v>405492</v>
      </c>
      <c r="AA24" s="30" t="n">
        <v>20306</v>
      </c>
      <c r="AB24" s="30" t="n">
        <v>19787</v>
      </c>
      <c r="AC24" s="30" t="n">
        <v>19973</v>
      </c>
      <c r="AD24" s="30" t="n">
        <v>2509</v>
      </c>
      <c r="AE24" s="30" t="n">
        <v>3627</v>
      </c>
      <c r="AF24" s="30" t="n">
        <v>20053</v>
      </c>
      <c r="AG24" s="41"/>
      <c r="AH24" s="31" t="n">
        <f aca="false">SUM(X24:Y24,AA24)/SUM(W24:Y24,AA24)</f>
        <v>0.553360763341292</v>
      </c>
      <c r="AI24" s="31" t="n">
        <f aca="false">LOG(AH24)</f>
        <v>-0.256991638235328</v>
      </c>
      <c r="AJ24" s="31" t="n">
        <f aca="false">AG24*M24</f>
        <v>0</v>
      </c>
      <c r="AK24" s="31" t="n">
        <f aca="false">(AH24*56.2)-10.78</f>
        <v>20.3188748997806</v>
      </c>
      <c r="AL24" s="31" t="n">
        <f aca="false">(68.4*AI24)+38.6</f>
        <v>21.0217719447036</v>
      </c>
      <c r="AM24" s="31" t="n">
        <f aca="false">(54.7*AI24)+30.7</f>
        <v>16.6425573885276</v>
      </c>
      <c r="AN24" s="8" t="n">
        <v>20.51495001</v>
      </c>
      <c r="AO24" s="8" t="n">
        <v>14.64773878</v>
      </c>
      <c r="AP24" s="8" t="n">
        <v>27.2965381</v>
      </c>
      <c r="AQ24" s="8" t="n">
        <v>18.55314994</v>
      </c>
      <c r="AR24" s="8" t="n">
        <v>13.14077091</v>
      </c>
      <c r="AS24" s="8" t="n">
        <v>25.07892611</v>
      </c>
      <c r="AT24" s="31"/>
      <c r="AU24" s="31" t="n">
        <f aca="false">SUM(AB24:AF24)/SUM(Z24,AB24:AF24)</f>
        <v>0.139888130222021</v>
      </c>
      <c r="AV24" s="31" t="n">
        <f aca="false">SUM(W24:Y24)/SUM(W24:AA24)</f>
        <v>0.179568895919598</v>
      </c>
      <c r="AW24" s="31" t="n">
        <f aca="false">(V24/SUM(V24,Z24))*100</f>
        <v>36.1768636172614</v>
      </c>
      <c r="AX24" s="31" t="n">
        <f aca="false">V24/Z24</f>
        <v>0.566829925127993</v>
      </c>
      <c r="AY24" s="31" t="n">
        <f aca="false">X24/Z24</f>
        <v>0.0909117812435264</v>
      </c>
      <c r="AZ24" s="31" t="n">
        <f aca="false">X24/Y24</f>
        <v>6.53964874933475</v>
      </c>
      <c r="BA24" s="31" t="n">
        <f aca="false">(-0.77*AH24)+(3.32*AH24^2)+1.59</f>
        <v>2.18052321845399</v>
      </c>
      <c r="BB24" s="31" t="n">
        <f aca="false">(0*(V24/SUM(V24:AA24)))+(1*(W24/SUM(V24:AA24)))+(2*(X24/SUM(V24:AA24)))+(3*(Y24/SUM(V24:AA24)))+(4*(Z24/SUM(V24:AA24)))+(4*(AA24/SUM(V24:AA24)))</f>
        <v>2.4631829581298</v>
      </c>
      <c r="BC24" s="31" t="n">
        <f aca="false">ABS(BA24-BB24)</f>
        <v>0.282659739675808</v>
      </c>
      <c r="BE24" s="8" t="n">
        <f aca="false">((R24/U24)*SUM(V24:AA24))/P24</f>
        <v>94.1089944148297</v>
      </c>
    </row>
    <row r="25" customFormat="false" ht="15.75" hidden="false" customHeight="false" outlineLevel="0" collapsed="false">
      <c r="A25" s="28" t="n">
        <v>90</v>
      </c>
      <c r="B25" s="28" t="n">
        <v>591</v>
      </c>
      <c r="C25" s="28" t="s">
        <v>57</v>
      </c>
      <c r="D25" s="29" t="n">
        <v>1</v>
      </c>
      <c r="E25" s="29" t="s">
        <v>58</v>
      </c>
      <c r="F25" s="29" t="n">
        <v>1</v>
      </c>
      <c r="G25" s="28" t="n">
        <v>100</v>
      </c>
      <c r="H25" s="28" t="n">
        <v>102</v>
      </c>
      <c r="I25" s="28" t="n">
        <f aca="false">AVERAGE(G25:H25)/100</f>
        <v>1.01</v>
      </c>
      <c r="J25" s="28"/>
      <c r="K25" s="8" t="n">
        <v>44.2988505747126</v>
      </c>
      <c r="M25" s="31" t="n">
        <v>1.97727272727275</v>
      </c>
      <c r="N25" s="28" t="s">
        <v>59</v>
      </c>
      <c r="P25" s="30" t="n">
        <v>26.876</v>
      </c>
      <c r="R25" s="28" t="n">
        <v>1000</v>
      </c>
      <c r="U25" s="30" t="n">
        <v>1099203</v>
      </c>
      <c r="V25" s="30" t="n">
        <v>814489</v>
      </c>
      <c r="W25" s="30" t="n">
        <v>190542</v>
      </c>
      <c r="X25" s="30" t="n">
        <v>157084</v>
      </c>
      <c r="Y25" s="30" t="n">
        <v>21831</v>
      </c>
      <c r="Z25" s="30" t="n">
        <v>1599409</v>
      </c>
      <c r="AA25" s="30" t="n">
        <v>81261</v>
      </c>
      <c r="AB25" s="30" t="n">
        <v>61274</v>
      </c>
      <c r="AC25" s="30" t="n">
        <v>51531</v>
      </c>
      <c r="AD25" s="30" t="n">
        <v>4095</v>
      </c>
      <c r="AE25" s="30" t="n">
        <v>10825</v>
      </c>
      <c r="AF25" s="30" t="n">
        <v>19656</v>
      </c>
      <c r="AG25" s="41"/>
      <c r="AH25" s="31" t="n">
        <f aca="false">SUM(X25:Y25,AA25)/SUM(W25:Y25,AA25)</f>
        <v>0.577247857862344</v>
      </c>
      <c r="AI25" s="31" t="n">
        <f aca="false">LOG(AH25)</f>
        <v>-0.238637670052691</v>
      </c>
      <c r="AJ25" s="31" t="n">
        <f aca="false">AG25*M25</f>
        <v>0</v>
      </c>
      <c r="AK25" s="31" t="n">
        <f aca="false">(AH25*56.2)-10.78</f>
        <v>21.6613296118637</v>
      </c>
      <c r="AL25" s="31" t="n">
        <f aca="false">(68.4*AI25)+38.6</f>
        <v>22.2771833683959</v>
      </c>
      <c r="AM25" s="31" t="n">
        <f aca="false">(54.7*AI25)+30.7</f>
        <v>17.6465194481178</v>
      </c>
      <c r="AN25" s="8" t="n">
        <v>22.05860824</v>
      </c>
      <c r="AO25" s="8" t="n">
        <v>16.20184217</v>
      </c>
      <c r="AP25" s="8" t="n">
        <v>29.40363108</v>
      </c>
      <c r="AQ25" s="8" t="n">
        <v>20.08939583</v>
      </c>
      <c r="AR25" s="8" t="n">
        <v>14.25892435</v>
      </c>
      <c r="AS25" s="8" t="n">
        <v>26.61389475</v>
      </c>
      <c r="AT25" s="31"/>
      <c r="AU25" s="31" t="n">
        <f aca="false">SUM(AB25:AF25)/SUM(Z25,AB25:AF25)</f>
        <v>0.0843724775159006</v>
      </c>
      <c r="AV25" s="31" t="n">
        <f aca="false">SUM(W25:Y25)/SUM(W25:AA25)</f>
        <v>0.180211762490812</v>
      </c>
      <c r="AW25" s="31" t="n">
        <f aca="false">(V25/SUM(V25,Z25))*100</f>
        <v>33.7416493986076</v>
      </c>
      <c r="AX25" s="31" t="n">
        <f aca="false">V25/Z25</f>
        <v>0.509243726901624</v>
      </c>
      <c r="AY25" s="31" t="n">
        <f aca="false">X25/Z25</f>
        <v>0.0982137777141432</v>
      </c>
      <c r="AZ25" s="31" t="n">
        <f aca="false">X25/Y25</f>
        <v>7.19545600293161</v>
      </c>
      <c r="BA25" s="31" t="n">
        <f aca="false">(-0.77*AH25)+(3.32*AH25^2)+1.59</f>
        <v>2.25179324627612</v>
      </c>
      <c r="BB25" s="31" t="n">
        <f aca="false">(0*(V25/SUM(V25:AA25)))+(1*(W25/SUM(V25:AA25)))+(2*(X25/SUM(V25:AA25)))+(3*(Y25/SUM(V25:AA25)))+(4*(Z25/SUM(V25:AA25)))+(4*(AA25/SUM(V25:AA25)))</f>
        <v>2.54585012441458</v>
      </c>
      <c r="BC25" s="31" t="n">
        <f aca="false">ABS(BA25-BB25)</f>
        <v>0.294056878138458</v>
      </c>
      <c r="BE25" s="8" t="n">
        <f aca="false">((R25/U25)*SUM(V25:AA25))/P25</f>
        <v>96.9669813357823</v>
      </c>
    </row>
    <row r="26" customFormat="false" ht="15.75" hidden="false" customHeight="false" outlineLevel="0" collapsed="false">
      <c r="A26" s="28" t="n">
        <v>90</v>
      </c>
      <c r="B26" s="28" t="n">
        <v>591</v>
      </c>
      <c r="C26" s="28" t="s">
        <v>57</v>
      </c>
      <c r="D26" s="29" t="n">
        <v>1</v>
      </c>
      <c r="E26" s="29" t="s">
        <v>58</v>
      </c>
      <c r="F26" s="29" t="n">
        <v>1</v>
      </c>
      <c r="G26" s="28" t="n">
        <v>109</v>
      </c>
      <c r="H26" s="28" t="n">
        <v>111</v>
      </c>
      <c r="I26" s="28" t="n">
        <f aca="false">AVERAGE(G26:H26)/100</f>
        <v>1.1</v>
      </c>
      <c r="J26" s="28"/>
      <c r="K26" s="8" t="n">
        <v>48.8505747126436</v>
      </c>
      <c r="M26" s="31" t="n">
        <v>1.9772727272727</v>
      </c>
      <c r="N26" s="28" t="s">
        <v>59</v>
      </c>
      <c r="P26" s="30" t="n">
        <v>24.996</v>
      </c>
      <c r="R26" s="28" t="n">
        <v>1000</v>
      </c>
      <c r="U26" s="30" t="n">
        <v>9584680</v>
      </c>
      <c r="V26" s="30" t="n">
        <v>4085843</v>
      </c>
      <c r="W26" s="30" t="n">
        <v>984231</v>
      </c>
      <c r="X26" s="30" t="n">
        <v>731100</v>
      </c>
      <c r="Y26" s="30" t="n">
        <v>102334</v>
      </c>
      <c r="Z26" s="30" t="n">
        <v>4614157</v>
      </c>
      <c r="AA26" s="30" t="n">
        <v>371280</v>
      </c>
      <c r="AB26" s="30" t="n">
        <v>637282</v>
      </c>
      <c r="AC26" s="30" t="n">
        <v>465983</v>
      </c>
      <c r="AD26" s="30" t="n">
        <v>100605</v>
      </c>
      <c r="AE26" s="30" t="n">
        <v>0</v>
      </c>
      <c r="AF26" s="30" t="n">
        <v>152355</v>
      </c>
      <c r="AG26" s="41"/>
      <c r="AH26" s="31" t="n">
        <f aca="false">SUM(X26:Y26,AA26)/SUM(W26:Y26,AA26)</f>
        <v>0.550362846028566</v>
      </c>
      <c r="AI26" s="31" t="n">
        <f aca="false">LOG(AH26)</f>
        <v>-0.259350892195165</v>
      </c>
      <c r="AJ26" s="31" t="n">
        <f aca="false">AG26*M26</f>
        <v>0</v>
      </c>
      <c r="AK26" s="31" t="n">
        <f aca="false">(AH26*56.2)-10.78</f>
        <v>20.1503919468054</v>
      </c>
      <c r="AL26" s="31" t="n">
        <f aca="false">(68.4*AI26)+38.6</f>
        <v>20.8603989738507</v>
      </c>
      <c r="AM26" s="31" t="n">
        <f aca="false">(54.7*AI26)+30.7</f>
        <v>16.5135061969245</v>
      </c>
      <c r="AN26" s="8" t="n">
        <v>20.30706816</v>
      </c>
      <c r="AO26" s="8" t="n">
        <v>14.57971578</v>
      </c>
      <c r="AP26" s="8" t="n">
        <v>27.25053138</v>
      </c>
      <c r="AQ26" s="8" t="n">
        <v>18.39558458</v>
      </c>
      <c r="AR26" s="8" t="n">
        <v>12.77115396</v>
      </c>
      <c r="AS26" s="8" t="n">
        <v>24.91759649</v>
      </c>
      <c r="AT26" s="31"/>
      <c r="AU26" s="31" t="n">
        <f aca="false">SUM(AB26:AF26)/SUM(Z26,AB26:AF26)</f>
        <v>0.227158831712946</v>
      </c>
      <c r="AV26" s="31" t="n">
        <f aca="false">SUM(W26:Y26)/SUM(W26:AA26)</f>
        <v>0.267181794422603</v>
      </c>
      <c r="AW26" s="31" t="n">
        <f aca="false">(V26/SUM(V26,Z26))*100</f>
        <v>46.9637126436782</v>
      </c>
      <c r="AX26" s="31" t="n">
        <f aca="false">V26/Z26</f>
        <v>0.885501511977161</v>
      </c>
      <c r="AY26" s="31" t="n">
        <f aca="false">X26/Z26</f>
        <v>0.158447144299598</v>
      </c>
      <c r="AZ26" s="31" t="n">
        <f aca="false">X26/Y26</f>
        <v>7.14425313190142</v>
      </c>
      <c r="BA26" s="31" t="n">
        <f aca="false">(-0.77*AH26)+(3.32*AH26^2)+1.59</f>
        <v>2.17184615935637</v>
      </c>
      <c r="BB26" s="31" t="n">
        <f aca="false">(0*(V26/SUM(V26:AA26)))+(1*(W26/SUM(V26:AA26)))+(2*(X26/SUM(V26:AA26)))+(3*(Y26/SUM(V26:AA26)))+(4*(Z26/SUM(V26:AA26)))+(4*(AA26/SUM(V26:AA26)))</f>
        <v>2.08424057610724</v>
      </c>
      <c r="BC26" s="31" t="n">
        <f aca="false">ABS(BA26-BB26)</f>
        <v>0.0876055832491307</v>
      </c>
      <c r="BE26" s="8" t="n">
        <f aca="false">((R26/U26)*SUM(V26:AA26))/P26</f>
        <v>45.450395881768</v>
      </c>
    </row>
    <row r="27" customFormat="false" ht="15.75" hidden="false" customHeight="false" outlineLevel="0" collapsed="false">
      <c r="A27" s="28" t="n">
        <v>90</v>
      </c>
      <c r="B27" s="28" t="n">
        <v>591</v>
      </c>
      <c r="C27" s="28" t="s">
        <v>57</v>
      </c>
      <c r="D27" s="29" t="n">
        <v>1</v>
      </c>
      <c r="E27" s="29" t="s">
        <v>58</v>
      </c>
      <c r="F27" s="29" t="n">
        <v>1</v>
      </c>
      <c r="G27" s="28" t="n">
        <v>117</v>
      </c>
      <c r="H27" s="28" t="n">
        <v>119</v>
      </c>
      <c r="I27" s="28" t="n">
        <f aca="false">AVERAGE(G27:H27)/100</f>
        <v>1.18</v>
      </c>
      <c r="J27" s="28"/>
      <c r="K27" s="8" t="n">
        <v>52.8965517241379</v>
      </c>
      <c r="M27" s="31" t="n">
        <v>1.97727272727275</v>
      </c>
      <c r="N27" s="28" t="s">
        <v>59</v>
      </c>
      <c r="P27" s="30" t="n">
        <v>28.026</v>
      </c>
      <c r="R27" s="28" t="n">
        <v>1000</v>
      </c>
      <c r="U27" s="30" t="n">
        <v>987643</v>
      </c>
      <c r="V27" s="30" t="n">
        <v>556861</v>
      </c>
      <c r="W27" s="30" t="n">
        <v>116906</v>
      </c>
      <c r="X27" s="30" t="n">
        <v>86848</v>
      </c>
      <c r="Y27" s="30" t="n">
        <v>12766</v>
      </c>
      <c r="Z27" s="30" t="n">
        <v>896338</v>
      </c>
      <c r="AA27" s="30" t="n">
        <v>47379</v>
      </c>
      <c r="AB27" s="30" t="n">
        <v>72451</v>
      </c>
      <c r="AC27" s="30" t="n">
        <v>68755</v>
      </c>
      <c r="AD27" s="30" t="n">
        <v>4034</v>
      </c>
      <c r="AE27" s="30" t="n">
        <v>10156</v>
      </c>
      <c r="AF27" s="30" t="n">
        <v>17329</v>
      </c>
      <c r="AG27" s="41"/>
      <c r="AH27" s="31" t="n">
        <f aca="false">SUM(X27:Y27,AA27)/SUM(W27:Y27,AA27)</f>
        <v>0.557004763185916</v>
      </c>
      <c r="AI27" s="31" t="n">
        <f aca="false">LOG(AH27)</f>
        <v>-0.254141090972564</v>
      </c>
      <c r="AJ27" s="31" t="n">
        <f aca="false">AG27*M27</f>
        <v>0</v>
      </c>
      <c r="AK27" s="31" t="n">
        <f aca="false">(AH27*56.2)-10.78</f>
        <v>20.5236676910485</v>
      </c>
      <c r="AL27" s="31" t="n">
        <f aca="false">(68.4*AI27)+38.6</f>
        <v>21.2167493774766</v>
      </c>
      <c r="AM27" s="31" t="n">
        <f aca="false">(54.7*AI27)+30.7</f>
        <v>16.7984823238007</v>
      </c>
      <c r="AN27" s="8" t="n">
        <v>20.77617122</v>
      </c>
      <c r="AO27" s="8" t="n">
        <v>15.09055505</v>
      </c>
      <c r="AP27" s="8" t="n">
        <v>27.86716526</v>
      </c>
      <c r="AQ27" s="8" t="n">
        <v>18.75979174</v>
      </c>
      <c r="AR27" s="8" t="n">
        <v>13.36616968</v>
      </c>
      <c r="AS27" s="8" t="n">
        <v>25.2680636</v>
      </c>
      <c r="AT27" s="31"/>
      <c r="AU27" s="31" t="n">
        <f aca="false">SUM(AB27:AF27)/SUM(Z27,AB27:AF27)</f>
        <v>0.161566717770608</v>
      </c>
      <c r="AV27" s="31" t="n">
        <f aca="false">SUM(W27:Y27)/SUM(W27:AA27)</f>
        <v>0.186617044621056</v>
      </c>
      <c r="AW27" s="31" t="n">
        <f aca="false">(V27/SUM(V27,Z27))*100</f>
        <v>38.3196657856219</v>
      </c>
      <c r="AX27" s="31" t="n">
        <f aca="false">V27/Z27</f>
        <v>0.621262291680148</v>
      </c>
      <c r="AY27" s="31" t="n">
        <f aca="false">X27/Z27</f>
        <v>0.0968920206439981</v>
      </c>
      <c r="AZ27" s="31" t="n">
        <f aca="false">X27/Y27</f>
        <v>6.80307065643115</v>
      </c>
      <c r="BA27" s="31" t="n">
        <f aca="false">(-0.77*AH27)+(3.32*AH27^2)+1.59</f>
        <v>2.19115062897002</v>
      </c>
      <c r="BB27" s="31" t="n">
        <f aca="false">(0*(V27/SUM(V27:AA27)))+(1*(W27/SUM(V27:AA27)))+(2*(X27/SUM(V27:AA27)))+(3*(Y27/SUM(V27:AA27)))+(4*(Z27/SUM(V27:AA27)))+(4*(AA27/SUM(V27:AA27)))</f>
        <v>2.38994396359439</v>
      </c>
      <c r="BC27" s="31" t="n">
        <f aca="false">ABS(BA27-BB27)</f>
        <v>0.198793334624375</v>
      </c>
      <c r="BE27" s="8" t="n">
        <f aca="false">((R27/U27)*SUM(V27:AA27))/P27</f>
        <v>62.0345983548206</v>
      </c>
    </row>
    <row r="28" customFormat="false" ht="15.75" hidden="false" customHeight="false" outlineLevel="0" collapsed="false">
      <c r="A28" s="28" t="n">
        <v>90</v>
      </c>
      <c r="B28" s="28" t="n">
        <v>591</v>
      </c>
      <c r="C28" s="28" t="s">
        <v>57</v>
      </c>
      <c r="D28" s="29" t="n">
        <v>1</v>
      </c>
      <c r="E28" s="29" t="s">
        <v>58</v>
      </c>
      <c r="F28" s="29" t="n">
        <v>1</v>
      </c>
      <c r="G28" s="28" t="n">
        <v>125</v>
      </c>
      <c r="H28" s="28" t="n">
        <v>127</v>
      </c>
      <c r="I28" s="28" t="n">
        <f aca="false">AVERAGE(G28:H28)/100</f>
        <v>1.26</v>
      </c>
      <c r="J28" s="28"/>
      <c r="K28" s="8" t="n">
        <v>56.9425287356321</v>
      </c>
      <c r="M28" s="31" t="n">
        <v>1.9772727272727</v>
      </c>
      <c r="N28" s="28" t="s">
        <v>59</v>
      </c>
      <c r="P28" s="30" t="n">
        <v>22.048</v>
      </c>
      <c r="R28" s="28" t="n">
        <v>1000</v>
      </c>
      <c r="U28" s="30" t="n">
        <v>9850908</v>
      </c>
      <c r="V28" s="30" t="n">
        <v>10578369</v>
      </c>
      <c r="W28" s="30" t="n">
        <v>2413449</v>
      </c>
      <c r="X28" s="30" t="n">
        <v>1818204</v>
      </c>
      <c r="Y28" s="30" t="n">
        <v>235431</v>
      </c>
      <c r="Z28" s="30" t="n">
        <v>10593966</v>
      </c>
      <c r="AA28" s="30" t="n">
        <v>837259</v>
      </c>
      <c r="AB28" s="30" t="n">
        <v>681976</v>
      </c>
      <c r="AC28" s="30" t="n">
        <v>604819</v>
      </c>
      <c r="AD28" s="30" t="n">
        <v>150522</v>
      </c>
      <c r="AE28" s="30" t="n">
        <v>0</v>
      </c>
      <c r="AF28" s="30" t="n">
        <v>255576</v>
      </c>
      <c r="AG28" s="41"/>
      <c r="AH28" s="31" t="n">
        <f aca="false">SUM(X28:Y28,AA28)/SUM(W28:Y28,AA28)</f>
        <v>0.545005102422675</v>
      </c>
      <c r="AI28" s="31" t="n">
        <f aca="false">LOG(AH28)</f>
        <v>-0.263599431771726</v>
      </c>
      <c r="AJ28" s="31" t="n">
        <f aca="false">AG28*M28</f>
        <v>0</v>
      </c>
      <c r="AK28" s="31" t="n">
        <f aca="false">(AH28*56.2)-10.78</f>
        <v>19.8492867561544</v>
      </c>
      <c r="AL28" s="31" t="n">
        <f aca="false">(68.4*AI28)+38.6</f>
        <v>20.5697988668139</v>
      </c>
      <c r="AM28" s="31" t="n">
        <f aca="false">(54.7*AI28)+30.7</f>
        <v>16.2811110820866</v>
      </c>
      <c r="AN28" s="8" t="n">
        <v>20.02434267</v>
      </c>
      <c r="AO28" s="8" t="n">
        <v>14.08473125</v>
      </c>
      <c r="AP28" s="8" t="n">
        <v>26.64683726</v>
      </c>
      <c r="AQ28" s="8" t="n">
        <v>18.02763232</v>
      </c>
      <c r="AR28" s="8" t="n">
        <v>12.5848865</v>
      </c>
      <c r="AS28" s="8" t="n">
        <v>24.4072634</v>
      </c>
      <c r="AT28" s="31"/>
      <c r="AU28" s="31" t="n">
        <f aca="false">SUM(AB28:AF28)/SUM(Z28,AB28:AF28)</f>
        <v>0.137780778635126</v>
      </c>
      <c r="AV28" s="31" t="n">
        <f aca="false">SUM(W28:Y28)/SUM(W28:AA28)</f>
        <v>0.280978561933851</v>
      </c>
      <c r="AW28" s="31" t="n">
        <f aca="false">(V28/SUM(V28,Z28))*100</f>
        <v>49.9631665567355</v>
      </c>
      <c r="AX28" s="31" t="n">
        <f aca="false">V28/Z28</f>
        <v>0.998527746832489</v>
      </c>
      <c r="AY28" s="31" t="n">
        <f aca="false">X28/Z28</f>
        <v>0.17162637675069</v>
      </c>
      <c r="AZ28" s="31" t="n">
        <f aca="false">X28/Y28</f>
        <v>7.72287421792372</v>
      </c>
      <c r="BA28" s="31" t="n">
        <f aca="false">(-0.77*AH28)+(3.32*AH28^2)+1.59</f>
        <v>2.15648753586815</v>
      </c>
      <c r="BB28" s="31" t="n">
        <f aca="false">(0*(V28/SUM(V28:AA28)))+(1*(W28/SUM(V28:AA28)))+(2*(X28/SUM(V28:AA28)))+(3*(Y28/SUM(V28:AA28)))+(4*(Z28/SUM(V28:AA28)))+(4*(AA28/SUM(V28:AA28)))</f>
        <v>1.98216143279002</v>
      </c>
      <c r="BC28" s="31" t="n">
        <f aca="false">ABS(BA28-BB28)</f>
        <v>0.174326103078132</v>
      </c>
      <c r="BE28" s="8" t="n">
        <f aca="false">((R28/U28)*SUM(V28:AA28))/P28</f>
        <v>121.904020817595</v>
      </c>
    </row>
    <row r="29" customFormat="false" ht="15.75" hidden="false" customHeight="false" outlineLevel="0" collapsed="false">
      <c r="A29" s="28" t="n">
        <v>90</v>
      </c>
      <c r="B29" s="28" t="n">
        <v>591</v>
      </c>
      <c r="C29" s="28" t="s">
        <v>57</v>
      </c>
      <c r="D29" s="29" t="n">
        <v>1</v>
      </c>
      <c r="E29" s="29" t="s">
        <v>58</v>
      </c>
      <c r="F29" s="29" t="n">
        <v>1</v>
      </c>
      <c r="G29" s="28" t="n">
        <v>135</v>
      </c>
      <c r="H29" s="28" t="n">
        <v>137</v>
      </c>
      <c r="I29" s="28" t="n">
        <f aca="false">AVERAGE(G29:H29)/100</f>
        <v>1.36</v>
      </c>
      <c r="J29" s="28"/>
      <c r="K29" s="8" t="n">
        <v>62</v>
      </c>
      <c r="M29" s="31" t="n">
        <v>1.22950819672132</v>
      </c>
      <c r="N29" s="28" t="s">
        <v>59</v>
      </c>
      <c r="P29" s="30" t="n">
        <v>23.914</v>
      </c>
      <c r="R29" s="28" t="n">
        <v>1000</v>
      </c>
      <c r="U29" s="30" t="n">
        <v>932185</v>
      </c>
      <c r="V29" s="30" t="n">
        <v>1572383</v>
      </c>
      <c r="W29" s="30" t="n">
        <v>298289</v>
      </c>
      <c r="X29" s="30" t="n">
        <v>210095</v>
      </c>
      <c r="Y29" s="30" t="n">
        <v>30189</v>
      </c>
      <c r="Z29" s="30" t="n">
        <v>2155088</v>
      </c>
      <c r="AA29" s="30" t="n">
        <v>101724</v>
      </c>
      <c r="AB29" s="30" t="n">
        <v>47288</v>
      </c>
      <c r="AC29" s="30" t="n">
        <v>59009</v>
      </c>
      <c r="AD29" s="30" t="n">
        <v>13962</v>
      </c>
      <c r="AE29" s="30" t="n">
        <v>0</v>
      </c>
      <c r="AF29" s="30" t="n">
        <v>23636</v>
      </c>
      <c r="AG29" s="41"/>
      <c r="AH29" s="31" t="n">
        <f aca="false">SUM(X29:Y29,AA29)/SUM(W29:Y29,AA29)</f>
        <v>0.534139625829888</v>
      </c>
      <c r="AI29" s="31" t="n">
        <f aca="false">LOG(AH29)</f>
        <v>-0.272345202145262</v>
      </c>
      <c r="AJ29" s="31" t="n">
        <f aca="false">AG29*M29</f>
        <v>0</v>
      </c>
      <c r="AK29" s="31" t="n">
        <f aca="false">(AH29*56.2)-10.78</f>
        <v>19.2386469716397</v>
      </c>
      <c r="AL29" s="31" t="n">
        <f aca="false">(68.4*AI29)+38.6</f>
        <v>19.9715881732641</v>
      </c>
      <c r="AM29" s="31" t="n">
        <f aca="false">(54.7*AI29)+30.7</f>
        <v>15.8027174426542</v>
      </c>
      <c r="AN29" s="8" t="n">
        <v>19.21046753</v>
      </c>
      <c r="AO29" s="8" t="n">
        <v>13.25458134</v>
      </c>
      <c r="AP29" s="8" t="n">
        <v>26.05135785</v>
      </c>
      <c r="AQ29" s="8" t="n">
        <v>17.31876618</v>
      </c>
      <c r="AR29" s="8" t="n">
        <v>11.69088335</v>
      </c>
      <c r="AS29" s="8" t="n">
        <v>23.79713847</v>
      </c>
      <c r="AT29" s="31"/>
      <c r="AU29" s="31" t="n">
        <f aca="false">SUM(AB29:AF29)/SUM(Z29,AB29:AF29)</f>
        <v>0.0625907194616054</v>
      </c>
      <c r="AV29" s="31" t="n">
        <f aca="false">SUM(W29:Y29)/SUM(W29:AA29)</f>
        <v>0.192665053293196</v>
      </c>
      <c r="AW29" s="31" t="n">
        <f aca="false">(V29/SUM(V29,Z29))*100</f>
        <v>42.1836414019049</v>
      </c>
      <c r="AX29" s="31" t="n">
        <f aca="false">V29/Z29</f>
        <v>0.729614289532492</v>
      </c>
      <c r="AY29" s="31" t="n">
        <f aca="false">X29/Z29</f>
        <v>0.0974878984060048</v>
      </c>
      <c r="AZ29" s="31" t="n">
        <f aca="false">X29/Y29</f>
        <v>6.95932293219385</v>
      </c>
      <c r="BA29" s="31" t="n">
        <f aca="false">(-0.77*AH29)+(3.32*AH29^2)+1.59</f>
        <v>2.12592555251821</v>
      </c>
      <c r="BB29" s="31" t="n">
        <f aca="false">(0*(V29/SUM(V29:AA29)))+(1*(W29/SUM(V29:AA29)))+(2*(X29/SUM(V29:AA29)))+(3*(Y29/SUM(V29:AA29)))+(4*(Z29/SUM(V29:AA29)))+(4*(AA29/SUM(V29:AA29)))</f>
        <v>2.25201842222389</v>
      </c>
      <c r="BC29" s="31" t="n">
        <f aca="false">ABS(BA29-BB29)</f>
        <v>0.126092869705684</v>
      </c>
      <c r="BE29" s="8" t="n">
        <f aca="false">((R29/U29)*SUM(V29:AA29))/P29</f>
        <v>195.93193472456</v>
      </c>
    </row>
    <row r="30" customFormat="false" ht="15.75" hidden="false" customHeight="false" outlineLevel="0" collapsed="false">
      <c r="A30" s="28" t="n">
        <v>90</v>
      </c>
      <c r="B30" s="28" t="n">
        <v>591</v>
      </c>
      <c r="C30" s="28" t="s">
        <v>57</v>
      </c>
      <c r="D30" s="29" t="n">
        <v>1</v>
      </c>
      <c r="E30" s="29" t="s">
        <v>58</v>
      </c>
      <c r="F30" s="29" t="n">
        <v>1</v>
      </c>
      <c r="G30" s="28" t="n">
        <v>143</v>
      </c>
      <c r="H30" s="28" t="n">
        <v>145</v>
      </c>
      <c r="I30" s="28" t="n">
        <f aca="false">AVERAGE(G30:H30)/100</f>
        <v>1.44</v>
      </c>
      <c r="J30" s="28"/>
      <c r="K30" s="8" t="n">
        <v>68.5066666666666</v>
      </c>
      <c r="M30" s="31" t="n">
        <v>1.22950819672131</v>
      </c>
      <c r="N30" s="28" t="s">
        <v>59</v>
      </c>
      <c r="P30" s="30" t="n">
        <v>28.939</v>
      </c>
      <c r="R30" s="28" t="n">
        <v>1000</v>
      </c>
      <c r="U30" s="30" t="n">
        <v>334181</v>
      </c>
      <c r="V30" s="30" t="n">
        <v>295918</v>
      </c>
      <c r="W30" s="30" t="n">
        <v>65623</v>
      </c>
      <c r="X30" s="30" t="n">
        <v>56382</v>
      </c>
      <c r="Y30" s="30" t="n">
        <v>9231</v>
      </c>
      <c r="Z30" s="30" t="n">
        <v>636405</v>
      </c>
      <c r="AA30" s="30" t="n">
        <v>34998</v>
      </c>
      <c r="AB30" s="30" t="n">
        <v>26815</v>
      </c>
      <c r="AC30" s="30" t="n">
        <v>34628</v>
      </c>
      <c r="AD30" s="30" t="n">
        <v>6704</v>
      </c>
      <c r="AE30" s="30" t="n">
        <v>0</v>
      </c>
      <c r="AF30" s="30" t="n">
        <v>13392</v>
      </c>
      <c r="AG30" s="41"/>
      <c r="AH30" s="31" t="n">
        <f aca="false">SUM(X30:Y30,AA30)/SUM(W30:Y30,AA30)</f>
        <v>0.605237195760193</v>
      </c>
      <c r="AI30" s="31" t="n">
        <f aca="false">LOG(AH30)</f>
        <v>-0.218074389609508</v>
      </c>
      <c r="AJ30" s="31" t="n">
        <f aca="false">AG30*M30</f>
        <v>0</v>
      </c>
      <c r="AK30" s="31" t="n">
        <f aca="false">(AH30*56.2)-10.78</f>
        <v>23.2343304017229</v>
      </c>
      <c r="AL30" s="31" t="n">
        <f aca="false">(68.4*AI30)+38.6</f>
        <v>23.6837117507097</v>
      </c>
      <c r="AM30" s="31" t="n">
        <f aca="false">(54.7*AI30)+30.7</f>
        <v>18.7713308883599</v>
      </c>
      <c r="AN30" s="8" t="n">
        <v>23.95528602</v>
      </c>
      <c r="AO30" s="8" t="n">
        <v>17.89931373</v>
      </c>
      <c r="AP30" s="8" t="n">
        <v>30.85890615</v>
      </c>
      <c r="AQ30" s="8" t="n">
        <v>21.83722706</v>
      </c>
      <c r="AR30" s="8" t="n">
        <v>16.28257677</v>
      </c>
      <c r="AS30" s="8" t="n">
        <v>28.33022992</v>
      </c>
      <c r="AT30" s="31"/>
      <c r="AU30" s="31" t="n">
        <f aca="false">SUM(AB30:AF30)/SUM(Z30,AB30:AF30)</f>
        <v>0.113572924907792</v>
      </c>
      <c r="AV30" s="31" t="n">
        <f aca="false">SUM(W30:Y30)/SUM(W30:AA30)</f>
        <v>0.163505635783958</v>
      </c>
      <c r="AW30" s="31" t="n">
        <f aca="false">(V30/SUM(V30,Z30))*100</f>
        <v>31.7398583967144</v>
      </c>
      <c r="AX30" s="31" t="n">
        <f aca="false">V30/Z30</f>
        <v>0.464983776054556</v>
      </c>
      <c r="AY30" s="31" t="n">
        <f aca="false">X30/Z30</f>
        <v>0.0885945270700262</v>
      </c>
      <c r="AZ30" s="31" t="n">
        <f aca="false">X30/Y30</f>
        <v>6.10789730256744</v>
      </c>
      <c r="BA30" s="31" t="n">
        <f aca="false">(-0.77*AH30)+(3.32*AH30^2)+1.59</f>
        <v>2.34012340886177</v>
      </c>
      <c r="BB30" s="31" t="n">
        <f aca="false">(0*(V30/SUM(V30:AA30)))+(1*(W30/SUM(V30:AA30)))+(2*(X30/SUM(V30:AA30)))+(3*(Y30/SUM(V30:AA30)))+(4*(Z30/SUM(V30:AA30)))+(4*(AA30/SUM(V30:AA30)))</f>
        <v>2.63226396081405</v>
      </c>
      <c r="BC30" s="31" t="n">
        <f aca="false">ABS(BA30-BB30)</f>
        <v>0.292140551952278</v>
      </c>
      <c r="BE30" s="8" t="n">
        <f aca="false">((R30/U30)*SUM(V30:AA30))/P30</f>
        <v>113.594504550718</v>
      </c>
    </row>
    <row r="31" customFormat="false" ht="15.75" hidden="false" customHeight="false" outlineLevel="0" collapsed="false">
      <c r="A31" s="28" t="n">
        <v>90</v>
      </c>
      <c r="B31" s="28" t="n">
        <v>591</v>
      </c>
      <c r="C31" s="28" t="s">
        <v>57</v>
      </c>
      <c r="D31" s="29" t="n">
        <v>1</v>
      </c>
      <c r="E31" s="29" t="s">
        <v>58</v>
      </c>
      <c r="F31" s="29" t="n">
        <v>2</v>
      </c>
      <c r="G31" s="28" t="n">
        <v>2</v>
      </c>
      <c r="H31" s="28" t="n">
        <v>4</v>
      </c>
      <c r="I31" s="28" t="n">
        <f aca="false">(150+AVERAGE(G31:H31))/100</f>
        <v>1.53</v>
      </c>
      <c r="J31" s="28"/>
      <c r="K31" s="8" t="n">
        <v>75.8266666666666</v>
      </c>
      <c r="M31" s="31" t="n">
        <v>1.22950819672131</v>
      </c>
      <c r="N31" s="28" t="s">
        <v>59</v>
      </c>
      <c r="P31" s="30" t="n">
        <v>25.326</v>
      </c>
      <c r="R31" s="28" t="n">
        <v>1000</v>
      </c>
      <c r="U31" s="30" t="n">
        <v>1026227</v>
      </c>
      <c r="V31" s="30" t="n">
        <v>371881</v>
      </c>
      <c r="W31" s="30" t="n">
        <v>89235</v>
      </c>
      <c r="X31" s="30" t="n">
        <v>80101</v>
      </c>
      <c r="Y31" s="30" t="n">
        <v>13828</v>
      </c>
      <c r="Z31" s="30" t="n">
        <v>815497</v>
      </c>
      <c r="AA31" s="30" t="n">
        <v>45585</v>
      </c>
      <c r="AB31" s="30" t="n">
        <v>27735</v>
      </c>
      <c r="AC31" s="30" t="n">
        <v>34976</v>
      </c>
      <c r="AD31" s="30" t="n">
        <v>8694</v>
      </c>
      <c r="AE31" s="30" t="n">
        <v>0</v>
      </c>
      <c r="AF31" s="30" t="n">
        <v>16016</v>
      </c>
      <c r="AG31" s="41"/>
      <c r="AH31" s="31" t="n">
        <f aca="false">SUM(X31:Y31,AA31)/SUM(W31:Y31,AA31)</f>
        <v>0.609899933988783</v>
      </c>
      <c r="AI31" s="31" t="n">
        <f aca="false">LOG(AH31)</f>
        <v>-0.214741413647233</v>
      </c>
      <c r="AJ31" s="31" t="n">
        <f aca="false">AG31*M31</f>
        <v>0</v>
      </c>
      <c r="AK31" s="31" t="n">
        <f aca="false">(AH31*56.2)-10.78</f>
        <v>23.4963762901696</v>
      </c>
      <c r="AL31" s="31" t="n">
        <f aca="false">(68.4*AI31)+38.6</f>
        <v>23.9116873065293</v>
      </c>
      <c r="AM31" s="31" t="n">
        <f aca="false">(54.7*AI31)+30.7</f>
        <v>18.9536446734964</v>
      </c>
      <c r="AN31" s="8" t="n">
        <v>24.20236668</v>
      </c>
      <c r="AO31" s="8" t="n">
        <v>18.28330998</v>
      </c>
      <c r="AP31" s="8" t="n">
        <v>31.16321644</v>
      </c>
      <c r="AQ31" s="8" t="n">
        <v>22.13334298</v>
      </c>
      <c r="AR31" s="8" t="n">
        <v>16.38840793</v>
      </c>
      <c r="AS31" s="8" t="n">
        <v>29.02789646</v>
      </c>
      <c r="AT31" s="31"/>
      <c r="AU31" s="31" t="n">
        <f aca="false">SUM(AB31:AF31)/SUM(Z31,AB31:AF31)</f>
        <v>0.096820530768021</v>
      </c>
      <c r="AV31" s="31" t="n">
        <f aca="false">SUM(W31:Y31)/SUM(W31:AA31)</f>
        <v>0.175403113825669</v>
      </c>
      <c r="AW31" s="31" t="n">
        <f aca="false">(V31/SUM(V31,Z31))*100</f>
        <v>31.3195124046428</v>
      </c>
      <c r="AX31" s="31" t="n">
        <f aca="false">V31/Z31</f>
        <v>0.456017618703686</v>
      </c>
      <c r="AY31" s="31" t="n">
        <f aca="false">X31/Z31</f>
        <v>0.0982235373030189</v>
      </c>
      <c r="AZ31" s="31" t="n">
        <f aca="false">X31/Y31</f>
        <v>5.79266705235754</v>
      </c>
      <c r="BA31" s="31" t="n">
        <f aca="false">(-0.77*AH31)+(3.32*AH31^2)+1.59</f>
        <v>2.35534377670065</v>
      </c>
      <c r="BB31" s="31" t="n">
        <f aca="false">(0*(V31/SUM(V31:AA31)))+(1*(W31/SUM(V31:AA31)))+(2*(X31/SUM(V31:AA31)))+(3*(Y31/SUM(V31:AA31)))+(4*(Z31/SUM(V31:AA31)))+(4*(AA31/SUM(V31:AA31)))</f>
        <v>2.63765114287066</v>
      </c>
      <c r="BC31" s="31" t="n">
        <f aca="false">ABS(BA31-BB31)</f>
        <v>0.282307366170012</v>
      </c>
      <c r="BE31" s="8" t="n">
        <f aca="false">((R31/U31)*SUM(V31:AA31))/P31</f>
        <v>54.48690805451</v>
      </c>
    </row>
    <row r="32" customFormat="false" ht="15.75" hidden="false" customHeight="false" outlineLevel="0" collapsed="false">
      <c r="A32" s="28" t="n">
        <v>90</v>
      </c>
      <c r="B32" s="28" t="n">
        <v>591</v>
      </c>
      <c r="C32" s="28" t="s">
        <v>57</v>
      </c>
      <c r="D32" s="29" t="n">
        <v>1</v>
      </c>
      <c r="E32" s="29" t="s">
        <v>58</v>
      </c>
      <c r="F32" s="29" t="n">
        <v>2</v>
      </c>
      <c r="G32" s="28" t="n">
        <v>11</v>
      </c>
      <c r="H32" s="28" t="n">
        <v>13</v>
      </c>
      <c r="I32" s="28" t="n">
        <f aca="false">(150+AVERAGE(G32:H32))/100</f>
        <v>1.62</v>
      </c>
      <c r="J32" s="28"/>
      <c r="K32" s="8" t="n">
        <v>83.1466666666666</v>
      </c>
      <c r="M32" s="31" t="n">
        <v>1.22950819672131</v>
      </c>
      <c r="N32" s="28" t="s">
        <v>59</v>
      </c>
      <c r="P32" s="30" t="n">
        <v>24.197</v>
      </c>
      <c r="R32" s="28" t="n">
        <v>1000</v>
      </c>
      <c r="U32" s="30" t="n">
        <v>1034945</v>
      </c>
      <c r="V32" s="30" t="n">
        <v>125433</v>
      </c>
      <c r="W32" s="30" t="n">
        <v>29863</v>
      </c>
      <c r="X32" s="30" t="n">
        <v>22777</v>
      </c>
      <c r="Y32" s="30" t="n">
        <v>3352</v>
      </c>
      <c r="Z32" s="30" t="n">
        <v>214845</v>
      </c>
      <c r="AA32" s="30" t="n">
        <v>13360</v>
      </c>
      <c r="AB32" s="30" t="n">
        <v>17663</v>
      </c>
      <c r="AC32" s="30" t="n">
        <v>27784</v>
      </c>
      <c r="AD32" s="30" t="n">
        <v>166</v>
      </c>
      <c r="AE32" s="30" t="n">
        <v>7849</v>
      </c>
      <c r="AF32" s="30" t="n">
        <v>10522</v>
      </c>
      <c r="AG32" s="41"/>
      <c r="AH32" s="31" t="n">
        <f aca="false">SUM(X32:Y32,AA32)/SUM(W32:Y32,AA32)</f>
        <v>0.569399584727189</v>
      </c>
      <c r="AI32" s="31" t="n">
        <f aca="false">LOG(AH32)</f>
        <v>-0.244582853927308</v>
      </c>
      <c r="AJ32" s="31" t="n">
        <f aca="false">AG32*M32</f>
        <v>0</v>
      </c>
      <c r="AK32" s="31" t="n">
        <f aca="false">(AH32*56.2)-10.78</f>
        <v>21.220256661668</v>
      </c>
      <c r="AL32" s="31" t="n">
        <f aca="false">(68.4*AI32)+38.6</f>
        <v>21.8705327913722</v>
      </c>
      <c r="AM32" s="31" t="n">
        <f aca="false">(54.7*AI32)+30.7</f>
        <v>17.3213178901763</v>
      </c>
      <c r="AN32" s="8" t="n">
        <v>21.48252038</v>
      </c>
      <c r="AO32" s="8" t="n">
        <v>15.80654383</v>
      </c>
      <c r="AP32" s="8" t="n">
        <v>28.75866259</v>
      </c>
      <c r="AQ32" s="8" t="n">
        <v>19.55263738</v>
      </c>
      <c r="AR32" s="8" t="n">
        <v>14.04881745</v>
      </c>
      <c r="AS32" s="8" t="n">
        <v>25.98058535</v>
      </c>
      <c r="AT32" s="31"/>
      <c r="AU32" s="31" t="n">
        <f aca="false">SUM(AB32:AF32)/SUM(Z32,AB32:AF32)</f>
        <v>0.229473978675102</v>
      </c>
      <c r="AV32" s="31" t="n">
        <f aca="false">SUM(W32:Y32)/SUM(W32:AA32)</f>
        <v>0.197018265498932</v>
      </c>
      <c r="AW32" s="31" t="n">
        <f aca="false">(V32/SUM(V32,Z32))*100</f>
        <v>36.861918784053</v>
      </c>
      <c r="AX32" s="31" t="n">
        <f aca="false">V32/Z32</f>
        <v>0.583830203169727</v>
      </c>
      <c r="AY32" s="31" t="n">
        <f aca="false">X32/Z32</f>
        <v>0.106015964998022</v>
      </c>
      <c r="AZ32" s="31" t="n">
        <f aca="false">X32/Y32</f>
        <v>6.7950477326969</v>
      </c>
      <c r="BA32" s="31" t="n">
        <f aca="false">(-0.77*AH32)+(3.32*AH32^2)+1.59</f>
        <v>2.22795906489055</v>
      </c>
      <c r="BB32" s="31" t="n">
        <f aca="false">(0*(V32/SUM(V32:AA32)))+(1*(W32/SUM(V32:AA32)))+(2*(X32/SUM(V32:AA32)))+(3*(Y32/SUM(V32:AA32)))+(4*(Z32/SUM(V32:AA32)))+(4*(AA32/SUM(V32:AA32)))</f>
        <v>2.43706027390572</v>
      </c>
      <c r="BC32" s="31" t="n">
        <f aca="false">ABS(BA32-BB32)</f>
        <v>0.209101209015172</v>
      </c>
      <c r="BE32" s="8" t="n">
        <f aca="false">((R32/U32)*SUM(V32:AA32))/P32</f>
        <v>16.3573505213379</v>
      </c>
    </row>
    <row r="33" customFormat="false" ht="15.75" hidden="false" customHeight="false" outlineLevel="0" collapsed="false">
      <c r="A33" s="28" t="n">
        <v>90</v>
      </c>
      <c r="B33" s="28" t="n">
        <v>591</v>
      </c>
      <c r="C33" s="28" t="s">
        <v>57</v>
      </c>
      <c r="D33" s="29" t="n">
        <v>1</v>
      </c>
      <c r="E33" s="29" t="s">
        <v>58</v>
      </c>
      <c r="F33" s="29" t="n">
        <v>2</v>
      </c>
      <c r="G33" s="28" t="n">
        <v>22</v>
      </c>
      <c r="H33" s="28" t="n">
        <v>24</v>
      </c>
      <c r="I33" s="28" t="n">
        <f aca="false">(150+AVERAGE(G33:H33))/100</f>
        <v>1.73</v>
      </c>
      <c r="J33" s="28"/>
      <c r="K33" s="8" t="n">
        <v>92.0933333333333</v>
      </c>
      <c r="M33" s="31" t="n">
        <v>1.22950819672131</v>
      </c>
      <c r="N33" s="28" t="s">
        <v>59</v>
      </c>
      <c r="P33" s="30" t="n">
        <v>23.044</v>
      </c>
      <c r="R33" s="28" t="n">
        <v>1000</v>
      </c>
      <c r="U33" s="30" t="n">
        <v>1065260</v>
      </c>
      <c r="V33" s="30" t="n">
        <v>209357</v>
      </c>
      <c r="W33" s="30" t="n">
        <v>42679</v>
      </c>
      <c r="X33" s="30" t="n">
        <v>33946</v>
      </c>
      <c r="Y33" s="30" t="n">
        <v>6495</v>
      </c>
      <c r="Z33" s="30" t="n">
        <v>361287</v>
      </c>
      <c r="AA33" s="30" t="n">
        <v>21589</v>
      </c>
      <c r="AB33" s="30" t="n">
        <v>38938</v>
      </c>
      <c r="AC33" s="30" t="n">
        <v>42211</v>
      </c>
      <c r="AD33" s="30" t="n">
        <v>7952</v>
      </c>
      <c r="AE33" s="30" t="n">
        <v>0</v>
      </c>
      <c r="AF33" s="30" t="n">
        <v>14547</v>
      </c>
      <c r="AG33" s="41"/>
      <c r="AH33" s="31" t="n">
        <f aca="false">SUM(X33:Y33,AA33)/SUM(W33:Y33,AA33)</f>
        <v>0.592403709327756</v>
      </c>
      <c r="AI33" s="31" t="n">
        <f aca="false">LOG(AH33)</f>
        <v>-0.227382230813333</v>
      </c>
      <c r="AJ33" s="31" t="n">
        <f aca="false">AG33*M33</f>
        <v>0</v>
      </c>
      <c r="AK33" s="31" t="n">
        <f aca="false">(AH33*56.2)-10.78</f>
        <v>22.5130884642199</v>
      </c>
      <c r="AL33" s="31" t="n">
        <f aca="false">(68.4*AI33)+38.6</f>
        <v>23.047055412368</v>
      </c>
      <c r="AM33" s="31" t="n">
        <f aca="false">(54.7*AI33)+30.7</f>
        <v>18.2621919745107</v>
      </c>
      <c r="AN33" s="8" t="n">
        <v>22.99828917</v>
      </c>
      <c r="AO33" s="8" t="n">
        <v>17.28037281</v>
      </c>
      <c r="AP33" s="8" t="n">
        <v>30.16947898</v>
      </c>
      <c r="AQ33" s="8" t="n">
        <v>21.09856103</v>
      </c>
      <c r="AR33" s="8" t="n">
        <v>15.32197428</v>
      </c>
      <c r="AS33" s="8" t="n">
        <v>27.7948431</v>
      </c>
      <c r="AT33" s="31"/>
      <c r="AU33" s="31" t="n">
        <f aca="false">SUM(AB33:AF33)/SUM(Z33,AB33:AF33)</f>
        <v>0.222930087001409</v>
      </c>
      <c r="AV33" s="31" t="n">
        <f aca="false">SUM(W33:Y33)/SUM(W33:AA33)</f>
        <v>0.178370629790814</v>
      </c>
      <c r="AW33" s="31" t="n">
        <f aca="false">(V33/SUM(V33,Z33))*100</f>
        <v>36.6878474145001</v>
      </c>
      <c r="AX33" s="31" t="n">
        <f aca="false">V33/Z33</f>
        <v>0.579475596963079</v>
      </c>
      <c r="AY33" s="31" t="n">
        <f aca="false">X33/Z33</f>
        <v>0.0939585426544548</v>
      </c>
      <c r="AZ33" s="31" t="n">
        <f aca="false">X33/Y33</f>
        <v>5.22648190916089</v>
      </c>
      <c r="BA33" s="31" t="n">
        <f aca="false">(-0.77*AH33)+(3.32*AH33^2)+1.59</f>
        <v>2.29897709783757</v>
      </c>
      <c r="BB33" s="31" t="n">
        <f aca="false">(0*(V33/SUM(V33:AA33)))+(1*(W33/SUM(V33:AA33)))+(2*(X33/SUM(V33:AA33)))+(3*(Y33/SUM(V33:AA33)))+(4*(Z33/SUM(V33:AA33)))+(4*(AA33/SUM(V33:AA33)))</f>
        <v>2.46028373309958</v>
      </c>
      <c r="BC33" s="31" t="n">
        <f aca="false">ABS(BA33-BB33)</f>
        <v>0.161306635262007</v>
      </c>
      <c r="BE33" s="8" t="n">
        <f aca="false">((R33/U33)*SUM(V33:AA33))/P33</f>
        <v>27.5116949298272</v>
      </c>
    </row>
    <row r="34" customFormat="false" ht="15.75" hidden="false" customHeight="false" outlineLevel="0" collapsed="false">
      <c r="A34" s="28" t="n">
        <v>90</v>
      </c>
      <c r="B34" s="28" t="n">
        <v>591</v>
      </c>
      <c r="C34" s="28" t="s">
        <v>57</v>
      </c>
      <c r="D34" s="29" t="n">
        <v>1</v>
      </c>
      <c r="E34" s="29" t="s">
        <v>58</v>
      </c>
      <c r="F34" s="29" t="n">
        <v>2</v>
      </c>
      <c r="G34" s="28" t="n">
        <v>27</v>
      </c>
      <c r="H34" s="28" t="n">
        <v>29</v>
      </c>
      <c r="I34" s="28" t="n">
        <f aca="false">(150+AVERAGE(G34:H34))/100</f>
        <v>1.78</v>
      </c>
      <c r="J34" s="28"/>
      <c r="K34" s="8" t="n">
        <v>96.16</v>
      </c>
      <c r="M34" s="31" t="n">
        <v>1.22950819672131</v>
      </c>
      <c r="N34" s="28" t="s">
        <v>59</v>
      </c>
      <c r="P34" s="30" t="n">
        <v>25.46</v>
      </c>
      <c r="R34" s="28" t="n">
        <v>1000</v>
      </c>
      <c r="U34" s="30" t="n">
        <v>1002899</v>
      </c>
      <c r="V34" s="30" t="n">
        <v>263465</v>
      </c>
      <c r="W34" s="30" t="n">
        <v>60216</v>
      </c>
      <c r="X34" s="30" t="n">
        <v>58717</v>
      </c>
      <c r="Y34" s="30" t="n">
        <v>11899</v>
      </c>
      <c r="Z34" s="30" t="n">
        <v>664099</v>
      </c>
      <c r="AA34" s="30" t="n">
        <v>38152</v>
      </c>
      <c r="AB34" s="30" t="n">
        <v>47195</v>
      </c>
      <c r="AC34" s="30" t="n">
        <v>47747</v>
      </c>
      <c r="AD34" s="30" t="n">
        <v>3515</v>
      </c>
      <c r="AE34" s="30" t="n">
        <v>8905</v>
      </c>
      <c r="AF34" s="30" t="n">
        <v>15080</v>
      </c>
      <c r="AG34" s="41"/>
      <c r="AH34" s="31" t="n">
        <f aca="false">SUM(X34:Y34,AA34)/SUM(W34:Y34,AA34)</f>
        <v>0.643658571225678</v>
      </c>
      <c r="AI34" s="31" t="n">
        <f aca="false">LOG(AH34)</f>
        <v>-0.191344443126895</v>
      </c>
      <c r="AJ34" s="31" t="n">
        <f aca="false">AG34*M34</f>
        <v>0</v>
      </c>
      <c r="AK34" s="31" t="n">
        <f aca="false">(AH34*56.2)-10.78</f>
        <v>25.3936117028831</v>
      </c>
      <c r="AL34" s="31" t="n">
        <f aca="false">(68.4*AI34)+38.6</f>
        <v>25.5120400901204</v>
      </c>
      <c r="AM34" s="31" t="n">
        <f aca="false">(54.7*AI34)+30.7</f>
        <v>20.2334589609588</v>
      </c>
      <c r="AN34" s="8" t="n">
        <v>26.44845177</v>
      </c>
      <c r="AO34" s="8" t="n">
        <v>20.51090781</v>
      </c>
      <c r="AP34" s="8" t="n">
        <v>33.65716622</v>
      </c>
      <c r="AQ34" s="8" t="n">
        <v>24.16237494</v>
      </c>
      <c r="AR34" s="8" t="n">
        <v>18.31295843</v>
      </c>
      <c r="AS34" s="8" t="n">
        <v>31.04936965</v>
      </c>
      <c r="AT34" s="31"/>
      <c r="AU34" s="31" t="n">
        <f aca="false">SUM(AB34:AF34)/SUM(Z34,AB34:AF34)</f>
        <v>0.155671478028482</v>
      </c>
      <c r="AV34" s="31" t="n">
        <f aca="false">SUM(W34:Y34)/SUM(W34:AA34)</f>
        <v>0.157045576491178</v>
      </c>
      <c r="AW34" s="31" t="n">
        <f aca="false">(V34/SUM(V34,Z34))*100</f>
        <v>28.4039699686491</v>
      </c>
      <c r="AX34" s="31" t="n">
        <f aca="false">V34/Z34</f>
        <v>0.396725488217871</v>
      </c>
      <c r="AY34" s="31" t="n">
        <f aca="false">X34/Z34</f>
        <v>0.0884160343563234</v>
      </c>
      <c r="AZ34" s="31" t="n">
        <f aca="false">X34/Y34</f>
        <v>4.93461635431549</v>
      </c>
      <c r="BA34" s="31" t="n">
        <f aca="false">(-0.77*AH34)+(3.32*AH34^2)+1.59</f>
        <v>2.469846803113</v>
      </c>
      <c r="BB34" s="31" t="n">
        <f aca="false">(0*(V34/SUM(V34:AA34)))+(1*(W34/SUM(V34:AA34)))+(2*(X34/SUM(V34:AA34)))+(3*(Y34/SUM(V34:AA34)))+(4*(Z34/SUM(V34:AA34)))+(4*(AA34/SUM(V34:AA34)))</f>
        <v>2.75624140484502</v>
      </c>
      <c r="BC34" s="31" t="n">
        <f aca="false">ABS(BA34-BB34)</f>
        <v>0.28639460173202</v>
      </c>
      <c r="BE34" s="8" t="n">
        <f aca="false">((R34/U34)*SUM(V34:AA34))/P34</f>
        <v>42.9449448672023</v>
      </c>
    </row>
    <row r="35" customFormat="false" ht="15.75" hidden="false" customHeight="false" outlineLevel="0" collapsed="false">
      <c r="A35" s="28" t="n">
        <v>90</v>
      </c>
      <c r="B35" s="28" t="n">
        <v>591</v>
      </c>
      <c r="C35" s="28" t="s">
        <v>57</v>
      </c>
      <c r="D35" s="29" t="n">
        <v>1</v>
      </c>
      <c r="E35" s="29" t="s">
        <v>58</v>
      </c>
      <c r="F35" s="29" t="n">
        <v>2</v>
      </c>
      <c r="G35" s="28" t="n">
        <v>36</v>
      </c>
      <c r="H35" s="28" t="n">
        <v>38</v>
      </c>
      <c r="I35" s="28" t="n">
        <f aca="false">(150+AVERAGE(G35:H35))/100</f>
        <v>1.87</v>
      </c>
      <c r="J35" s="28"/>
      <c r="K35" s="8" t="n">
        <v>103.48</v>
      </c>
      <c r="M35" s="31" t="n">
        <v>1.22950819672131</v>
      </c>
      <c r="N35" s="28" t="s">
        <v>59</v>
      </c>
      <c r="P35" s="30" t="n">
        <v>22.618</v>
      </c>
      <c r="R35" s="28" t="n">
        <v>1000</v>
      </c>
      <c r="U35" s="30" t="n">
        <v>851322</v>
      </c>
      <c r="V35" s="30" t="n">
        <v>419234</v>
      </c>
      <c r="W35" s="30" t="n">
        <v>90893</v>
      </c>
      <c r="X35" s="30" t="n">
        <v>76606</v>
      </c>
      <c r="Y35" s="30" t="n">
        <v>12573</v>
      </c>
      <c r="Z35" s="30" t="n">
        <v>688311</v>
      </c>
      <c r="AA35" s="30" t="n">
        <v>39163</v>
      </c>
      <c r="AB35" s="30" t="n">
        <v>29720</v>
      </c>
      <c r="AC35" s="30" t="n">
        <v>22175</v>
      </c>
      <c r="AD35" s="30" t="n">
        <v>6376</v>
      </c>
      <c r="AE35" s="30" t="n">
        <v>0</v>
      </c>
      <c r="AF35" s="30" t="n">
        <v>9425</v>
      </c>
      <c r="AG35" s="41"/>
      <c r="AH35" s="31" t="n">
        <f aca="false">SUM(X35:Y35,AA35)/SUM(W35:Y35,AA35)</f>
        <v>0.58540835176865</v>
      </c>
      <c r="AI35" s="31" t="n">
        <f aca="false">LOG(AH35)</f>
        <v>-0.232541085965832</v>
      </c>
      <c r="AJ35" s="31" t="n">
        <f aca="false">AG35*M35</f>
        <v>0</v>
      </c>
      <c r="AK35" s="31" t="n">
        <f aca="false">(AH35*56.2)-10.78</f>
        <v>22.1199493693981</v>
      </c>
      <c r="AL35" s="31" t="n">
        <f aca="false">(68.4*AI35)+38.6</f>
        <v>22.6941897199371</v>
      </c>
      <c r="AM35" s="31" t="n">
        <f aca="false">(54.7*AI35)+30.7</f>
        <v>17.980002597669</v>
      </c>
      <c r="AN35" s="8" t="n">
        <v>22.51288209</v>
      </c>
      <c r="AO35" s="8" t="n">
        <v>16.67688624</v>
      </c>
      <c r="AP35" s="8" t="n">
        <v>29.49945219</v>
      </c>
      <c r="AQ35" s="8" t="n">
        <v>20.50067551</v>
      </c>
      <c r="AR35" s="8" t="n">
        <v>15.0346791</v>
      </c>
      <c r="AS35" s="8" t="n">
        <v>27.06963467</v>
      </c>
      <c r="AT35" s="31"/>
      <c r="AU35" s="31" t="n">
        <f aca="false">SUM(AB35:AF35)/SUM(Z35,AB35:AF35)</f>
        <v>0.0895441444325251</v>
      </c>
      <c r="AV35" s="31" t="n">
        <f aca="false">SUM(W35:Y35)/SUM(W35:AA35)</f>
        <v>0.198416388811146</v>
      </c>
      <c r="AW35" s="31" t="n">
        <f aca="false">(V35/SUM(V35,Z35))*100</f>
        <v>37.8525477520101</v>
      </c>
      <c r="AX35" s="31" t="n">
        <f aca="false">V35/Z35</f>
        <v>0.609076420397175</v>
      </c>
      <c r="AY35" s="31" t="n">
        <f aca="false">X35/Z35</f>
        <v>0.111295620729583</v>
      </c>
      <c r="AZ35" s="31" t="n">
        <f aca="false">X35/Y35</f>
        <v>6.09289747872425</v>
      </c>
      <c r="BA35" s="31" t="n">
        <f aca="false">(-0.77*AH35)+(3.32*AH35^2)+1.59</f>
        <v>2.27700932436216</v>
      </c>
      <c r="BB35" s="31" t="n">
        <f aca="false">(0*(V35/SUM(V35:AA35)))+(1*(W35/SUM(V35:AA35)))+(2*(X35/SUM(V35:AA35)))+(3*(Y35/SUM(V35:AA35)))+(4*(Z35/SUM(V35:AA35)))+(4*(AA35/SUM(V35:AA35)))</f>
        <v>2.40561359079878</v>
      </c>
      <c r="BC35" s="31" t="n">
        <f aca="false">ABS(BA35-BB35)</f>
        <v>0.128604266436618</v>
      </c>
      <c r="BE35" s="8" t="n">
        <f aca="false">((R35/U35)*SUM(V35:AA35))/P35</f>
        <v>68.9050194945054</v>
      </c>
    </row>
    <row r="36" customFormat="false" ht="15.75" hidden="false" customHeight="false" outlineLevel="0" collapsed="false">
      <c r="A36" s="28" t="n">
        <v>90</v>
      </c>
      <c r="B36" s="28" t="n">
        <v>591</v>
      </c>
      <c r="C36" s="28" t="s">
        <v>57</v>
      </c>
      <c r="D36" s="29" t="n">
        <v>1</v>
      </c>
      <c r="E36" s="29" t="s">
        <v>58</v>
      </c>
      <c r="F36" s="29" t="n">
        <v>2</v>
      </c>
      <c r="G36" s="28" t="n">
        <v>42</v>
      </c>
      <c r="H36" s="28" t="n">
        <v>44</v>
      </c>
      <c r="I36" s="28" t="n">
        <f aca="false">(150+AVERAGE(G36:H36))/100</f>
        <v>1.93</v>
      </c>
      <c r="J36" s="28"/>
      <c r="K36" s="8" t="n">
        <v>108.36</v>
      </c>
      <c r="M36" s="31" t="n">
        <v>1.22950819672131</v>
      </c>
      <c r="N36" s="28" t="s">
        <v>59</v>
      </c>
      <c r="P36" s="30" t="n">
        <v>23.641</v>
      </c>
      <c r="R36" s="28" t="n">
        <v>1000</v>
      </c>
      <c r="U36" s="30" t="n">
        <v>1109229</v>
      </c>
      <c r="V36" s="30" t="n">
        <v>519981</v>
      </c>
      <c r="W36" s="30" t="n">
        <v>103595</v>
      </c>
      <c r="X36" s="30" t="n">
        <v>86034</v>
      </c>
      <c r="Y36" s="30" t="n">
        <v>19697</v>
      </c>
      <c r="Z36" s="30" t="n">
        <v>859234</v>
      </c>
      <c r="AA36" s="30" t="n">
        <v>44538</v>
      </c>
      <c r="AB36" s="30" t="n">
        <v>32474</v>
      </c>
      <c r="AC36" s="30" t="n">
        <v>30612</v>
      </c>
      <c r="AD36" s="30" t="n">
        <v>9705</v>
      </c>
      <c r="AE36" s="30" t="n">
        <v>0</v>
      </c>
      <c r="AF36" s="30" t="n">
        <v>12188</v>
      </c>
      <c r="AG36" s="41"/>
      <c r="AH36" s="31" t="n">
        <f aca="false">SUM(X36:Y36,AA36)/SUM(W36:Y36,AA36)</f>
        <v>0.591927173604765</v>
      </c>
      <c r="AI36" s="31" t="n">
        <f aca="false">LOG(AH36)</f>
        <v>-0.227731722410785</v>
      </c>
      <c r="AJ36" s="31" t="n">
        <f aca="false">AG36*M36</f>
        <v>0</v>
      </c>
      <c r="AK36" s="31" t="n">
        <f aca="false">(AH36*56.2)-10.78</f>
        <v>22.4863071565878</v>
      </c>
      <c r="AL36" s="31" t="n">
        <f aca="false">(68.4*AI36)+38.6</f>
        <v>23.0231501871023</v>
      </c>
      <c r="AM36" s="31" t="n">
        <f aca="false">(54.7*AI36)+30.7</f>
        <v>18.2430747841301</v>
      </c>
      <c r="AN36" s="8" t="n">
        <v>23.10783504</v>
      </c>
      <c r="AO36" s="8" t="n">
        <v>17.0857838</v>
      </c>
      <c r="AP36" s="8" t="n">
        <v>30.08599947</v>
      </c>
      <c r="AQ36" s="8" t="n">
        <v>21.07716393</v>
      </c>
      <c r="AR36" s="8" t="n">
        <v>15.34380636</v>
      </c>
      <c r="AS36" s="8" t="n">
        <v>27.65016934</v>
      </c>
      <c r="AT36" s="31"/>
      <c r="AU36" s="31" t="n">
        <f aca="false">SUM(AB36:AF36)/SUM(Z36,AB36:AF36)</f>
        <v>0.0899998199558786</v>
      </c>
      <c r="AV36" s="31" t="n">
        <f aca="false">SUM(W36:Y36)/SUM(W36:AA36)</f>
        <v>0.188057116264695</v>
      </c>
      <c r="AW36" s="31" t="n">
        <f aca="false">(V36/SUM(V36,Z36))*100</f>
        <v>37.7012285974268</v>
      </c>
      <c r="AX36" s="31" t="n">
        <f aca="false">V36/Z36</f>
        <v>0.605168091579244</v>
      </c>
      <c r="AY36" s="31" t="n">
        <f aca="false">X36/Z36</f>
        <v>0.100128719301145</v>
      </c>
      <c r="AZ36" s="31" t="n">
        <f aca="false">X36/Y36</f>
        <v>4.36787328019495</v>
      </c>
      <c r="BA36" s="31" t="n">
        <f aca="false">(-0.77*AH36)+(3.32*AH36^2)+1.59</f>
        <v>2.29747030211206</v>
      </c>
      <c r="BB36" s="31" t="n">
        <f aca="false">(0*(V36/SUM(V36:AA36)))+(1*(W36/SUM(V36:AA36)))+(2*(X36/SUM(V36:AA36)))+(3*(Y36/SUM(V36:AA36)))+(4*(Z36/SUM(V36:AA36)))+(4*(AA36/SUM(V36:AA36)))</f>
        <v>2.41864723017074</v>
      </c>
      <c r="BC36" s="31" t="n">
        <f aca="false">ABS(BA36-BB36)</f>
        <v>0.121176928058679</v>
      </c>
      <c r="BE36" s="8" t="n">
        <f aca="false">((R36/U36)*SUM(V36:AA36))/P36</f>
        <v>62.2759176698134</v>
      </c>
    </row>
    <row r="37" customFormat="false" ht="15.75" hidden="false" customHeight="false" outlineLevel="0" collapsed="false">
      <c r="A37" s="28" t="n">
        <v>90</v>
      </c>
      <c r="B37" s="28" t="n">
        <v>591</v>
      </c>
      <c r="C37" s="28" t="s">
        <v>57</v>
      </c>
      <c r="D37" s="29" t="n">
        <v>1</v>
      </c>
      <c r="E37" s="29" t="s">
        <v>58</v>
      </c>
      <c r="F37" s="29" t="n">
        <v>2</v>
      </c>
      <c r="G37" s="28" t="n">
        <v>45</v>
      </c>
      <c r="H37" s="28" t="n">
        <v>47</v>
      </c>
      <c r="I37" s="28" t="n">
        <f aca="false">(150+AVERAGE(G37:H37))/100</f>
        <v>1.96</v>
      </c>
      <c r="J37" s="28"/>
      <c r="K37" s="8" t="n">
        <v>110.8</v>
      </c>
      <c r="M37" s="31" t="n">
        <v>1.22950819672138</v>
      </c>
      <c r="N37" s="28" t="s">
        <v>59</v>
      </c>
      <c r="P37" s="28" t="n">
        <v>25.624</v>
      </c>
      <c r="R37" s="28" t="n">
        <v>1000</v>
      </c>
      <c r="U37" s="30" t="n">
        <v>2269542</v>
      </c>
      <c r="V37" s="30" t="n">
        <v>552266</v>
      </c>
      <c r="W37" s="30" t="n">
        <v>124571</v>
      </c>
      <c r="X37" s="30" t="n">
        <v>101869</v>
      </c>
      <c r="Y37" s="30" t="n">
        <v>25011</v>
      </c>
      <c r="Z37" s="30" t="n">
        <v>1036437</v>
      </c>
      <c r="AA37" s="30" t="n">
        <v>56328</v>
      </c>
      <c r="AB37" s="30" t="n">
        <v>68338</v>
      </c>
      <c r="AC37" s="30" t="n">
        <v>65350</v>
      </c>
      <c r="AD37" s="30" t="n">
        <v>18261</v>
      </c>
      <c r="AE37" s="30" t="n">
        <v>0</v>
      </c>
      <c r="AF37" s="30" t="n">
        <v>26037</v>
      </c>
      <c r="AG37" s="41"/>
      <c r="AH37" s="31" t="n">
        <f aca="false">SUM(X37:Y37,AA37)/SUM(W37:Y37,AA37)</f>
        <v>0.595258285977926</v>
      </c>
      <c r="AI37" s="31" t="n">
        <f aca="false">LOG(AH37)</f>
        <v>-0.225294550514524</v>
      </c>
      <c r="AJ37" s="31" t="n">
        <f aca="false">AG37*M37</f>
        <v>0</v>
      </c>
      <c r="AK37" s="31" t="n">
        <f aca="false">(AH37*56.2)-10.78</f>
        <v>22.6735156719594</v>
      </c>
      <c r="AL37" s="31" t="n">
        <f aca="false">(68.4*AI37)+38.6</f>
        <v>23.1898527448065</v>
      </c>
      <c r="AM37" s="31" t="n">
        <f aca="false">(54.7*AI37)+30.7</f>
        <v>18.3763880868555</v>
      </c>
      <c r="AN37" s="8" t="n">
        <v>23.3547452</v>
      </c>
      <c r="AO37" s="8" t="n">
        <v>17.45104124</v>
      </c>
      <c r="AP37" s="8" t="n">
        <v>30.29350867</v>
      </c>
      <c r="AQ37" s="8" t="n">
        <v>21.26783143</v>
      </c>
      <c r="AR37" s="8" t="n">
        <v>15.40992762</v>
      </c>
      <c r="AS37" s="8" t="n">
        <v>27.78523686</v>
      </c>
      <c r="AT37" s="31"/>
      <c r="AU37" s="31" t="n">
        <f aca="false">SUM(AB37:AF37)/SUM(Z37,AB37:AF37)</f>
        <v>0.146560135965804</v>
      </c>
      <c r="AV37" s="31" t="n">
        <f aca="false">SUM(W37:Y37)/SUM(W37:AA37)</f>
        <v>0.187061454409113</v>
      </c>
      <c r="AW37" s="31" t="n">
        <f aca="false">(V37/SUM(V37,Z37))*100</f>
        <v>34.7620669187381</v>
      </c>
      <c r="AX37" s="31" t="n">
        <f aca="false">V37/Z37</f>
        <v>0.532850525405789</v>
      </c>
      <c r="AY37" s="31" t="n">
        <f aca="false">X37/Z37</f>
        <v>0.098287691388864</v>
      </c>
      <c r="AZ37" s="31" t="n">
        <f aca="false">X37/Y37</f>
        <v>4.07296789412658</v>
      </c>
      <c r="BA37" s="31" t="n">
        <f aca="false">(-0.77*AH37)+(3.32*AH37^2)+1.59</f>
        <v>2.30803477752125</v>
      </c>
      <c r="BB37" s="31" t="n">
        <f aca="false">(0*(V37/SUM(V37:AA37)))+(1*(W37/SUM(V37:AA37)))+(2*(X37/SUM(V37:AA37)))+(3*(Y37/SUM(V37:AA37)))+(4*(Z37/SUM(V37:AA37)))+(4*(AA37/SUM(V37:AA37)))</f>
        <v>2.51750451625694</v>
      </c>
      <c r="BC37" s="31" t="n">
        <f aca="false">ABS(BA37-BB37)</f>
        <v>0.209469738735691</v>
      </c>
      <c r="BE37" s="8" t="n">
        <f aca="false">((R37/U37)*SUM(V37:AA37))/P37</f>
        <v>32.6109593607173</v>
      </c>
    </row>
    <row r="38" customFormat="false" ht="15.75" hidden="false" customHeight="false" outlineLevel="0" collapsed="false">
      <c r="A38" s="28" t="n">
        <v>90</v>
      </c>
      <c r="B38" s="28" t="n">
        <v>591</v>
      </c>
      <c r="C38" s="28" t="s">
        <v>57</v>
      </c>
      <c r="D38" s="29" t="n">
        <v>1</v>
      </c>
      <c r="E38" s="29" t="s">
        <v>58</v>
      </c>
      <c r="F38" s="29" t="n">
        <v>2</v>
      </c>
      <c r="G38" s="28" t="n">
        <v>52</v>
      </c>
      <c r="H38" s="28" t="n">
        <v>54</v>
      </c>
      <c r="I38" s="28" t="n">
        <f aca="false">(150+AVERAGE(G38:H38))/100</f>
        <v>2.03</v>
      </c>
      <c r="J38" s="28"/>
      <c r="K38" s="8" t="n">
        <v>116.493333333333</v>
      </c>
      <c r="M38" s="31" t="n">
        <v>1.22950819672182</v>
      </c>
      <c r="N38" s="28" t="s">
        <v>59</v>
      </c>
      <c r="P38" s="30" t="n">
        <v>23.872</v>
      </c>
      <c r="R38" s="28" t="n">
        <v>1000</v>
      </c>
      <c r="U38" s="30" t="n">
        <v>1030643</v>
      </c>
      <c r="V38" s="30" t="n">
        <v>103494</v>
      </c>
      <c r="W38" s="30" t="n">
        <v>21104</v>
      </c>
      <c r="X38" s="30" t="n">
        <v>18014</v>
      </c>
      <c r="Y38" s="30" t="n">
        <v>2784</v>
      </c>
      <c r="Z38" s="30" t="n">
        <v>170062</v>
      </c>
      <c r="AA38" s="30" t="n">
        <v>9090</v>
      </c>
      <c r="AB38" s="30" t="n">
        <v>17292</v>
      </c>
      <c r="AC38" s="30" t="n">
        <v>23136</v>
      </c>
      <c r="AD38" s="30" t="n">
        <v>1639</v>
      </c>
      <c r="AE38" s="30" t="n">
        <v>6205</v>
      </c>
      <c r="AF38" s="30" t="n">
        <v>8281</v>
      </c>
      <c r="AG38" s="41"/>
      <c r="AH38" s="31" t="n">
        <f aca="false">SUM(X38:Y38,AA38)/SUM(W38:Y38,AA38)</f>
        <v>0.586131157828679</v>
      </c>
      <c r="AI38" s="31" t="n">
        <f aca="false">LOG(AH38)</f>
        <v>-0.232005191579658</v>
      </c>
      <c r="AJ38" s="31" t="n">
        <f aca="false">AG38*M38</f>
        <v>0</v>
      </c>
      <c r="AK38" s="31" t="n">
        <f aca="false">(AH38*56.2)-10.78</f>
        <v>22.1605710699718</v>
      </c>
      <c r="AL38" s="31" t="n">
        <f aca="false">(68.4*AI38)+38.6</f>
        <v>22.7308448959514</v>
      </c>
      <c r="AM38" s="31" t="n">
        <f aca="false">(54.7*AI38)+30.7</f>
        <v>18.0093160205927</v>
      </c>
      <c r="AN38" s="8" t="n">
        <v>22.61595069</v>
      </c>
      <c r="AO38" s="8" t="n">
        <v>16.76650194</v>
      </c>
      <c r="AP38" s="8" t="n">
        <v>29.87303142</v>
      </c>
      <c r="AQ38" s="8" t="n">
        <v>20.58459891</v>
      </c>
      <c r="AR38" s="8" t="n">
        <v>14.88920422</v>
      </c>
      <c r="AS38" s="8" t="n">
        <v>27.18075217</v>
      </c>
      <c r="AT38" s="31"/>
      <c r="AU38" s="31" t="n">
        <f aca="false">SUM(AB38:AF38)/SUM(Z38,AB38:AF38)</f>
        <v>0.249555413366282</v>
      </c>
      <c r="AV38" s="31" t="n">
        <f aca="false">SUM(W38:Y38)/SUM(W38:AA38)</f>
        <v>0.189555493227899</v>
      </c>
      <c r="AW38" s="31" t="n">
        <f aca="false">(V38/SUM(V38,Z38))*100</f>
        <v>37.8328386143971</v>
      </c>
      <c r="AX38" s="31" t="n">
        <f aca="false">V38/Z38</f>
        <v>0.608566287589232</v>
      </c>
      <c r="AY38" s="31" t="n">
        <f aca="false">X38/Z38</f>
        <v>0.105926074020063</v>
      </c>
      <c r="AZ38" s="31" t="n">
        <f aca="false">X38/Y38</f>
        <v>6.47054597701149</v>
      </c>
      <c r="BA38" s="31" t="n">
        <f aca="false">(-0.77*AH38)+(3.32*AH38^2)+1.59</f>
        <v>2.27926412594151</v>
      </c>
      <c r="BB38" s="31" t="n">
        <f aca="false">(0*(V38/SUM(V38:AA38)))+(1*(W38/SUM(V38:AA38)))+(2*(X38/SUM(V38:AA38)))+(3*(Y38/SUM(V38:AA38)))+(4*(Z38/SUM(V38:AA38)))+(4*(AA38/SUM(V38:AA38)))</f>
        <v>2.40978838261213</v>
      </c>
      <c r="BC38" s="31" t="n">
        <f aca="false">ABS(BA38-BB38)</f>
        <v>0.130524256670616</v>
      </c>
      <c r="BE38" s="8" t="n">
        <f aca="false">((R38/U38)*SUM(V38:AA38))/P38</f>
        <v>13.1911261446071</v>
      </c>
    </row>
    <row r="39" customFormat="false" ht="15.75" hidden="false" customHeight="false" outlineLevel="0" collapsed="false">
      <c r="A39" s="28" t="n">
        <v>90</v>
      </c>
      <c r="B39" s="28" t="n">
        <v>591</v>
      </c>
      <c r="C39" s="28" t="s">
        <v>57</v>
      </c>
      <c r="D39" s="29" t="n">
        <v>1</v>
      </c>
      <c r="E39" s="29" t="s">
        <v>58</v>
      </c>
      <c r="F39" s="29" t="n">
        <v>2</v>
      </c>
      <c r="G39" s="28" t="n">
        <v>54</v>
      </c>
      <c r="H39" s="28" t="n">
        <v>56</v>
      </c>
      <c r="I39" s="28" t="n">
        <f aca="false">(150+AVERAGE(G39:H39))/100</f>
        <v>2.05</v>
      </c>
      <c r="J39" s="28"/>
      <c r="K39" s="8" t="n">
        <v>118.119999999999</v>
      </c>
      <c r="M39" s="31" t="n">
        <v>1.22950819672106</v>
      </c>
      <c r="N39" s="28" t="s">
        <v>59</v>
      </c>
      <c r="P39" s="28" t="n">
        <v>25.867</v>
      </c>
      <c r="R39" s="28" t="n">
        <v>1000</v>
      </c>
      <c r="U39" s="30" t="n">
        <v>1601397</v>
      </c>
      <c r="V39" s="30" t="n">
        <v>410705</v>
      </c>
      <c r="W39" s="30" t="n">
        <v>95728</v>
      </c>
      <c r="X39" s="30" t="n">
        <v>79641</v>
      </c>
      <c r="Y39" s="30" t="n">
        <v>11106</v>
      </c>
      <c r="Z39" s="30" t="n">
        <v>714365</v>
      </c>
      <c r="AA39" s="30" t="n">
        <v>37025</v>
      </c>
      <c r="AB39" s="30" t="n">
        <v>33473</v>
      </c>
      <c r="AC39" s="30" t="n">
        <v>46907</v>
      </c>
      <c r="AD39" s="30" t="n">
        <v>14212</v>
      </c>
      <c r="AE39" s="30" t="n">
        <v>0</v>
      </c>
      <c r="AF39" s="30" t="n">
        <v>18342</v>
      </c>
      <c r="AG39" s="41"/>
      <c r="AH39" s="31" t="n">
        <f aca="false">SUM(X39:Y39,AA39)/SUM(W39:Y39,AA39)</f>
        <v>0.571686800894855</v>
      </c>
      <c r="AI39" s="31" t="n">
        <f aca="false">LOG(AH39)</f>
        <v>-0.242841834661193</v>
      </c>
      <c r="AJ39" s="31" t="n">
        <f aca="false">AG39*M39</f>
        <v>0</v>
      </c>
      <c r="AK39" s="31" t="n">
        <f aca="false">(AH39*56.2)-10.78</f>
        <v>21.3487982102908</v>
      </c>
      <c r="AL39" s="31" t="n">
        <f aca="false">(68.4*AI39)+38.6</f>
        <v>21.9896185091744</v>
      </c>
      <c r="AM39" s="31" t="n">
        <f aca="false">(54.7*AI39)+30.7</f>
        <v>17.4165516440327</v>
      </c>
      <c r="AN39" s="8" t="n">
        <v>21.62166069</v>
      </c>
      <c r="AO39" s="8" t="n">
        <v>15.92303694</v>
      </c>
      <c r="AP39" s="8" t="n">
        <v>28.41925649</v>
      </c>
      <c r="AQ39" s="8" t="n">
        <v>19.76612558</v>
      </c>
      <c r="AR39" s="8" t="n">
        <v>14.18177724</v>
      </c>
      <c r="AS39" s="8" t="n">
        <v>26.19659976</v>
      </c>
      <c r="AT39" s="31"/>
      <c r="AU39" s="31" t="n">
        <f aca="false">SUM(AB39:AF39)/SUM(Z39,AB39:AF39)</f>
        <v>0.136509291078558</v>
      </c>
      <c r="AV39" s="31" t="n">
        <f aca="false">SUM(W39:Y39)/SUM(W39:AA39)</f>
        <v>0.198829255809738</v>
      </c>
      <c r="AW39" s="31" t="n">
        <f aca="false">(V39/SUM(V39,Z39))*100</f>
        <v>36.5048396988632</v>
      </c>
      <c r="AX39" s="31" t="n">
        <f aca="false">V39/Z39</f>
        <v>0.574923183526629</v>
      </c>
      <c r="AY39" s="31" t="n">
        <f aca="false">X39/Z39</f>
        <v>0.111485025162207</v>
      </c>
      <c r="AZ39" s="31" t="n">
        <f aca="false">X39/Y39</f>
        <v>7.1709886547812</v>
      </c>
      <c r="BA39" s="31" t="n">
        <f aca="false">(-0.77*AH39)+(3.32*AH39^2)+1.59</f>
        <v>2.23486281372471</v>
      </c>
      <c r="BB39" s="31" t="n">
        <f aca="false">(0*(V39/SUM(V39:AA39)))+(1*(W39/SUM(V39:AA39)))+(2*(X39/SUM(V39:AA39)))+(3*(Y39/SUM(V39:AA39)))+(4*(Z39/SUM(V39:AA39)))+(4*(AA39/SUM(V39:AA39)))</f>
        <v>2.44250428231386</v>
      </c>
      <c r="BC39" s="31" t="n">
        <f aca="false">ABS(BA39-BB39)</f>
        <v>0.207641468589151</v>
      </c>
      <c r="BE39" s="8" t="n">
        <f aca="false">((R39/U39)*SUM(V39:AA39))/P39</f>
        <v>32.5558036542831</v>
      </c>
    </row>
    <row r="40" customFormat="false" ht="15.75" hidden="false" customHeight="false" outlineLevel="0" collapsed="false">
      <c r="A40" s="28" t="n">
        <v>90</v>
      </c>
      <c r="B40" s="28" t="n">
        <v>591</v>
      </c>
      <c r="C40" s="28" t="s">
        <v>57</v>
      </c>
      <c r="D40" s="29" t="n">
        <v>1</v>
      </c>
      <c r="E40" s="29" t="s">
        <v>58</v>
      </c>
      <c r="F40" s="29" t="n">
        <v>2</v>
      </c>
      <c r="G40" s="28" t="n">
        <v>60</v>
      </c>
      <c r="H40" s="28" t="n">
        <v>62</v>
      </c>
      <c r="I40" s="28" t="n">
        <f aca="false">(150+AVERAGE(G40:H40))/100</f>
        <v>2.11</v>
      </c>
      <c r="J40" s="28"/>
      <c r="K40" s="8" t="n">
        <v>123</v>
      </c>
      <c r="M40" s="31" t="n">
        <v>1.41176470588302</v>
      </c>
      <c r="N40" s="28" t="s">
        <v>59</v>
      </c>
      <c r="P40" s="28" t="n">
        <v>23.855</v>
      </c>
      <c r="R40" s="28" t="n">
        <v>1000</v>
      </c>
      <c r="U40" s="30" t="n">
        <v>1507603</v>
      </c>
      <c r="V40" s="30" t="n">
        <v>99617</v>
      </c>
      <c r="W40" s="30" t="n">
        <v>24742</v>
      </c>
      <c r="X40" s="30" t="n">
        <v>23264</v>
      </c>
      <c r="Y40" s="30" t="n">
        <v>4336</v>
      </c>
      <c r="Z40" s="30" t="n">
        <v>200084</v>
      </c>
      <c r="AA40" s="30" t="n">
        <v>12981</v>
      </c>
      <c r="AB40" s="30" t="n">
        <v>32922</v>
      </c>
      <c r="AC40" s="30" t="n">
        <v>45523</v>
      </c>
      <c r="AD40" s="30" t="n">
        <v>8777</v>
      </c>
      <c r="AE40" s="30" t="n">
        <v>0</v>
      </c>
      <c r="AF40" s="30" t="n">
        <v>11935</v>
      </c>
      <c r="AG40" s="41"/>
      <c r="AH40" s="31" t="n">
        <f aca="false">SUM(X40:Y40,AA40)/SUM(W40:Y40,AA40)</f>
        <v>0.621236011818196</v>
      </c>
      <c r="AI40" s="31" t="n">
        <f aca="false">LOG(AH40)</f>
        <v>-0.206743377024911</v>
      </c>
      <c r="AJ40" s="31" t="n">
        <f aca="false">AG40*M40</f>
        <v>0</v>
      </c>
      <c r="AK40" s="31" t="n">
        <f aca="false">(AH40*56.2)-10.78</f>
        <v>24.1334638641826</v>
      </c>
      <c r="AL40" s="31" t="n">
        <f aca="false">(68.4*AI40)+38.6</f>
        <v>24.4587530114961</v>
      </c>
      <c r="AM40" s="31" t="n">
        <f aca="false">(54.7*AI40)+30.7</f>
        <v>19.3911372767374</v>
      </c>
      <c r="AN40" s="8" t="n">
        <v>24.91817717</v>
      </c>
      <c r="AO40" s="8" t="n">
        <v>18.98805885</v>
      </c>
      <c r="AP40" s="8" t="n">
        <v>32.06687861</v>
      </c>
      <c r="AQ40" s="8" t="n">
        <v>22.82309185</v>
      </c>
      <c r="AR40" s="8" t="n">
        <v>17.14326111</v>
      </c>
      <c r="AS40" s="8" t="n">
        <v>29.70179883</v>
      </c>
      <c r="AT40" s="31"/>
      <c r="AU40" s="31" t="n">
        <f aca="false">SUM(AB40:AF40)/SUM(Z40,AB40:AF40)</f>
        <v>0.331361678379634</v>
      </c>
      <c r="AV40" s="31" t="n">
        <f aca="false">SUM(W40:Y40)/SUM(W40:AA40)</f>
        <v>0.197214090057911</v>
      </c>
      <c r="AW40" s="31" t="n">
        <f aca="false">(V40/SUM(V40,Z40))*100</f>
        <v>33.2387946653498</v>
      </c>
      <c r="AX40" s="31" t="n">
        <f aca="false">V40/Z40</f>
        <v>0.497875892125307</v>
      </c>
      <c r="AY40" s="31" t="n">
        <f aca="false">X40/Z40</f>
        <v>0.116271166110234</v>
      </c>
      <c r="AZ40" s="31" t="n">
        <f aca="false">X40/Y40</f>
        <v>5.36531365313653</v>
      </c>
      <c r="BA40" s="31" t="n">
        <f aca="false">(-0.77*AH40)+(3.32*AH40^2)+1.59</f>
        <v>2.39294975640085</v>
      </c>
      <c r="BB40" s="31" t="n">
        <f aca="false">(0*(V40/SUM(V40:AA40)))+(1*(W40/SUM(V40:AA40)))+(2*(X40/SUM(V40:AA40)))+(3*(Y40/SUM(V40:AA40)))+(4*(Z40/SUM(V40:AA40)))+(4*(AA40/SUM(V40:AA40)))</f>
        <v>2.5656888314193</v>
      </c>
      <c r="BC40" s="31" t="n">
        <f aca="false">ABS(BA40-BB40)</f>
        <v>0.172739075018454</v>
      </c>
      <c r="BE40" s="8" t="n">
        <f aca="false">((R40/U40)*SUM(V40:AA40))/P40</f>
        <v>10.1497420721168</v>
      </c>
    </row>
    <row r="41" customFormat="false" ht="15.75" hidden="false" customHeight="false" outlineLevel="0" collapsed="false">
      <c r="A41" s="28" t="n">
        <v>90</v>
      </c>
      <c r="B41" s="28" t="n">
        <v>591</v>
      </c>
      <c r="C41" s="28" t="s">
        <v>57</v>
      </c>
      <c r="D41" s="29" t="n">
        <v>1</v>
      </c>
      <c r="E41" s="29" t="s">
        <v>58</v>
      </c>
      <c r="F41" s="29" t="n">
        <v>2</v>
      </c>
      <c r="G41" s="28" t="n">
        <v>62</v>
      </c>
      <c r="H41" s="28" t="n">
        <v>64</v>
      </c>
      <c r="I41" s="28" t="n">
        <f aca="false">(150+AVERAGE(G41:H41))/100</f>
        <v>2.13</v>
      </c>
      <c r="J41" s="28"/>
      <c r="K41" s="8" t="n">
        <v>124.416666666666</v>
      </c>
      <c r="M41" s="31" t="n">
        <v>1.4117647058822</v>
      </c>
      <c r="N41" s="28" t="s">
        <v>59</v>
      </c>
      <c r="P41" s="30" t="n">
        <v>23.929</v>
      </c>
      <c r="R41" s="28" t="n">
        <v>1000</v>
      </c>
      <c r="U41" s="30" t="n">
        <v>1024265</v>
      </c>
      <c r="V41" s="30" t="n">
        <v>767580</v>
      </c>
      <c r="W41" s="30" t="n">
        <v>170390</v>
      </c>
      <c r="X41" s="30" t="n">
        <v>148735</v>
      </c>
      <c r="Y41" s="30" t="n">
        <v>20932</v>
      </c>
      <c r="Z41" s="30" t="n">
        <v>1229231</v>
      </c>
      <c r="AA41" s="30" t="n">
        <v>78116</v>
      </c>
      <c r="AB41" s="30" t="n">
        <v>89545</v>
      </c>
      <c r="AC41" s="30" t="n">
        <v>67731</v>
      </c>
      <c r="AD41" s="30" t="n">
        <v>6458</v>
      </c>
      <c r="AE41" s="30" t="n">
        <v>17292</v>
      </c>
      <c r="AF41" s="30" t="n">
        <v>25644</v>
      </c>
      <c r="AG41" s="41"/>
      <c r="AH41" s="31" t="n">
        <f aca="false">SUM(X41:Y41,AA41)/SUM(W41:Y41,AA41)</f>
        <v>0.592537060020614</v>
      </c>
      <c r="AI41" s="31" t="n">
        <f aca="false">LOG(AH41)</f>
        <v>-0.227284481673784</v>
      </c>
      <c r="AJ41" s="31" t="n">
        <f aca="false">AG41*M41</f>
        <v>0</v>
      </c>
      <c r="AK41" s="31" t="n">
        <f aca="false">(AH41*56.2)-10.78</f>
        <v>22.5205827731585</v>
      </c>
      <c r="AL41" s="31" t="n">
        <f aca="false">(68.4*AI41)+38.6</f>
        <v>23.0537414535132</v>
      </c>
      <c r="AM41" s="31" t="n">
        <f aca="false">(54.7*AI41)+30.7</f>
        <v>18.267538852444</v>
      </c>
      <c r="AN41" s="8" t="n">
        <v>23.0928903</v>
      </c>
      <c r="AO41" s="8" t="n">
        <v>17.22715106</v>
      </c>
      <c r="AP41" s="8" t="n">
        <v>30.16035657</v>
      </c>
      <c r="AQ41" s="8" t="n">
        <v>21.02895445</v>
      </c>
      <c r="AR41" s="8" t="n">
        <v>15.20984738</v>
      </c>
      <c r="AS41" s="8" t="n">
        <v>27.72027279</v>
      </c>
      <c r="AT41" s="31"/>
      <c r="AU41" s="31" t="n">
        <f aca="false">SUM(AB41:AF41)/SUM(Z41,AB41:AF41)</f>
        <v>0.143930535600992</v>
      </c>
      <c r="AV41" s="31" t="n">
        <f aca="false">SUM(W41:Y41)/SUM(W41:AA41)</f>
        <v>0.206419918854149</v>
      </c>
      <c r="AW41" s="31" t="n">
        <f aca="false">(V41/SUM(V41,Z41))*100</f>
        <v>38.4402930472639</v>
      </c>
      <c r="AX41" s="31" t="n">
        <f aca="false">V41/Z41</f>
        <v>0.624439181895022</v>
      </c>
      <c r="AY41" s="31" t="n">
        <f aca="false">X41/Z41</f>
        <v>0.120998412828834</v>
      </c>
      <c r="AZ41" s="31" t="n">
        <f aca="false">X41/Y41</f>
        <v>7.10562774699025</v>
      </c>
      <c r="BA41" s="31" t="n">
        <f aca="false">(-0.77*AH41)+(3.32*AH41^2)+1.59</f>
        <v>2.29939901987706</v>
      </c>
      <c r="BB41" s="31" t="n">
        <f aca="false">(0*(V41/SUM(V41:AA41)))+(1*(W41/SUM(V41:AA41)))+(2*(X41/SUM(V41:AA41)))+(3*(Y41/SUM(V41:AA41)))+(4*(Z41/SUM(V41:AA41)))+(4*(AA41/SUM(V41:AA41)))</f>
        <v>2.38512718924846</v>
      </c>
      <c r="BC41" s="31" t="n">
        <f aca="false">ABS(BA41-BB41)</f>
        <v>0.0857281693713961</v>
      </c>
      <c r="BE41" s="8" t="n">
        <f aca="false">((R41/U41)*SUM(V41:AA41))/P41</f>
        <v>98.5320174987323</v>
      </c>
    </row>
    <row r="42" customFormat="false" ht="15.75" hidden="false" customHeight="false" outlineLevel="0" collapsed="false">
      <c r="A42" s="28" t="n">
        <v>90</v>
      </c>
      <c r="B42" s="28" t="n">
        <v>591</v>
      </c>
      <c r="C42" s="28" t="s">
        <v>57</v>
      </c>
      <c r="D42" s="29" t="n">
        <v>1</v>
      </c>
      <c r="E42" s="29" t="s">
        <v>58</v>
      </c>
      <c r="F42" s="29" t="n">
        <v>2</v>
      </c>
      <c r="G42" s="28" t="n">
        <v>66</v>
      </c>
      <c r="H42" s="28" t="n">
        <v>68.5</v>
      </c>
      <c r="I42" s="28" t="n">
        <f aca="false">(150+AVERAGE(G42:H42))/100</f>
        <v>2.1725</v>
      </c>
      <c r="J42" s="28"/>
      <c r="K42" s="8" t="n">
        <v>127.427083333333</v>
      </c>
      <c r="M42" s="31" t="n">
        <v>1.41176470588236</v>
      </c>
      <c r="N42" s="28" t="s">
        <v>59</v>
      </c>
      <c r="P42" s="28" t="n">
        <v>20.625</v>
      </c>
      <c r="R42" s="28" t="n">
        <v>1000</v>
      </c>
      <c r="U42" s="30" t="n">
        <v>2456466</v>
      </c>
      <c r="V42" s="30" t="n">
        <v>539720</v>
      </c>
      <c r="W42" s="30" t="n">
        <v>128206</v>
      </c>
      <c r="X42" s="30" t="n">
        <v>106606</v>
      </c>
      <c r="Y42" s="30" t="n">
        <v>24077</v>
      </c>
      <c r="Z42" s="30" t="n">
        <v>1027067</v>
      </c>
      <c r="AA42" s="30" t="n">
        <v>54291</v>
      </c>
      <c r="AB42" s="30" t="n">
        <v>52961</v>
      </c>
      <c r="AC42" s="30" t="n">
        <v>47901</v>
      </c>
      <c r="AD42" s="30" t="n">
        <v>15227</v>
      </c>
      <c r="AE42" s="30" t="n">
        <v>0</v>
      </c>
      <c r="AF42" s="30" t="n">
        <v>22482</v>
      </c>
      <c r="AG42" s="41"/>
      <c r="AH42" s="31" t="n">
        <f aca="false">SUM(X42:Y42,AA42)/SUM(W42:Y42,AA42)</f>
        <v>0.590631585669583</v>
      </c>
      <c r="AI42" s="31" t="n">
        <f aca="false">LOG(AH42)</f>
        <v>-0.228683331642511</v>
      </c>
      <c r="AJ42" s="31" t="n">
        <f aca="false">AG42*M42</f>
        <v>0</v>
      </c>
      <c r="AK42" s="31" t="n">
        <f aca="false">(AH42*56.2)-10.78</f>
        <v>22.4134951146306</v>
      </c>
      <c r="AL42" s="31" t="n">
        <f aca="false">(68.4*AI42)+38.6</f>
        <v>22.9580601156522</v>
      </c>
      <c r="AM42" s="31" t="n">
        <f aca="false">(54.7*AI42)+30.7</f>
        <v>18.1910217591546</v>
      </c>
      <c r="AN42" s="8" t="n">
        <v>22.97973495</v>
      </c>
      <c r="AO42" s="8" t="n">
        <v>17.00267641</v>
      </c>
      <c r="AP42" s="8" t="n">
        <v>29.89285138</v>
      </c>
      <c r="AQ42" s="8" t="n">
        <v>20.75067391</v>
      </c>
      <c r="AR42" s="8" t="n">
        <v>15.11431907</v>
      </c>
      <c r="AS42" s="8" t="n">
        <v>27.56471534</v>
      </c>
      <c r="AT42" s="31"/>
      <c r="AU42" s="31" t="n">
        <f aca="false">SUM(AB42:AF42)/SUM(Z42,AB42:AF42)</f>
        <v>0.118879961017057</v>
      </c>
      <c r="AV42" s="31" t="n">
        <f aca="false">SUM(W42:Y42)/SUM(W42:AA42)</f>
        <v>0.193165140455453</v>
      </c>
      <c r="AW42" s="31" t="n">
        <f aca="false">(V42/SUM(V42,Z42))*100</f>
        <v>34.4475668996488</v>
      </c>
      <c r="AX42" s="31" t="n">
        <f aca="false">V42/Z42</f>
        <v>0.52549638923264</v>
      </c>
      <c r="AY42" s="31" t="n">
        <f aca="false">X42/Z42</f>
        <v>0.103796539076808</v>
      </c>
      <c r="AZ42" s="31" t="n">
        <f aca="false">X42/Y42</f>
        <v>4.42771109357478</v>
      </c>
      <c r="BA42" s="31" t="n">
        <f aca="false">(-0.77*AH42)+(3.32*AH42^2)+1.59</f>
        <v>2.2933813034031</v>
      </c>
      <c r="BB42" s="31" t="n">
        <f aca="false">(0*(V42/SUM(V42:AA42)))+(1*(W42/SUM(V42:AA42)))+(2*(X42/SUM(V42:AA42)))+(3*(Y42/SUM(V42:AA42)))+(4*(Z42/SUM(V42:AA42)))+(4*(AA42/SUM(V42:AA42)))</f>
        <v>2.52083201460451</v>
      </c>
      <c r="BC42" s="31" t="n">
        <f aca="false">ABS(BA42-BB42)</f>
        <v>0.227450711201412</v>
      </c>
      <c r="BE42" s="8" t="n">
        <f aca="false">((R42/U42)*SUM(V42:AA42))/P42</f>
        <v>37.1061171420712</v>
      </c>
    </row>
    <row r="43" customFormat="false" ht="15.75" hidden="false" customHeight="false" outlineLevel="0" collapsed="false">
      <c r="A43" s="28" t="n">
        <v>90</v>
      </c>
      <c r="B43" s="28" t="n">
        <v>591</v>
      </c>
      <c r="C43" s="28" t="s">
        <v>57</v>
      </c>
      <c r="D43" s="29" t="n">
        <v>1</v>
      </c>
      <c r="E43" s="29" t="s">
        <v>58</v>
      </c>
      <c r="F43" s="29" t="n">
        <v>2</v>
      </c>
      <c r="G43" s="28" t="n">
        <v>70</v>
      </c>
      <c r="H43" s="28" t="n">
        <v>72</v>
      </c>
      <c r="I43" s="28" t="n">
        <f aca="false">(150+AVERAGE(G43:H43))/100</f>
        <v>2.21</v>
      </c>
      <c r="J43" s="28"/>
      <c r="K43" s="8" t="n">
        <v>130.083333333333</v>
      </c>
      <c r="M43" s="31" t="n">
        <v>1.41176470588261</v>
      </c>
      <c r="N43" s="28" t="s">
        <v>59</v>
      </c>
      <c r="P43" s="30" t="n">
        <v>16.283</v>
      </c>
      <c r="R43" s="28" t="n">
        <v>1000</v>
      </c>
      <c r="U43" s="30" t="n">
        <v>466279</v>
      </c>
      <c r="V43" s="30" t="n">
        <v>54818</v>
      </c>
      <c r="W43" s="30" t="n">
        <v>14566</v>
      </c>
      <c r="X43" s="30" t="n">
        <v>13837</v>
      </c>
      <c r="Y43" s="30" t="n">
        <v>3258</v>
      </c>
      <c r="Z43" s="30" t="n">
        <v>142155</v>
      </c>
      <c r="AA43" s="30" t="n">
        <v>9853</v>
      </c>
      <c r="AB43" s="30" t="n">
        <v>12040</v>
      </c>
      <c r="AC43" s="30" t="n">
        <v>10723</v>
      </c>
      <c r="AD43" s="30" t="n">
        <v>1332</v>
      </c>
      <c r="AE43" s="30" t="n">
        <v>3643</v>
      </c>
      <c r="AF43" s="30" t="n">
        <v>6782</v>
      </c>
      <c r="AG43" s="41"/>
      <c r="AH43" s="31" t="n">
        <f aca="false">SUM(X43:Y43,AA43)/SUM(W43:Y43,AA43)</f>
        <v>0.649130413836296</v>
      </c>
      <c r="AI43" s="31" t="n">
        <f aca="false">LOG(AH43)</f>
        <v>-0.187668042306497</v>
      </c>
      <c r="AJ43" s="31" t="n">
        <f aca="false">AG43*M43</f>
        <v>0</v>
      </c>
      <c r="AK43" s="31" t="n">
        <f aca="false">(AH43*56.2)-10.78</f>
        <v>25.7011292575998</v>
      </c>
      <c r="AL43" s="31" t="n">
        <f aca="false">(68.4*AI43)+38.6</f>
        <v>25.7635059062356</v>
      </c>
      <c r="AM43" s="31" t="n">
        <f aca="false">(54.7*AI43)+30.7</f>
        <v>20.4345580858346</v>
      </c>
      <c r="AN43" s="8" t="n">
        <v>26.78659972</v>
      </c>
      <c r="AO43" s="8" t="n">
        <v>20.73903787</v>
      </c>
      <c r="AP43" s="8" t="n">
        <v>33.76896574</v>
      </c>
      <c r="AQ43" s="8" t="n">
        <v>24.52746881</v>
      </c>
      <c r="AR43" s="8" t="n">
        <v>18.9817631</v>
      </c>
      <c r="AS43" s="8" t="n">
        <v>31.50058818</v>
      </c>
      <c r="AT43" s="31"/>
      <c r="AU43" s="31" t="n">
        <f aca="false">SUM(AB43:AF43)/SUM(Z43,AB43:AF43)</f>
        <v>0.195387010046696</v>
      </c>
      <c r="AV43" s="31" t="n">
        <f aca="false">SUM(W43:Y43)/SUM(W43:AA43)</f>
        <v>0.172380750153809</v>
      </c>
      <c r="AW43" s="31" t="n">
        <f aca="false">(V43/SUM(V43,Z43))*100</f>
        <v>27.8302102318592</v>
      </c>
      <c r="AX43" s="31" t="n">
        <f aca="false">V43/Z43</f>
        <v>0.385621328831205</v>
      </c>
      <c r="AY43" s="31" t="n">
        <f aca="false">X43/Z43</f>
        <v>0.0973374133867961</v>
      </c>
      <c r="AZ43" s="31" t="n">
        <f aca="false">X43/Y43</f>
        <v>4.24708410067526</v>
      </c>
      <c r="BA43" s="31" t="n">
        <f aca="false">(-0.77*AH43)+(3.32*AH43^2)+1.59</f>
        <v>2.48911895798143</v>
      </c>
      <c r="BB43" s="31" t="n">
        <f aca="false">(0*(V43/SUM(V43:AA43)))+(1*(W43/SUM(V43:AA43)))+(2*(X43/SUM(V43:AA43)))+(3*(Y43/SUM(V43:AA43)))+(4*(Z43/SUM(V43:AA43)))+(4*(AA43/SUM(V43:AA43)))</f>
        <v>2.76763932625258</v>
      </c>
      <c r="BC43" s="31" t="n">
        <f aca="false">ABS(BA43-BB43)</f>
        <v>0.278520368271159</v>
      </c>
      <c r="BE43" s="8" t="n">
        <f aca="false">((R43/U43)*SUM(V43:AA43))/P43</f>
        <v>31.4111929976856</v>
      </c>
    </row>
    <row r="44" customFormat="false" ht="15.75" hidden="false" customHeight="false" outlineLevel="0" collapsed="false">
      <c r="A44" s="28" t="n">
        <v>90</v>
      </c>
      <c r="B44" s="28" t="n">
        <v>591</v>
      </c>
      <c r="C44" s="28" t="s">
        <v>57</v>
      </c>
      <c r="D44" s="29" t="n">
        <v>1</v>
      </c>
      <c r="E44" s="29" t="s">
        <v>58</v>
      </c>
      <c r="F44" s="29" t="n">
        <v>2</v>
      </c>
      <c r="G44" s="28" t="n">
        <v>75</v>
      </c>
      <c r="H44" s="28" t="n">
        <v>77</v>
      </c>
      <c r="I44" s="28" t="n">
        <f aca="false">(150+AVERAGE(G44:H44))/100</f>
        <v>2.26</v>
      </c>
      <c r="J44" s="28"/>
      <c r="K44" s="8" t="n">
        <v>133.624999999999</v>
      </c>
      <c r="M44" s="31" t="n">
        <v>1.4117647058817</v>
      </c>
      <c r="N44" s="28" t="s">
        <v>59</v>
      </c>
      <c r="P44" s="28" t="n">
        <v>24.323</v>
      </c>
      <c r="R44" s="28" t="n">
        <v>1000</v>
      </c>
      <c r="U44" s="30" t="n">
        <v>1316206</v>
      </c>
      <c r="V44" s="30" t="n">
        <v>616049</v>
      </c>
      <c r="W44" s="30" t="n">
        <v>151802</v>
      </c>
      <c r="X44" s="30" t="n">
        <v>140594</v>
      </c>
      <c r="Y44" s="30" t="n">
        <v>22082</v>
      </c>
      <c r="Z44" s="30" t="n">
        <v>1145895</v>
      </c>
      <c r="AA44" s="30" t="n">
        <v>75773</v>
      </c>
      <c r="AB44" s="30" t="n">
        <v>58130</v>
      </c>
      <c r="AC44" s="30" t="n">
        <v>58854</v>
      </c>
      <c r="AD44" s="30" t="n">
        <v>4275</v>
      </c>
      <c r="AE44" s="30" t="n">
        <v>10736</v>
      </c>
      <c r="AF44" s="30" t="n">
        <v>25659</v>
      </c>
      <c r="AG44" s="41"/>
      <c r="AH44" s="31" t="n">
        <f aca="false">SUM(X44:Y44,AA44)/SUM(W44:Y44,AA44)</f>
        <v>0.611014449674697</v>
      </c>
      <c r="AI44" s="31" t="n">
        <f aca="false">LOG(AH44)</f>
        <v>-0.213948519152237</v>
      </c>
      <c r="AJ44" s="31" t="n">
        <f aca="false">AG44*M44</f>
        <v>0</v>
      </c>
      <c r="AK44" s="31" t="n">
        <f aca="false">(AH44*56.2)-10.78</f>
        <v>23.5590120717179</v>
      </c>
      <c r="AL44" s="31" t="n">
        <f aca="false">(68.4*AI44)+38.6</f>
        <v>23.965921289987</v>
      </c>
      <c r="AM44" s="31" t="n">
        <f aca="false">(54.7*AI44)+30.7</f>
        <v>18.9970160023727</v>
      </c>
      <c r="AN44" s="8" t="n">
        <v>24.35458612</v>
      </c>
      <c r="AO44" s="8" t="n">
        <v>18.38572944</v>
      </c>
      <c r="AP44" s="8" t="n">
        <v>31.1748693</v>
      </c>
      <c r="AQ44" s="8" t="n">
        <v>22.19690035</v>
      </c>
      <c r="AR44" s="8" t="n">
        <v>16.59575502</v>
      </c>
      <c r="AS44" s="8" t="n">
        <v>28.94648197</v>
      </c>
      <c r="AT44" s="31"/>
      <c r="AU44" s="31" t="n">
        <f aca="false">SUM(AB44:AF44)/SUM(Z44,AB44:AF44)</f>
        <v>0.120942135661951</v>
      </c>
      <c r="AV44" s="31" t="n">
        <f aca="false">SUM(W44:Y44)/SUM(W44:AA44)</f>
        <v>0.204718822299443</v>
      </c>
      <c r="AW44" s="31" t="n">
        <f aca="false">(V44/SUM(V44,Z44))*100</f>
        <v>34.9641645818482</v>
      </c>
      <c r="AX44" s="31" t="n">
        <f aca="false">V44/Z44</f>
        <v>0.5376138302375</v>
      </c>
      <c r="AY44" s="31" t="n">
        <f aca="false">X44/Z44</f>
        <v>0.122693615034536</v>
      </c>
      <c r="AZ44" s="31" t="n">
        <f aca="false">X44/Y44</f>
        <v>6.366905171633</v>
      </c>
      <c r="BA44" s="31" t="n">
        <f aca="false">(-0.77*AH44)+(3.32*AH44^2)+1.59</f>
        <v>2.35900321735191</v>
      </c>
      <c r="BB44" s="31" t="n">
        <f aca="false">(0*(V44/SUM(V44:AA44)))+(1*(W44/SUM(V44:AA44)))+(2*(X44/SUM(V44:AA44)))+(3*(Y44/SUM(V44:AA44)))+(4*(Z44/SUM(V44:AA44)))+(4*(AA44/SUM(V44:AA44)))</f>
        <v>2.50251859148451</v>
      </c>
      <c r="BC44" s="31" t="n">
        <f aca="false">ABS(BA44-BB44)</f>
        <v>0.1435153741326</v>
      </c>
      <c r="BE44" s="8" t="n">
        <f aca="false">((R44/U44)*SUM(V44:AA44))/P44</f>
        <v>67.2265171538638</v>
      </c>
    </row>
    <row r="45" customFormat="false" ht="15.75" hidden="false" customHeight="false" outlineLevel="0" collapsed="false">
      <c r="A45" s="28" t="n">
        <v>90</v>
      </c>
      <c r="B45" s="28" t="n">
        <v>591</v>
      </c>
      <c r="C45" s="28" t="s">
        <v>57</v>
      </c>
      <c r="D45" s="29" t="n">
        <v>1</v>
      </c>
      <c r="E45" s="29" t="s">
        <v>58</v>
      </c>
      <c r="F45" s="29" t="n">
        <v>2</v>
      </c>
      <c r="G45" s="28" t="n">
        <v>78</v>
      </c>
      <c r="H45" s="28" t="n">
        <v>80</v>
      </c>
      <c r="I45" s="28" t="n">
        <f aca="false">(150+AVERAGE(G45:H45))/100</f>
        <v>2.29</v>
      </c>
      <c r="J45" s="28"/>
      <c r="K45" s="8" t="n">
        <v>135.75</v>
      </c>
      <c r="M45" s="31" t="n">
        <v>1.41176470588274</v>
      </c>
      <c r="N45" s="28" t="s">
        <v>59</v>
      </c>
      <c r="P45" s="30" t="n">
        <v>28.285</v>
      </c>
      <c r="R45" s="28" t="n">
        <v>1000</v>
      </c>
      <c r="U45" s="30" t="n">
        <v>981397</v>
      </c>
      <c r="V45" s="30" t="n">
        <v>2020648</v>
      </c>
      <c r="W45" s="30" t="n">
        <v>393488</v>
      </c>
      <c r="X45" s="30" t="n">
        <v>299499</v>
      </c>
      <c r="Y45" s="30" t="n">
        <v>47654</v>
      </c>
      <c r="Z45" s="30" t="n">
        <v>2965834</v>
      </c>
      <c r="AA45" s="30" t="n">
        <v>149302</v>
      </c>
      <c r="AB45" s="30" t="n">
        <v>74460</v>
      </c>
      <c r="AC45" s="30" t="n">
        <v>82586</v>
      </c>
      <c r="AD45" s="30" t="n">
        <v>9510</v>
      </c>
      <c r="AE45" s="30" t="n">
        <v>21205</v>
      </c>
      <c r="AF45" s="30" t="n">
        <v>42247</v>
      </c>
      <c r="AG45" s="41"/>
      <c r="AH45" s="31" t="n">
        <f aca="false">SUM(X45:Y45,AA45)/SUM(W45:Y45,AA45)</f>
        <v>0.557850334234889</v>
      </c>
      <c r="AI45" s="31" t="n">
        <f aca="false">LOG(AH45)</f>
        <v>-0.253482302378616</v>
      </c>
      <c r="AJ45" s="31" t="n">
        <f aca="false">AG45*M45</f>
        <v>0</v>
      </c>
      <c r="AK45" s="31" t="n">
        <f aca="false">(AH45*56.2)-10.78</f>
        <v>20.5711887840008</v>
      </c>
      <c r="AL45" s="31" t="n">
        <f aca="false">(68.4*AI45)+38.6</f>
        <v>21.2618105173027</v>
      </c>
      <c r="AM45" s="31" t="n">
        <f aca="false">(54.7*AI45)+30.7</f>
        <v>16.8345180598897</v>
      </c>
      <c r="AN45" s="8" t="n">
        <v>20.75933513</v>
      </c>
      <c r="AO45" s="8" t="n">
        <v>15.06401744</v>
      </c>
      <c r="AP45" s="8" t="n">
        <v>27.61122365</v>
      </c>
      <c r="AQ45" s="8" t="n">
        <v>18.97139746</v>
      </c>
      <c r="AR45" s="8" t="n">
        <v>13.2354683</v>
      </c>
      <c r="AS45" s="8" t="n">
        <v>25.27420436</v>
      </c>
      <c r="AT45" s="31"/>
      <c r="AU45" s="31" t="n">
        <f aca="false">SUM(AB45:AF45)/SUM(Z45,AB45:AF45)</f>
        <v>0.071971017340657</v>
      </c>
      <c r="AV45" s="31" t="n">
        <f aca="false">SUM(W45:Y45)/SUM(W45:AA45)</f>
        <v>0.192086056844055</v>
      </c>
      <c r="AW45" s="31" t="n">
        <f aca="false">(V45/SUM(V45,Z45))*100</f>
        <v>40.5225166760855</v>
      </c>
      <c r="AX45" s="31" t="n">
        <f aca="false">V45/Z45</f>
        <v>0.681308529068046</v>
      </c>
      <c r="AY45" s="31" t="n">
        <f aca="false">X45/Z45</f>
        <v>0.100983062437075</v>
      </c>
      <c r="AZ45" s="31" t="n">
        <f aca="false">X45/Y45</f>
        <v>6.28486590842322</v>
      </c>
      <c r="BA45" s="31" t="n">
        <f aca="false">(-0.77*AH45)+(3.32*AH45^2)+1.59</f>
        <v>2.19362926738698</v>
      </c>
      <c r="BB45" s="31" t="n">
        <f aca="false">(0*(V45/SUM(V45:AA45)))+(1*(W45/SUM(V45:AA45)))+(2*(X45/SUM(V45:AA45)))+(3*(Y45/SUM(V45:AA45)))+(4*(Z45/SUM(V45:AA45)))+(4*(AA45/SUM(V45:AA45)))</f>
        <v>2.31365022101022</v>
      </c>
      <c r="BC45" s="31" t="n">
        <f aca="false">ABS(BA45-BB45)</f>
        <v>0.120020953623243</v>
      </c>
      <c r="BE45" s="8" t="n">
        <f aca="false">((R45/U45)*SUM(V45:AA45))/P45</f>
        <v>211.695822786381</v>
      </c>
    </row>
    <row r="46" customFormat="false" ht="15.75" hidden="false" customHeight="false" outlineLevel="0" collapsed="false">
      <c r="A46" s="28" t="n">
        <v>90</v>
      </c>
      <c r="B46" s="28" t="n">
        <v>591</v>
      </c>
      <c r="C46" s="28" t="s">
        <v>57</v>
      </c>
      <c r="D46" s="29" t="n">
        <v>1</v>
      </c>
      <c r="E46" s="29" t="s">
        <v>58</v>
      </c>
      <c r="F46" s="29" t="n">
        <v>2</v>
      </c>
      <c r="G46" s="28" t="n">
        <v>81</v>
      </c>
      <c r="H46" s="28" t="n">
        <v>84</v>
      </c>
      <c r="I46" s="28" t="n">
        <f aca="false">(150+AVERAGE(G46:H46))/100</f>
        <v>2.325</v>
      </c>
      <c r="J46" s="28"/>
      <c r="K46" s="8" t="n">
        <v>138.229166666666</v>
      </c>
      <c r="M46" s="31" t="n">
        <v>1.41176470588182</v>
      </c>
      <c r="N46" s="28" t="s">
        <v>59</v>
      </c>
      <c r="P46" s="28" t="n">
        <v>23.762</v>
      </c>
      <c r="R46" s="28" t="n">
        <v>1000</v>
      </c>
      <c r="U46" s="30" t="n">
        <v>1372380</v>
      </c>
      <c r="V46" s="30" t="n">
        <v>2844865</v>
      </c>
      <c r="W46" s="30" t="n">
        <v>624467</v>
      </c>
      <c r="X46" s="30" t="n">
        <v>473661</v>
      </c>
      <c r="Y46" s="30" t="n">
        <v>66041</v>
      </c>
      <c r="Z46" s="30" t="n">
        <v>3880888</v>
      </c>
      <c r="AA46" s="30" t="n">
        <v>200082</v>
      </c>
      <c r="AB46" s="30" t="n">
        <v>108318</v>
      </c>
      <c r="AC46" s="30" t="n">
        <v>111001</v>
      </c>
      <c r="AD46" s="30" t="n">
        <v>33667</v>
      </c>
      <c r="AE46" s="30" t="n">
        <v>0</v>
      </c>
      <c r="AF46" s="30" t="n">
        <v>60437</v>
      </c>
      <c r="AG46" s="41"/>
      <c r="AH46" s="31" t="n">
        <f aca="false">SUM(X46:Y46,AA46)/SUM(W46:Y46,AA46)</f>
        <v>0.542263850273887</v>
      </c>
      <c r="AI46" s="31" t="n">
        <f aca="false">LOG(AH46)</f>
        <v>-0.265789346606155</v>
      </c>
      <c r="AJ46" s="31" t="n">
        <f aca="false">AG46*M46</f>
        <v>0</v>
      </c>
      <c r="AK46" s="31" t="n">
        <f aca="false">(AH46*56.2)-10.78</f>
        <v>19.6952283853924</v>
      </c>
      <c r="AL46" s="31" t="n">
        <f aca="false">(68.4*AI46)+38.6</f>
        <v>20.420008692139</v>
      </c>
      <c r="AM46" s="31" t="n">
        <f aca="false">(54.7*AI46)+30.7</f>
        <v>16.1613227406433</v>
      </c>
      <c r="AN46" s="8" t="n">
        <v>19.84958996</v>
      </c>
      <c r="AO46" s="8" t="n">
        <v>14.00502419</v>
      </c>
      <c r="AP46" s="8" t="n">
        <v>26.65859564</v>
      </c>
      <c r="AQ46" s="8" t="n">
        <v>17.90850646</v>
      </c>
      <c r="AR46" s="8" t="n">
        <v>12.23256881</v>
      </c>
      <c r="AS46" s="8" t="n">
        <v>24.31974075</v>
      </c>
      <c r="AT46" s="31"/>
      <c r="AU46" s="31" t="n">
        <f aca="false">SUM(AB46:AF46)/SUM(Z46,AB46:AF46)</f>
        <v>0.0747257416057131</v>
      </c>
      <c r="AV46" s="31" t="n">
        <f aca="false">SUM(W46:Y46)/SUM(W46:AA46)</f>
        <v>0.221951982588069</v>
      </c>
      <c r="AW46" s="31" t="n">
        <f aca="false">(V46/SUM(V46,Z46))*100</f>
        <v>42.2980891507613</v>
      </c>
      <c r="AX46" s="31" t="n">
        <f aca="false">V46/Z46</f>
        <v>0.733044859836203</v>
      </c>
      <c r="AY46" s="31" t="n">
        <f aca="false">X46/Z46</f>
        <v>0.12204964430821</v>
      </c>
      <c r="AZ46" s="31" t="n">
        <f aca="false">X46/Y46</f>
        <v>7.1722263442407</v>
      </c>
      <c r="BA46" s="31" t="n">
        <f aca="false">(-0.77*AH46)+(3.32*AH46^2)+1.59</f>
        <v>2.14870311189112</v>
      </c>
      <c r="BB46" s="31" t="n">
        <f aca="false">(0*(V46/SUM(V46:AA46)))+(1*(W46/SUM(V46:AA46)))+(2*(X46/SUM(V46:AA46)))+(3*(Y46/SUM(V46:AA46)))+(4*(Z46/SUM(V46:AA46)))+(4*(AA46/SUM(V46:AA46)))</f>
        <v>2.23656156412284</v>
      </c>
      <c r="BC46" s="31" t="n">
        <f aca="false">ABS(BA46-BB46)</f>
        <v>0.0878584522317132</v>
      </c>
      <c r="BE46" s="8" t="n">
        <f aca="false">((R46/U46)*SUM(V46:AA46))/P46</f>
        <v>248.079777913058</v>
      </c>
    </row>
    <row r="47" customFormat="false" ht="15.75" hidden="false" customHeight="false" outlineLevel="0" collapsed="false">
      <c r="A47" s="28" t="n">
        <v>90</v>
      </c>
      <c r="B47" s="28" t="n">
        <v>591</v>
      </c>
      <c r="C47" s="28" t="s">
        <v>57</v>
      </c>
      <c r="D47" s="29" t="n">
        <v>1</v>
      </c>
      <c r="E47" s="29" t="s">
        <v>58</v>
      </c>
      <c r="F47" s="29" t="n">
        <v>2</v>
      </c>
      <c r="G47" s="28" t="n">
        <v>84</v>
      </c>
      <c r="H47" s="28" t="n">
        <v>86</v>
      </c>
      <c r="I47" s="28" t="n">
        <f aca="false">(150+AVERAGE(G47:H47))/100</f>
        <v>2.35</v>
      </c>
      <c r="J47" s="28"/>
      <c r="K47" s="8" t="n">
        <v>140</v>
      </c>
      <c r="M47" s="31" t="n">
        <v>1.17647058823529</v>
      </c>
      <c r="N47" s="28" t="s">
        <v>59</v>
      </c>
      <c r="P47" s="30" t="n">
        <v>27.882</v>
      </c>
      <c r="R47" s="28" t="n">
        <v>1000</v>
      </c>
      <c r="U47" s="30" t="n">
        <v>1029546</v>
      </c>
      <c r="V47" s="30" t="n">
        <v>1979752</v>
      </c>
      <c r="W47" s="30" t="n">
        <v>431713</v>
      </c>
      <c r="X47" s="30" t="n">
        <v>355304</v>
      </c>
      <c r="Y47" s="30" t="n">
        <v>57409</v>
      </c>
      <c r="Z47" s="30" t="n">
        <v>4126256</v>
      </c>
      <c r="AA47" s="30" t="n">
        <v>214753</v>
      </c>
      <c r="AB47" s="30" t="n">
        <v>111613</v>
      </c>
      <c r="AC47" s="30" t="n">
        <v>108968</v>
      </c>
      <c r="AD47" s="30" t="n">
        <v>15675</v>
      </c>
      <c r="AE47" s="30" t="n">
        <v>33947</v>
      </c>
      <c r="AF47" s="30" t="n">
        <v>80531</v>
      </c>
      <c r="AG47" s="41"/>
      <c r="AH47" s="31" t="n">
        <f aca="false">SUM(X47:Y47,AA47)/SUM(W47:Y47,AA47)</f>
        <v>0.592407893283383</v>
      </c>
      <c r="AI47" s="31" t="n">
        <f aca="false">LOG(AH47)</f>
        <v>-0.227379163542828</v>
      </c>
      <c r="AJ47" s="31" t="n">
        <f aca="false">AG47*M47</f>
        <v>0</v>
      </c>
      <c r="AK47" s="31" t="n">
        <f aca="false">(AH47*56.2)-10.78</f>
        <v>22.5133236025261</v>
      </c>
      <c r="AL47" s="31" t="n">
        <f aca="false">(68.4*AI47)+38.6</f>
        <v>23.0472652136705</v>
      </c>
      <c r="AM47" s="31" t="n">
        <f aca="false">(54.7*AI47)+30.7</f>
        <v>18.2623597542073</v>
      </c>
      <c r="AN47" s="8" t="n">
        <v>22.99211114</v>
      </c>
      <c r="AO47" s="8" t="n">
        <v>17.1319974</v>
      </c>
      <c r="AP47" s="8" t="n">
        <v>29.86136901</v>
      </c>
      <c r="AQ47" s="8" t="n">
        <v>21.05047412</v>
      </c>
      <c r="AR47" s="8" t="n">
        <v>15.31682808</v>
      </c>
      <c r="AS47" s="8" t="n">
        <v>27.44269145</v>
      </c>
      <c r="AT47" s="31"/>
      <c r="AU47" s="31" t="n">
        <f aca="false">SUM(AB47:AF47)/SUM(Z47,AB47:AF47)</f>
        <v>0.0783414749642059</v>
      </c>
      <c r="AV47" s="31" t="n">
        <f aca="false">SUM(W47:Y47)/SUM(W47:AA47)</f>
        <v>0.162845740039167</v>
      </c>
      <c r="AW47" s="31" t="n">
        <f aca="false">(V47/SUM(V47,Z47))*100</f>
        <v>32.4230168057428</v>
      </c>
      <c r="AX47" s="31" t="n">
        <f aca="false">V47/Z47</f>
        <v>0.479793788848777</v>
      </c>
      <c r="AY47" s="31" t="n">
        <f aca="false">X47/Z47</f>
        <v>0.0861080844232641</v>
      </c>
      <c r="AZ47" s="31" t="n">
        <f aca="false">X47/Y47</f>
        <v>6.18899475691965</v>
      </c>
      <c r="BA47" s="31" t="n">
        <f aca="false">(-0.77*AH47)+(3.32*AH47^2)+1.59</f>
        <v>2.29899033409299</v>
      </c>
      <c r="BB47" s="31" t="n">
        <f aca="false">(0*(V47/SUM(V47:AA47)))+(1*(W47/SUM(V47:AA47)))+(2*(X47/SUM(V47:AA47)))+(3*(Y47/SUM(V47:AA47)))+(4*(Z47/SUM(V47:AA47)))+(4*(AA47/SUM(V47:AA47)))</f>
        <v>2.60685227056879</v>
      </c>
      <c r="BC47" s="31" t="n">
        <f aca="false">ABS(BA47-BB47)</f>
        <v>0.307861936475804</v>
      </c>
      <c r="BE47" s="8" t="n">
        <f aca="false">((R47/U47)*SUM(V47:AA47))/P47</f>
        <v>249.607626598695</v>
      </c>
    </row>
    <row r="48" customFormat="false" ht="15.75" hidden="false" customHeight="false" outlineLevel="0" collapsed="false">
      <c r="A48" s="28" t="n">
        <v>90</v>
      </c>
      <c r="B48" s="28" t="n">
        <v>591</v>
      </c>
      <c r="C48" s="28" t="s">
        <v>57</v>
      </c>
      <c r="D48" s="29" t="n">
        <v>1</v>
      </c>
      <c r="E48" s="29" t="s">
        <v>58</v>
      </c>
      <c r="F48" s="29" t="n">
        <v>2</v>
      </c>
      <c r="G48" s="28" t="n">
        <v>86</v>
      </c>
      <c r="H48" s="28" t="n">
        <v>89</v>
      </c>
      <c r="I48" s="28" t="n">
        <f aca="false">(150+AVERAGE(G48:H48))/100</f>
        <v>2.375</v>
      </c>
      <c r="J48" s="28"/>
      <c r="K48" s="8" t="n">
        <v>142.125</v>
      </c>
      <c r="M48" s="31" t="n">
        <v>1.17647058823584</v>
      </c>
      <c r="N48" s="28" t="s">
        <v>59</v>
      </c>
      <c r="P48" s="28" t="n">
        <v>21.832</v>
      </c>
      <c r="R48" s="28" t="n">
        <v>1000</v>
      </c>
      <c r="U48" s="30" t="n">
        <v>1450920</v>
      </c>
      <c r="V48" s="30" t="n">
        <v>2810073</v>
      </c>
      <c r="W48" s="30" t="n">
        <v>660532</v>
      </c>
      <c r="X48" s="30" t="n">
        <v>475479</v>
      </c>
      <c r="Y48" s="30" t="n">
        <v>70098</v>
      </c>
      <c r="Z48" s="30" t="n">
        <v>4026223</v>
      </c>
      <c r="AA48" s="30" t="n">
        <v>209628</v>
      </c>
      <c r="AB48" s="30" t="n">
        <v>157206</v>
      </c>
      <c r="AC48" s="30" t="n">
        <v>97048</v>
      </c>
      <c r="AD48" s="30" t="n">
        <v>17625</v>
      </c>
      <c r="AE48" s="30" t="n">
        <v>42754</v>
      </c>
      <c r="AF48" s="30" t="n">
        <v>69647</v>
      </c>
      <c r="AG48" s="41"/>
      <c r="AH48" s="31" t="n">
        <f aca="false">SUM(X48:Y48,AA48)/SUM(W48:Y48,AA48)</f>
        <v>0.533435941845131</v>
      </c>
      <c r="AI48" s="31" t="n">
        <f aca="false">LOG(AH48)</f>
        <v>-0.272917725768125</v>
      </c>
      <c r="AJ48" s="31" t="n">
        <f aca="false">AG48*M48</f>
        <v>0</v>
      </c>
      <c r="AK48" s="31" t="n">
        <f aca="false">(AH48*56.2)-10.78</f>
        <v>19.1990999316964</v>
      </c>
      <c r="AL48" s="31" t="n">
        <f aca="false">(68.4*AI48)+38.6</f>
        <v>19.9324275574603</v>
      </c>
      <c r="AM48" s="31" t="n">
        <f aca="false">(54.7*AI48)+30.7</f>
        <v>15.7714004004836</v>
      </c>
      <c r="AN48" s="8" t="n">
        <v>19.28866054</v>
      </c>
      <c r="AO48" s="8" t="n">
        <v>13.43899629</v>
      </c>
      <c r="AP48" s="8" t="n">
        <v>26.02148896</v>
      </c>
      <c r="AQ48" s="8" t="n">
        <v>17.299978</v>
      </c>
      <c r="AR48" s="8" t="n">
        <v>11.60225575</v>
      </c>
      <c r="AS48" s="8" t="n">
        <v>23.77673108</v>
      </c>
      <c r="AT48" s="31"/>
      <c r="AU48" s="31" t="n">
        <f aca="false">SUM(AB48:AF48)/SUM(Z48,AB48:AF48)</f>
        <v>0.0871283842228426</v>
      </c>
      <c r="AV48" s="31" t="n">
        <f aca="false">SUM(W48:Y48)/SUM(W48:AA48)</f>
        <v>0.221631360759726</v>
      </c>
      <c r="AW48" s="31" t="n">
        <f aca="false">(V48/SUM(V48,Z48))*100</f>
        <v>41.1051979024899</v>
      </c>
      <c r="AX48" s="31" t="n">
        <f aca="false">V48/Z48</f>
        <v>0.697942712065377</v>
      </c>
      <c r="AY48" s="31" t="n">
        <f aca="false">X48/Z48</f>
        <v>0.118095545130014</v>
      </c>
      <c r="AZ48" s="31" t="n">
        <f aca="false">X48/Y48</f>
        <v>6.78306085765642</v>
      </c>
      <c r="BA48" s="31" t="n">
        <f aca="false">(-0.77*AH48)+(3.32*AH48^2)+1.59</f>
        <v>2.12397328623256</v>
      </c>
      <c r="BB48" s="31" t="n">
        <f aca="false">(0*(V48/SUM(V48:AA48)))+(1*(W48/SUM(V48:AA48)))+(2*(X48/SUM(V48:AA48)))+(3*(Y48/SUM(V48:AA48)))+(4*(Z48/SUM(V48:AA48)))+(4*(AA48/SUM(V48:AA48)))</f>
        <v>2.27400787175718</v>
      </c>
      <c r="BC48" s="31" t="n">
        <f aca="false">ABS(BA48-BB48)</f>
        <v>0.150034585524619</v>
      </c>
      <c r="BE48" s="8" t="n">
        <f aca="false">((R48/U48)*SUM(V48:AA48))/P48</f>
        <v>260.509740439184</v>
      </c>
    </row>
    <row r="49" customFormat="false" ht="15.75" hidden="false" customHeight="false" outlineLevel="0" collapsed="false">
      <c r="A49" s="28" t="n">
        <v>90</v>
      </c>
      <c r="B49" s="28" t="n">
        <v>591</v>
      </c>
      <c r="C49" s="28" t="s">
        <v>57</v>
      </c>
      <c r="D49" s="29" t="n">
        <v>1</v>
      </c>
      <c r="E49" s="29" t="s">
        <v>58</v>
      </c>
      <c r="F49" s="29" t="n">
        <v>2</v>
      </c>
      <c r="G49" s="28" t="n">
        <v>89</v>
      </c>
      <c r="H49" s="28" t="n">
        <v>91</v>
      </c>
      <c r="I49" s="28" t="n">
        <f aca="false">(150+AVERAGE(G49:H49))/100</f>
        <v>2.4</v>
      </c>
      <c r="J49" s="28"/>
      <c r="K49" s="8" t="n">
        <v>144.249999999999</v>
      </c>
      <c r="M49" s="31" t="n">
        <v>1.17647058823507</v>
      </c>
      <c r="N49" s="28" t="s">
        <v>59</v>
      </c>
      <c r="P49" s="30" t="n">
        <v>19.175</v>
      </c>
      <c r="R49" s="28" t="n">
        <v>1000</v>
      </c>
      <c r="U49" s="30" t="n">
        <v>1093740</v>
      </c>
      <c r="V49" s="30" t="n">
        <v>2280686</v>
      </c>
      <c r="W49" s="30" t="n">
        <v>425679</v>
      </c>
      <c r="X49" s="30" t="n">
        <v>312329</v>
      </c>
      <c r="Y49" s="30" t="n">
        <v>41653</v>
      </c>
      <c r="Z49" s="30" t="n">
        <v>3087589</v>
      </c>
      <c r="AA49" s="30" t="n">
        <v>137639</v>
      </c>
      <c r="AB49" s="30" t="n">
        <v>68632</v>
      </c>
      <c r="AC49" s="30" t="n">
        <v>69331</v>
      </c>
      <c r="AD49" s="30" t="n">
        <v>8046</v>
      </c>
      <c r="AE49" s="30" t="n">
        <v>16883</v>
      </c>
      <c r="AF49" s="30" t="n">
        <v>39745</v>
      </c>
      <c r="AG49" s="41"/>
      <c r="AH49" s="31" t="n">
        <f aca="false">SUM(X49:Y49,AA49)/SUM(W49:Y49,AA49)</f>
        <v>0.535943529924779</v>
      </c>
      <c r="AI49" s="31" t="n">
        <f aca="false">LOG(AH49)</f>
        <v>-0.270880967646864</v>
      </c>
      <c r="AJ49" s="31" t="n">
        <f aca="false">AG49*M49</f>
        <v>0</v>
      </c>
      <c r="AK49" s="31" t="n">
        <f aca="false">(AH49*56.2)-10.78</f>
        <v>19.3400263817726</v>
      </c>
      <c r="AL49" s="31" t="n">
        <f aca="false">(68.4*AI49)+38.6</f>
        <v>20.0717418129545</v>
      </c>
      <c r="AM49" s="31" t="n">
        <f aca="false">(54.7*AI49)+30.7</f>
        <v>15.8828110697165</v>
      </c>
      <c r="AN49" s="8" t="n">
        <v>19.20966744</v>
      </c>
      <c r="AO49" s="8" t="n">
        <v>13.5456984</v>
      </c>
      <c r="AP49" s="8" t="n">
        <v>26.07513328</v>
      </c>
      <c r="AQ49" s="8" t="n">
        <v>17.52890372</v>
      </c>
      <c r="AR49" s="8" t="n">
        <v>11.86129107</v>
      </c>
      <c r="AS49" s="8" t="n">
        <v>23.85871609</v>
      </c>
      <c r="AT49" s="31"/>
      <c r="AU49" s="31" t="n">
        <f aca="false">SUM(AB49:AF49)/SUM(Z49,AB49:AF49)</f>
        <v>0.0615875626780653</v>
      </c>
      <c r="AV49" s="31" t="n">
        <f aca="false">SUM(W49:Y49)/SUM(W49:AA49)</f>
        <v>0.194677305663153</v>
      </c>
      <c r="AW49" s="31" t="n">
        <f aca="false">(V49/SUM(V49,Z49))*100</f>
        <v>42.4845224955875</v>
      </c>
      <c r="AX49" s="31" t="n">
        <f aca="false">V49/Z49</f>
        <v>0.738662432078881</v>
      </c>
      <c r="AY49" s="31" t="n">
        <f aca="false">X49/Z49</f>
        <v>0.101156274361646</v>
      </c>
      <c r="AZ49" s="31" t="n">
        <f aca="false">X49/Y49</f>
        <v>7.49835546059107</v>
      </c>
      <c r="BA49" s="31" t="n">
        <f aca="false">(-0.77*AH49)+(3.32*AH49^2)+1.59</f>
        <v>2.13094523328845</v>
      </c>
      <c r="BB49" s="31" t="n">
        <f aca="false">(0*(V49/SUM(V49:AA49)))+(1*(W49/SUM(V49:AA49)))+(2*(X49/SUM(V49:AA49)))+(3*(Y49/SUM(V49:AA49)))+(4*(Z49/SUM(V49:AA49)))+(4*(AA49/SUM(V49:AA49)))</f>
        <v>2.23944635136801</v>
      </c>
      <c r="BC49" s="31" t="n">
        <f aca="false">ABS(BA49-BB49)</f>
        <v>0.108501118079561</v>
      </c>
      <c r="BE49" s="8" t="n">
        <f aca="false">((R49/U49)*SUM(V49:AA49))/P49</f>
        <v>299.706074124002</v>
      </c>
    </row>
    <row r="50" customFormat="false" ht="15.75" hidden="false" customHeight="false" outlineLevel="0" collapsed="false">
      <c r="A50" s="28" t="n">
        <v>90</v>
      </c>
      <c r="B50" s="28" t="n">
        <v>591</v>
      </c>
      <c r="C50" s="28" t="s">
        <v>57</v>
      </c>
      <c r="D50" s="29" t="n">
        <v>1</v>
      </c>
      <c r="E50" s="29" t="s">
        <v>58</v>
      </c>
      <c r="F50" s="29" t="n">
        <v>2</v>
      </c>
      <c r="G50" s="28" t="n">
        <v>95</v>
      </c>
      <c r="H50" s="28" t="n">
        <v>97</v>
      </c>
      <c r="I50" s="28" t="n">
        <f aca="false">(150+AVERAGE(G50:H50))/100</f>
        <v>2.46</v>
      </c>
      <c r="J50" s="28"/>
      <c r="K50" s="8" t="n">
        <v>149.35</v>
      </c>
      <c r="M50" s="31" t="n">
        <v>1.17647058823557</v>
      </c>
      <c r="N50" s="28" t="s">
        <v>59</v>
      </c>
      <c r="P50" s="30" t="n">
        <v>29.267</v>
      </c>
      <c r="R50" s="28" t="n">
        <v>1000</v>
      </c>
      <c r="U50" s="30" t="n">
        <v>1075671</v>
      </c>
      <c r="V50" s="30" t="n">
        <v>2738762</v>
      </c>
      <c r="W50" s="30" t="n">
        <v>596588</v>
      </c>
      <c r="X50" s="30" t="n">
        <v>475331</v>
      </c>
      <c r="Y50" s="30" t="n">
        <v>68034</v>
      </c>
      <c r="Z50" s="30" t="n">
        <v>4412554</v>
      </c>
      <c r="AA50" s="30" t="n">
        <v>219770</v>
      </c>
      <c r="AB50" s="30" t="n">
        <v>55860</v>
      </c>
      <c r="AC50" s="30" t="n">
        <v>49732</v>
      </c>
      <c r="AD50" s="30" t="n">
        <v>8952</v>
      </c>
      <c r="AE50" s="30" t="n">
        <v>16283</v>
      </c>
      <c r="AF50" s="30" t="n">
        <v>50151</v>
      </c>
      <c r="AG50" s="41"/>
      <c r="AH50" s="31" t="n">
        <f aca="false">SUM(X50:Y50,AA50)/SUM(W50:Y50,AA50)</f>
        <v>0.561242988461621</v>
      </c>
      <c r="AI50" s="31" t="n">
        <f aca="false">LOG(AH50)</f>
        <v>-0.250849071541313</v>
      </c>
      <c r="AJ50" s="31" t="n">
        <f aca="false">AG50*M50</f>
        <v>0</v>
      </c>
      <c r="AK50" s="31" t="n">
        <f aca="false">(AH50*56.2)-10.78</f>
        <v>20.7618559515431</v>
      </c>
      <c r="AL50" s="31" t="n">
        <f aca="false">(68.4*AI50)+38.6</f>
        <v>21.4419235065742</v>
      </c>
      <c r="AM50" s="31" t="n">
        <f aca="false">(54.7*AI50)+30.7</f>
        <v>16.9785557866902</v>
      </c>
      <c r="AN50" s="8" t="n">
        <v>20.94322193</v>
      </c>
      <c r="AO50" s="8" t="n">
        <v>15.31662602</v>
      </c>
      <c r="AP50" s="8" t="n">
        <v>27.90486735</v>
      </c>
      <c r="AQ50" s="8" t="n">
        <v>19.11440952</v>
      </c>
      <c r="AR50" s="8" t="n">
        <v>13.41244348</v>
      </c>
      <c r="AS50" s="8" t="n">
        <v>25.66757704</v>
      </c>
      <c r="AT50" s="31"/>
      <c r="AU50" s="31" t="n">
        <f aca="false">SUM(AB50:AF50)/SUM(Z50,AB50:AF50)</f>
        <v>0.0393984411124163</v>
      </c>
      <c r="AV50" s="31" t="n">
        <f aca="false">SUM(W50:Y50)/SUM(W50:AA50)</f>
        <v>0.197487577259373</v>
      </c>
      <c r="AW50" s="31" t="n">
        <f aca="false">(V50/SUM(V50,Z50))*100</f>
        <v>38.2973147879355</v>
      </c>
      <c r="AX50" s="31" t="n">
        <f aca="false">V50/Z50</f>
        <v>0.620675010436133</v>
      </c>
      <c r="AY50" s="31" t="n">
        <f aca="false">X50/Z50</f>
        <v>0.107722421074054</v>
      </c>
      <c r="AZ50" s="31" t="n">
        <f aca="false">X50/Y50</f>
        <v>6.98666843049064</v>
      </c>
      <c r="BA50" s="31" t="n">
        <f aca="false">(-0.77*AH50)+(3.32*AH50^2)+1.59</f>
        <v>2.20362195664769</v>
      </c>
      <c r="BB50" s="31" t="n">
        <f aca="false">(0*(V50/SUM(V50:AA50)))+(1*(W50/SUM(V50:AA50)))+(2*(X50/SUM(V50:AA50)))+(3*(Y50/SUM(V50:AA50)))+(4*(Z50/SUM(V50:AA50)))+(4*(AA50/SUM(V50:AA50)))</f>
        <v>2.38286394880813</v>
      </c>
      <c r="BC50" s="31" t="n">
        <f aca="false">ABS(BA50-BB50)</f>
        <v>0.17924199216044</v>
      </c>
      <c r="BE50" s="8" t="n">
        <f aca="false">((R50/U50)*SUM(V50:AA50))/P50</f>
        <v>270.349090438939</v>
      </c>
    </row>
    <row r="51" customFormat="false" ht="15.75" hidden="false" customHeight="false" outlineLevel="0" collapsed="false">
      <c r="A51" s="28" t="n">
        <v>90</v>
      </c>
      <c r="B51" s="28" t="n">
        <v>591</v>
      </c>
      <c r="C51" s="28" t="s">
        <v>57</v>
      </c>
      <c r="D51" s="29" t="n">
        <v>1</v>
      </c>
      <c r="E51" s="29" t="s">
        <v>58</v>
      </c>
      <c r="F51" s="29" t="n">
        <v>2</v>
      </c>
      <c r="G51" s="28" t="n">
        <v>100</v>
      </c>
      <c r="H51" s="28" t="n">
        <v>102</v>
      </c>
      <c r="I51" s="28" t="n">
        <f aca="false">(150+AVERAGE(G51:H51))/100</f>
        <v>2.51</v>
      </c>
      <c r="J51" s="28"/>
      <c r="K51" s="8" t="n">
        <v>153.599999999999</v>
      </c>
      <c r="M51" s="31" t="n">
        <v>1.17647058823557</v>
      </c>
      <c r="N51" s="28" t="s">
        <v>59</v>
      </c>
      <c r="P51" s="30" t="n">
        <v>22.735</v>
      </c>
      <c r="R51" s="28" t="n">
        <v>1000</v>
      </c>
      <c r="U51" s="30" t="n">
        <v>866359</v>
      </c>
      <c r="V51" s="30" t="n">
        <v>1600481</v>
      </c>
      <c r="W51" s="30" t="n">
        <v>315068</v>
      </c>
      <c r="X51" s="30" t="n">
        <v>260391</v>
      </c>
      <c r="Y51" s="30" t="n">
        <v>38306</v>
      </c>
      <c r="Z51" s="30" t="n">
        <v>2235480</v>
      </c>
      <c r="AA51" s="30" t="n">
        <v>125583</v>
      </c>
      <c r="AB51" s="30" t="n">
        <v>48195</v>
      </c>
      <c r="AC51" s="30" t="n">
        <v>34573</v>
      </c>
      <c r="AD51" s="30" t="n">
        <v>6636</v>
      </c>
      <c r="AE51" s="30" t="n">
        <v>13022</v>
      </c>
      <c r="AF51" s="30" t="n">
        <v>32243</v>
      </c>
      <c r="AG51" s="41"/>
      <c r="AH51" s="31" t="n">
        <f aca="false">SUM(X51:Y51,AA51)/SUM(W51:Y51,AA51)</f>
        <v>0.573856965867224</v>
      </c>
      <c r="AI51" s="31" t="n">
        <f aca="false">LOG(AH51)</f>
        <v>-0.241196342228391</v>
      </c>
      <c r="AJ51" s="31" t="n">
        <f aca="false">AG51*M51</f>
        <v>0</v>
      </c>
      <c r="AK51" s="31" t="n">
        <f aca="false">(AH51*56.2)-10.78</f>
        <v>21.470761481738</v>
      </c>
      <c r="AL51" s="31" t="n">
        <f aca="false">(68.4*AI51)+38.6</f>
        <v>22.1021701915781</v>
      </c>
      <c r="AM51" s="31" t="n">
        <f aca="false">(54.7*AI51)+30.7</f>
        <v>17.506560080107</v>
      </c>
      <c r="AN51" s="8" t="n">
        <v>21.80032406</v>
      </c>
      <c r="AO51" s="8" t="n">
        <v>15.84404726</v>
      </c>
      <c r="AP51" s="8" t="n">
        <v>28.70273042</v>
      </c>
      <c r="AQ51" s="8" t="n">
        <v>19.814204</v>
      </c>
      <c r="AR51" s="8" t="n">
        <v>14.3135354</v>
      </c>
      <c r="AS51" s="8" t="n">
        <v>26.44864949</v>
      </c>
      <c r="AT51" s="31"/>
      <c r="AU51" s="31" t="n">
        <f aca="false">SUM(AB51:AF51)/SUM(Z51,AB51:AF51)</f>
        <v>0.0568187907173768</v>
      </c>
      <c r="AV51" s="31" t="n">
        <f aca="false">SUM(W51:Y51)/SUM(W51:AA51)</f>
        <v>0.206319491412613</v>
      </c>
      <c r="AW51" s="31" t="n">
        <f aca="false">(V51/SUM(V51,Z51))*100</f>
        <v>41.7230779979254</v>
      </c>
      <c r="AX51" s="31" t="n">
        <f aca="false">V51/Z51</f>
        <v>0.715945121405694</v>
      </c>
      <c r="AY51" s="31" t="n">
        <f aca="false">X51/Z51</f>
        <v>0.116481024209566</v>
      </c>
      <c r="AZ51" s="31" t="n">
        <f aca="false">X51/Y51</f>
        <v>6.79765571973059</v>
      </c>
      <c r="BA51" s="31" t="n">
        <f aca="false">(-0.77*AH51)+(3.32*AH51^2)+1.59</f>
        <v>2.24144536963303</v>
      </c>
      <c r="BB51" s="31" t="n">
        <f aca="false">(0*(V51/SUM(V51:AA51)))+(1*(W51/SUM(V51:AA51)))+(2*(X51/SUM(V51:AA51)))+(3*(Y51/SUM(V51:AA51)))+(4*(Z51/SUM(V51:AA51)))+(4*(AA51/SUM(V51:AA51)))</f>
        <v>2.27198206722213</v>
      </c>
      <c r="BC51" s="31" t="n">
        <f aca="false">ABS(BA51-BB51)</f>
        <v>0.0305366975890937</v>
      </c>
      <c r="BE51" s="8" t="n">
        <f aca="false">((R51/U51)*SUM(V51:AA51))/P51</f>
        <v>232.288430825214</v>
      </c>
    </row>
    <row r="52" customFormat="false" ht="15.75" hidden="false" customHeight="false" outlineLevel="0" collapsed="false"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customFormat="false" ht="15.75" hidden="false" customHeight="false" outlineLevel="0" collapsed="false">
      <c r="A53" s="34" t="s">
        <v>60</v>
      </c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</sheetData>
  <mergeCells count="8">
    <mergeCell ref="A2:I2"/>
    <mergeCell ref="M2:N2"/>
    <mergeCell ref="U2:AF2"/>
    <mergeCell ref="AH2:AI2"/>
    <mergeCell ref="AK2:AP2"/>
    <mergeCell ref="AU2:BC2"/>
    <mergeCell ref="AN3:AS3"/>
    <mergeCell ref="BA3:B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83203125" defaultRowHeight="15.75" zeroHeight="false" outlineLevelRow="0" outlineLevelCol="0"/>
  <cols>
    <col collapsed="false" customWidth="false" hidden="false" outlineLevel="0" max="10" min="1" style="1" width="10.83"/>
    <col collapsed="false" customWidth="true" hidden="false" outlineLevel="0" max="11" min="11" style="1" width="11.67"/>
    <col collapsed="false" customWidth="false" hidden="false" outlineLevel="0" max="12" min="12" style="1" width="10.83"/>
    <col collapsed="false" customWidth="true" hidden="false" outlineLevel="0" max="13" min="13" style="1" width="15.16"/>
    <col collapsed="false" customWidth="true" hidden="false" outlineLevel="0" max="14" min="14" style="1" width="17"/>
    <col collapsed="false" customWidth="false" hidden="false" outlineLevel="0" max="20" min="15" style="1" width="10.83"/>
    <col collapsed="false" customWidth="true" hidden="false" outlineLevel="0" max="21" min="21" style="1" width="17.67"/>
    <col collapsed="false" customWidth="true" hidden="false" outlineLevel="0" max="23" min="22" style="1" width="14.83"/>
    <col collapsed="false" customWidth="false" hidden="false" outlineLevel="0" max="26" min="24" style="1" width="10.83"/>
    <col collapsed="false" customWidth="true" hidden="false" outlineLevel="0" max="27" min="27" style="1" width="18.66"/>
    <col collapsed="false" customWidth="true" hidden="false" outlineLevel="0" max="28" min="28" style="1" width="25.16"/>
    <col collapsed="false" customWidth="false" hidden="false" outlineLevel="0" max="16384" min="29" style="1" width="10.83"/>
  </cols>
  <sheetData>
    <row r="1" customFormat="false" ht="18" hidden="false" customHeight="false" outlineLevel="0" collapsed="false">
      <c r="A1" s="9" t="s">
        <v>97</v>
      </c>
      <c r="K1" s="8"/>
    </row>
    <row r="2" customFormat="false" ht="15.75" hidden="false" customHeight="false" outlineLevel="0" collapsed="false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1"/>
      <c r="K2" s="12" t="s">
        <v>0</v>
      </c>
      <c r="L2" s="12"/>
      <c r="M2" s="10" t="s">
        <v>17</v>
      </c>
      <c r="N2" s="10"/>
      <c r="O2" s="11"/>
      <c r="P2" s="11"/>
      <c r="S2" s="13"/>
      <c r="T2" s="13"/>
      <c r="U2" s="10" t="s">
        <v>18</v>
      </c>
      <c r="V2" s="10"/>
      <c r="W2" s="10"/>
      <c r="X2" s="13"/>
      <c r="Y2" s="13" t="s">
        <v>19</v>
      </c>
      <c r="Z2" s="13"/>
      <c r="AA2" s="10" t="s">
        <v>20</v>
      </c>
      <c r="AB2" s="10"/>
      <c r="AC2" s="10"/>
      <c r="AD2" s="10"/>
      <c r="AF2" s="14" t="s">
        <v>21</v>
      </c>
    </row>
    <row r="3" customFormat="false" ht="15.75" hidden="false" customHeight="fals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1"/>
      <c r="K3" s="8"/>
      <c r="M3" s="11"/>
      <c r="N3" s="11"/>
      <c r="O3" s="11"/>
      <c r="P3" s="11"/>
      <c r="S3" s="11"/>
      <c r="T3" s="11"/>
      <c r="U3" s="11"/>
      <c r="V3" s="11"/>
      <c r="W3" s="11"/>
      <c r="X3" s="11"/>
      <c r="Y3" s="11"/>
      <c r="Z3" s="11"/>
      <c r="AA3" s="4" t="s">
        <v>22</v>
      </c>
      <c r="AB3" s="15" t="s">
        <v>23</v>
      </c>
      <c r="AC3" s="15"/>
      <c r="AD3" s="15"/>
      <c r="AF3" s="16"/>
    </row>
    <row r="4" customFormat="false" ht="15.75" hidden="false" customHeight="false" outlineLevel="0" collapsed="false">
      <c r="A4" s="17" t="s">
        <v>24</v>
      </c>
      <c r="B4" s="17" t="s">
        <v>25</v>
      </c>
      <c r="C4" s="17" t="s">
        <v>26</v>
      </c>
      <c r="D4" s="17" t="s">
        <v>27</v>
      </c>
      <c r="E4" s="17" t="s">
        <v>28</v>
      </c>
      <c r="F4" s="17" t="s">
        <v>29</v>
      </c>
      <c r="G4" s="17" t="s">
        <v>30</v>
      </c>
      <c r="H4" s="17" t="s">
        <v>31</v>
      </c>
      <c r="I4" s="17" t="s">
        <v>32</v>
      </c>
      <c r="J4" s="17"/>
      <c r="K4" s="17" t="s">
        <v>33</v>
      </c>
      <c r="M4" s="17" t="s">
        <v>34</v>
      </c>
      <c r="N4" s="17" t="s">
        <v>35</v>
      </c>
      <c r="O4" s="17"/>
      <c r="P4" s="17" t="s">
        <v>36</v>
      </c>
      <c r="R4" s="17" t="s">
        <v>37</v>
      </c>
      <c r="U4" s="4" t="s">
        <v>38</v>
      </c>
      <c r="V4" s="18" t="s">
        <v>39</v>
      </c>
      <c r="W4" s="18" t="s">
        <v>40</v>
      </c>
      <c r="X4" s="4"/>
      <c r="Y4" s="4" t="s">
        <v>41</v>
      </c>
      <c r="Z4" s="4"/>
      <c r="AA4" s="4" t="s">
        <v>42</v>
      </c>
      <c r="AB4" s="4" t="s">
        <v>43</v>
      </c>
      <c r="AC4" s="17" t="s">
        <v>44</v>
      </c>
      <c r="AD4" s="17" t="s">
        <v>45</v>
      </c>
      <c r="AE4" s="4"/>
      <c r="AF4" s="19" t="s">
        <v>46</v>
      </c>
    </row>
    <row r="5" customFormat="false" ht="16.5" hidden="false" customHeight="false" outlineLevel="0" collapsed="false">
      <c r="A5" s="5"/>
      <c r="B5" s="5"/>
      <c r="C5" s="5"/>
      <c r="D5" s="5"/>
      <c r="E5" s="5"/>
      <c r="F5" s="5"/>
      <c r="G5" s="5" t="s">
        <v>47</v>
      </c>
      <c r="H5" s="5" t="s">
        <v>47</v>
      </c>
      <c r="I5" s="20" t="s">
        <v>48</v>
      </c>
      <c r="J5" s="20"/>
      <c r="K5" s="20" t="s">
        <v>49</v>
      </c>
      <c r="M5" s="20" t="s">
        <v>50</v>
      </c>
      <c r="N5" s="20" t="s">
        <v>51</v>
      </c>
      <c r="O5" s="20"/>
      <c r="P5" s="20" t="s">
        <v>52</v>
      </c>
      <c r="Q5" s="20"/>
      <c r="R5" s="20" t="s">
        <v>53</v>
      </c>
      <c r="S5" s="20"/>
      <c r="T5" s="20"/>
      <c r="U5" s="20" t="s">
        <v>54</v>
      </c>
      <c r="V5" s="20" t="s">
        <v>54</v>
      </c>
      <c r="W5" s="20" t="s">
        <v>54</v>
      </c>
      <c r="X5" s="20"/>
      <c r="Y5" s="20"/>
      <c r="Z5" s="20"/>
      <c r="AA5" s="20" t="s">
        <v>55</v>
      </c>
      <c r="AB5" s="20" t="s">
        <v>55</v>
      </c>
      <c r="AC5" s="20" t="s">
        <v>55</v>
      </c>
      <c r="AD5" s="20" t="s">
        <v>55</v>
      </c>
      <c r="AE5" s="20"/>
      <c r="AF5" s="21" t="s">
        <v>56</v>
      </c>
    </row>
    <row r="6" s="41" customFormat="true" ht="15.75" hidden="false" customHeight="false" outlineLevel="0" collapsed="false">
      <c r="A6" s="28" t="n">
        <v>371</v>
      </c>
      <c r="B6" s="28" t="s">
        <v>98</v>
      </c>
      <c r="C6" s="28" t="s">
        <v>99</v>
      </c>
      <c r="D6" s="28" t="n">
        <v>1</v>
      </c>
      <c r="E6" s="28" t="s">
        <v>58</v>
      </c>
      <c r="F6" s="28" t="n">
        <v>1</v>
      </c>
      <c r="G6" s="28" t="n">
        <v>6</v>
      </c>
      <c r="H6" s="28" t="n">
        <v>8</v>
      </c>
      <c r="I6" s="28" t="n">
        <v>0.07</v>
      </c>
      <c r="K6" s="8" t="n">
        <v>1.46511627906976</v>
      </c>
      <c r="M6" s="8" t="n">
        <v>4.77777777777777</v>
      </c>
      <c r="N6" s="28" t="s">
        <v>59</v>
      </c>
      <c r="P6" s="30" t="n">
        <v>26.188</v>
      </c>
      <c r="Q6" s="30"/>
      <c r="R6" s="30" t="n">
        <v>2500</v>
      </c>
      <c r="S6" s="42"/>
      <c r="T6" s="42"/>
      <c r="U6" s="33" t="n">
        <v>138212.861</v>
      </c>
      <c r="V6" s="33" t="n">
        <v>44344.572</v>
      </c>
      <c r="W6" s="33" t="n">
        <v>76650.606</v>
      </c>
      <c r="X6" s="30"/>
      <c r="Y6" s="31" t="n">
        <f aca="false">W6/(W6+V6)</f>
        <v>0.633501328457899</v>
      </c>
      <c r="Z6" s="31"/>
      <c r="AA6" s="31" t="n">
        <f aca="false">(Y6-0.044)/0.033</f>
        <v>17.8636766199363</v>
      </c>
      <c r="AB6" s="31" t="n">
        <v>17.12692354</v>
      </c>
      <c r="AC6" s="8" t="n">
        <v>14.80902473</v>
      </c>
      <c r="AD6" s="8" t="n">
        <v>19.45166551</v>
      </c>
      <c r="AF6" s="8" t="n">
        <f aca="false">((R6/U6)*(V6+W6))/P6</f>
        <v>83.5713239299312</v>
      </c>
    </row>
    <row r="7" s="41" customFormat="true" ht="15.75" hidden="false" customHeight="false" outlineLevel="0" collapsed="false">
      <c r="A7" s="22" t="n">
        <v>371</v>
      </c>
      <c r="B7" s="22" t="s">
        <v>98</v>
      </c>
      <c r="C7" s="22" t="s">
        <v>99</v>
      </c>
      <c r="D7" s="22" t="n">
        <v>1</v>
      </c>
      <c r="E7" s="22" t="s">
        <v>58</v>
      </c>
      <c r="F7" s="22" t="n">
        <v>1</v>
      </c>
      <c r="G7" s="22" t="n">
        <v>25</v>
      </c>
      <c r="H7" s="22" t="n">
        <v>27</v>
      </c>
      <c r="I7" s="22" t="n">
        <v>0.26</v>
      </c>
      <c r="K7" s="25" t="n">
        <v>5.44186046511628</v>
      </c>
      <c r="M7" s="25" t="n">
        <v>4.77777777777779</v>
      </c>
      <c r="N7" s="22" t="s">
        <v>59</v>
      </c>
      <c r="P7" s="24" t="n">
        <v>24.08</v>
      </c>
      <c r="Q7" s="24"/>
      <c r="R7" s="24" t="n">
        <v>2500</v>
      </c>
      <c r="S7" s="42"/>
      <c r="T7" s="42"/>
      <c r="U7" s="43" t="n">
        <v>45257.252</v>
      </c>
      <c r="V7" s="43" t="n">
        <v>7658.701</v>
      </c>
      <c r="W7" s="43" t="n">
        <v>17708.795</v>
      </c>
      <c r="X7" s="24"/>
      <c r="Y7" s="26" t="n">
        <f aca="false">W7/(W7+V7)</f>
        <v>0.698089988858183</v>
      </c>
      <c r="Z7" s="26"/>
      <c r="AA7" s="26" t="n">
        <f aca="false">(Y7-0.044)/0.033</f>
        <v>19.8209087532783</v>
      </c>
      <c r="AB7" s="26" t="n">
        <v>19.08392595</v>
      </c>
      <c r="AC7" s="25" t="n">
        <v>16.75842223</v>
      </c>
      <c r="AD7" s="25" t="n">
        <v>21.42369162</v>
      </c>
      <c r="AE7" s="42"/>
      <c r="AF7" s="25" t="n">
        <f aca="false">((R7/U7)*(V7+W7))/P7</f>
        <v>58.1932947376293</v>
      </c>
    </row>
    <row r="8" s="41" customFormat="true" ht="15.75" hidden="false" customHeight="false" outlineLevel="0" collapsed="false">
      <c r="A8" s="28" t="n">
        <v>371</v>
      </c>
      <c r="B8" s="28" t="s">
        <v>98</v>
      </c>
      <c r="C8" s="28" t="s">
        <v>99</v>
      </c>
      <c r="D8" s="28" t="n">
        <v>1</v>
      </c>
      <c r="E8" s="28" t="s">
        <v>58</v>
      </c>
      <c r="F8" s="28" t="n">
        <v>1</v>
      </c>
      <c r="G8" s="28" t="n">
        <v>38</v>
      </c>
      <c r="H8" s="28" t="n">
        <v>40</v>
      </c>
      <c r="I8" s="28" t="n">
        <v>0.39</v>
      </c>
      <c r="K8" s="8" t="n">
        <v>8.16279069767441</v>
      </c>
      <c r="M8" s="8" t="n">
        <v>4.77777777777795</v>
      </c>
      <c r="N8" s="28" t="s">
        <v>59</v>
      </c>
      <c r="P8" s="28" t="n">
        <v>25.262</v>
      </c>
      <c r="Q8" s="28"/>
      <c r="R8" s="30" t="n">
        <v>2500</v>
      </c>
      <c r="U8" s="32" t="n">
        <v>151502.156</v>
      </c>
      <c r="V8" s="32" t="n">
        <v>42713.533</v>
      </c>
      <c r="W8" s="32" t="n">
        <v>87943.521</v>
      </c>
      <c r="X8" s="30"/>
      <c r="Y8" s="31" t="n">
        <f aca="false">W8/(W8+V8)</f>
        <v>0.673086667023734</v>
      </c>
      <c r="Z8" s="31"/>
      <c r="AA8" s="31" t="n">
        <f aca="false">(Y8-0.044)/0.033</f>
        <v>19.0632323340525</v>
      </c>
      <c r="AB8" s="31" t="n">
        <v>18.33306377</v>
      </c>
      <c r="AC8" s="8" t="n">
        <v>15.99501114</v>
      </c>
      <c r="AD8" s="8" t="n">
        <v>20.68626837</v>
      </c>
      <c r="AF8" s="8" t="n">
        <f aca="false">((R8/U8)*(V8+W8))/P8</f>
        <v>85.3466199920586</v>
      </c>
    </row>
    <row r="9" s="41" customFormat="true" ht="15.75" hidden="false" customHeight="false" outlineLevel="0" collapsed="false">
      <c r="A9" s="28" t="n">
        <v>371</v>
      </c>
      <c r="B9" s="28" t="s">
        <v>98</v>
      </c>
      <c r="C9" s="28" t="s">
        <v>99</v>
      </c>
      <c r="D9" s="28" t="n">
        <v>1</v>
      </c>
      <c r="E9" s="28" t="s">
        <v>58</v>
      </c>
      <c r="F9" s="28" t="n">
        <v>1</v>
      </c>
      <c r="G9" s="28" t="n">
        <v>47</v>
      </c>
      <c r="H9" s="28" t="n">
        <v>49</v>
      </c>
      <c r="I9" s="28" t="n">
        <v>0.48</v>
      </c>
      <c r="K9" s="8" t="n">
        <v>10.0465116279069</v>
      </c>
      <c r="M9" s="8" t="n">
        <v>4.77777777777767</v>
      </c>
      <c r="N9" s="28" t="s">
        <v>59</v>
      </c>
      <c r="P9" s="30" t="n">
        <v>23.259</v>
      </c>
      <c r="Q9" s="30"/>
      <c r="R9" s="30" t="n">
        <v>2500</v>
      </c>
      <c r="U9" s="33" t="n">
        <v>106534.977</v>
      </c>
      <c r="V9" s="33" t="n">
        <v>39465.1</v>
      </c>
      <c r="W9" s="33" t="n">
        <v>76540.548</v>
      </c>
      <c r="X9" s="30"/>
      <c r="Y9" s="31" t="n">
        <f aca="false">W9/(W9+V9)</f>
        <v>0.659800184901342</v>
      </c>
      <c r="Z9" s="31"/>
      <c r="AA9" s="31" t="n">
        <f aca="false">(Y9-0.044)/0.033</f>
        <v>18.660611663677</v>
      </c>
      <c r="AB9" s="31" t="n">
        <v>17.92719765</v>
      </c>
      <c r="AC9" s="8" t="n">
        <v>15.58193915</v>
      </c>
      <c r="AD9" s="8" t="n">
        <v>20.26510049</v>
      </c>
      <c r="AF9" s="8" t="n">
        <f aca="false">((R9/U9)*(V9+W9))/P9</f>
        <v>117.040424393651</v>
      </c>
    </row>
    <row r="10" s="41" customFormat="true" ht="15.75" hidden="false" customHeight="false" outlineLevel="0" collapsed="false">
      <c r="A10" s="28" t="n">
        <v>371</v>
      </c>
      <c r="B10" s="28" t="s">
        <v>98</v>
      </c>
      <c r="C10" s="28" t="s">
        <v>99</v>
      </c>
      <c r="D10" s="28" t="n">
        <v>1</v>
      </c>
      <c r="E10" s="28" t="s">
        <v>58</v>
      </c>
      <c r="F10" s="28" t="n">
        <v>1</v>
      </c>
      <c r="G10" s="28" t="n">
        <v>59</v>
      </c>
      <c r="H10" s="28" t="n">
        <v>61</v>
      </c>
      <c r="I10" s="28" t="n">
        <v>0.6</v>
      </c>
      <c r="K10" s="8" t="n">
        <v>12.5581395348837</v>
      </c>
      <c r="M10" s="8" t="n">
        <v>4.77777777777786</v>
      </c>
      <c r="N10" s="28" t="s">
        <v>59</v>
      </c>
      <c r="P10" s="30" t="n">
        <v>25.646</v>
      </c>
      <c r="Q10" s="30"/>
      <c r="R10" s="30" t="n">
        <v>2500</v>
      </c>
      <c r="U10" s="44" t="n">
        <v>97589.452</v>
      </c>
      <c r="V10" s="44" t="n">
        <v>61392.314</v>
      </c>
      <c r="W10" s="44" t="n">
        <v>113409.709</v>
      </c>
      <c r="X10" s="45"/>
      <c r="Y10" s="31" t="n">
        <f aca="false">W10/(W10+V10)</f>
        <v>0.648789453655236</v>
      </c>
      <c r="Z10" s="31"/>
      <c r="AA10" s="31" t="n">
        <f aca="false">(Y10-0.044)/0.033</f>
        <v>18.3269531410678</v>
      </c>
      <c r="AB10" s="31" t="n">
        <v>17.60526331</v>
      </c>
      <c r="AC10" s="8" t="n">
        <v>15.26608759</v>
      </c>
      <c r="AD10" s="8" t="n">
        <v>19.93652383</v>
      </c>
      <c r="AF10" s="8" t="n">
        <f aca="false">((R10/U10)*(V10+W10))/P10</f>
        <v>174.607922827032</v>
      </c>
    </row>
    <row r="11" s="41" customFormat="true" ht="15.75" hidden="false" customHeight="false" outlineLevel="0" collapsed="false">
      <c r="A11" s="28" t="n">
        <v>371</v>
      </c>
      <c r="B11" s="28" t="s">
        <v>98</v>
      </c>
      <c r="C11" s="28" t="s">
        <v>99</v>
      </c>
      <c r="D11" s="28" t="n">
        <v>1</v>
      </c>
      <c r="E11" s="28" t="s">
        <v>58</v>
      </c>
      <c r="F11" s="28" t="n">
        <v>1</v>
      </c>
      <c r="G11" s="28" t="n">
        <v>71</v>
      </c>
      <c r="H11" s="28" t="n">
        <v>73</v>
      </c>
      <c r="I11" s="28" t="n">
        <v>0.72</v>
      </c>
      <c r="K11" s="8" t="n">
        <v>15.0697674418604</v>
      </c>
      <c r="M11" s="8" t="n">
        <v>4.77777777777767</v>
      </c>
      <c r="N11" s="28" t="s">
        <v>59</v>
      </c>
      <c r="P11" s="28" t="n">
        <v>20.775</v>
      </c>
      <c r="Q11" s="28"/>
      <c r="R11" s="30" t="n">
        <v>2500</v>
      </c>
      <c r="U11" s="33" t="n">
        <v>191258.111</v>
      </c>
      <c r="V11" s="33" t="n">
        <v>159995.757</v>
      </c>
      <c r="W11" s="33" t="n">
        <v>211070.609</v>
      </c>
      <c r="X11" s="30"/>
      <c r="Y11" s="31" t="n">
        <f aca="false">W11/(W11+V11)</f>
        <v>0.568821721233554</v>
      </c>
      <c r="Z11" s="31"/>
      <c r="AA11" s="31" t="n">
        <f aca="false">(Y11-0.044)/0.033</f>
        <v>15.9036885222289</v>
      </c>
      <c r="AB11" s="31" t="n">
        <v>15.21842593</v>
      </c>
      <c r="AC11" s="8" t="n">
        <v>12.91655453</v>
      </c>
      <c r="AD11" s="8" t="n">
        <v>17.54944727</v>
      </c>
      <c r="AF11" s="8" t="n">
        <f aca="false">((R11/U11)*(V11+W11))/P11</f>
        <v>233.469796731578</v>
      </c>
    </row>
    <row r="12" s="41" customFormat="true" ht="15.75" hidden="false" customHeight="false" outlineLevel="0" collapsed="false">
      <c r="A12" s="28" t="n">
        <v>371</v>
      </c>
      <c r="B12" s="28" t="s">
        <v>98</v>
      </c>
      <c r="C12" s="28" t="s">
        <v>99</v>
      </c>
      <c r="D12" s="28" t="n">
        <v>1</v>
      </c>
      <c r="E12" s="28" t="s">
        <v>58</v>
      </c>
      <c r="F12" s="28" t="n">
        <v>1</v>
      </c>
      <c r="G12" s="28" t="n">
        <v>83</v>
      </c>
      <c r="H12" s="28" t="n">
        <v>85</v>
      </c>
      <c r="I12" s="28" t="n">
        <v>0.84</v>
      </c>
      <c r="K12" s="8" t="n">
        <v>17.5813953488372</v>
      </c>
      <c r="M12" s="8" t="n">
        <v>4.77777777777767</v>
      </c>
      <c r="N12" s="28" t="s">
        <v>59</v>
      </c>
      <c r="P12" s="28" t="n">
        <v>25.072</v>
      </c>
      <c r="Q12" s="28"/>
      <c r="R12" s="30" t="n">
        <v>2500</v>
      </c>
      <c r="U12" s="32" t="n">
        <v>135813.326</v>
      </c>
      <c r="V12" s="32" t="n">
        <v>334942.552</v>
      </c>
      <c r="W12" s="32" t="n">
        <v>373113.332</v>
      </c>
      <c r="X12" s="30"/>
      <c r="Y12" s="31" t="n">
        <f aca="false">W12/(W12+V12)</f>
        <v>0.526954637947758</v>
      </c>
      <c r="Z12" s="31"/>
      <c r="AA12" s="31" t="n">
        <f aca="false">(Y12-0.044)/0.033</f>
        <v>14.6349890287199</v>
      </c>
      <c r="AB12" s="31" t="n">
        <v>13.96211934</v>
      </c>
      <c r="AC12" s="8" t="n">
        <v>11.63584596</v>
      </c>
      <c r="AD12" s="8" t="n">
        <v>16.29487539</v>
      </c>
      <c r="AF12" s="8" t="n">
        <f aca="false">((R12/U12)*(V12+W12))/P12</f>
        <v>519.847764487727</v>
      </c>
    </row>
    <row r="13" s="41" customFormat="true" ht="15.75" hidden="false" customHeight="false" outlineLevel="0" collapsed="false">
      <c r="A13" s="28" t="n">
        <v>371</v>
      </c>
      <c r="B13" s="28" t="s">
        <v>98</v>
      </c>
      <c r="C13" s="28" t="s">
        <v>99</v>
      </c>
      <c r="D13" s="28" t="n">
        <v>1</v>
      </c>
      <c r="E13" s="28" t="s">
        <v>58</v>
      </c>
      <c r="F13" s="28" t="n">
        <v>1</v>
      </c>
      <c r="G13" s="28" t="n">
        <v>92</v>
      </c>
      <c r="H13" s="28" t="n">
        <v>94</v>
      </c>
      <c r="I13" s="28" t="n">
        <v>0.93</v>
      </c>
      <c r="K13" s="8" t="n">
        <v>21.08</v>
      </c>
      <c r="M13" s="8" t="n">
        <v>2.27272727272727</v>
      </c>
      <c r="N13" s="28" t="s">
        <v>59</v>
      </c>
      <c r="P13" s="30" t="n">
        <v>30.935</v>
      </c>
      <c r="Q13" s="30"/>
      <c r="R13" s="30" t="n">
        <v>2500</v>
      </c>
      <c r="U13" s="33" t="n">
        <v>213811.638</v>
      </c>
      <c r="V13" s="33" t="n">
        <v>547356.573</v>
      </c>
      <c r="W13" s="33" t="n">
        <v>605849.041</v>
      </c>
      <c r="X13" s="30"/>
      <c r="Y13" s="31" t="n">
        <f aca="false">W13/(W13+V13)</f>
        <v>0.525360814797421</v>
      </c>
      <c r="Z13" s="31"/>
      <c r="AA13" s="31" t="n">
        <f aca="false">(Y13-0.044)/0.033</f>
        <v>14.5866913574976</v>
      </c>
      <c r="AB13" s="31" t="n">
        <v>13.91433075</v>
      </c>
      <c r="AC13" s="8" t="n">
        <v>11.60519342</v>
      </c>
      <c r="AD13" s="8" t="n">
        <v>16.21025797</v>
      </c>
      <c r="AF13" s="8" t="n">
        <f aca="false">((R13/U13)*(V13+W13))/P13</f>
        <v>435.878347385875</v>
      </c>
    </row>
    <row r="14" s="41" customFormat="true" ht="15.75" hidden="false" customHeight="false" outlineLevel="0" collapsed="false">
      <c r="A14" s="28" t="n">
        <v>371</v>
      </c>
      <c r="B14" s="28" t="s">
        <v>98</v>
      </c>
      <c r="C14" s="28" t="s">
        <v>99</v>
      </c>
      <c r="D14" s="28" t="n">
        <v>1</v>
      </c>
      <c r="E14" s="28" t="s">
        <v>58</v>
      </c>
      <c r="F14" s="28" t="n">
        <v>1</v>
      </c>
      <c r="G14" s="28" t="n">
        <v>97</v>
      </c>
      <c r="H14" s="28" t="n">
        <v>99</v>
      </c>
      <c r="I14" s="28" t="n">
        <v>0.98</v>
      </c>
      <c r="K14" s="8" t="n">
        <v>23.28</v>
      </c>
      <c r="M14" s="8" t="n">
        <v>2.27272727272728</v>
      </c>
      <c r="N14" s="28" t="s">
        <v>59</v>
      </c>
      <c r="P14" s="28" t="n">
        <v>26.947</v>
      </c>
      <c r="Q14" s="28"/>
      <c r="R14" s="30" t="n">
        <v>2500</v>
      </c>
      <c r="U14" s="32" t="n">
        <v>89275.896</v>
      </c>
      <c r="V14" s="32" t="n">
        <v>187737.266</v>
      </c>
      <c r="W14" s="32" t="n">
        <v>217984.318</v>
      </c>
      <c r="X14" s="30"/>
      <c r="Y14" s="31" t="n">
        <f aca="false">W14/(W14+V14)</f>
        <v>0.537275625937613</v>
      </c>
      <c r="Z14" s="31"/>
      <c r="AA14" s="31" t="n">
        <f aca="false">(Y14-0.044)/0.033</f>
        <v>14.9477462405337</v>
      </c>
      <c r="AB14" s="31" t="n">
        <v>14.26669601</v>
      </c>
      <c r="AC14" s="8" t="n">
        <v>11.94846188</v>
      </c>
      <c r="AD14" s="8" t="n">
        <v>16.59141629</v>
      </c>
      <c r="AF14" s="8" t="n">
        <f aca="false">((R14/U14)*(V14+W14))/P14</f>
        <v>421.622210709361</v>
      </c>
    </row>
    <row r="15" s="41" customFormat="true" ht="15.75" hidden="false" customHeight="false" outlineLevel="0" collapsed="false">
      <c r="A15" s="28" t="n">
        <v>371</v>
      </c>
      <c r="B15" s="28" t="s">
        <v>98</v>
      </c>
      <c r="C15" s="28" t="s">
        <v>99</v>
      </c>
      <c r="D15" s="28" t="n">
        <v>1</v>
      </c>
      <c r="E15" s="28" t="s">
        <v>58</v>
      </c>
      <c r="F15" s="28" t="n">
        <v>1</v>
      </c>
      <c r="G15" s="28" t="n">
        <v>105</v>
      </c>
      <c r="H15" s="28" t="n">
        <v>107</v>
      </c>
      <c r="I15" s="28" t="n">
        <v>1.06</v>
      </c>
      <c r="K15" s="8" t="n">
        <v>26.8</v>
      </c>
      <c r="M15" s="8" t="n">
        <v>2.27272727272727</v>
      </c>
      <c r="N15" s="28" t="s">
        <v>59</v>
      </c>
      <c r="P15" s="30" t="n">
        <v>22.632</v>
      </c>
      <c r="Q15" s="30"/>
      <c r="R15" s="30" t="n">
        <v>2500</v>
      </c>
      <c r="U15" s="33" t="n">
        <v>158735.958</v>
      </c>
      <c r="V15" s="33" t="n">
        <v>307952.555</v>
      </c>
      <c r="W15" s="33" t="n">
        <v>400933.768</v>
      </c>
      <c r="X15" s="30"/>
      <c r="Y15" s="31" t="n">
        <f aca="false">W15/(W15+V15)</f>
        <v>0.565582597648735</v>
      </c>
      <c r="Z15" s="31"/>
      <c r="AA15" s="31" t="n">
        <f aca="false">(Y15-0.044)/0.033</f>
        <v>15.8055332620829</v>
      </c>
      <c r="AB15" s="31" t="n">
        <v>15.10158712</v>
      </c>
      <c r="AC15" s="8" t="n">
        <v>12.79134121</v>
      </c>
      <c r="AD15" s="8" t="n">
        <v>17.43383407</v>
      </c>
      <c r="AF15" s="8" t="n">
        <f aca="false">((R15/U15)*(V15+W15))/P15</f>
        <v>493.308222246745</v>
      </c>
    </row>
    <row r="16" s="41" customFormat="true" ht="15.75" hidden="false" customHeight="false" outlineLevel="0" collapsed="false">
      <c r="A16" s="28" t="n">
        <v>371</v>
      </c>
      <c r="B16" s="28" t="s">
        <v>98</v>
      </c>
      <c r="C16" s="28" t="s">
        <v>99</v>
      </c>
      <c r="D16" s="28" t="n">
        <v>1</v>
      </c>
      <c r="E16" s="28" t="s">
        <v>58</v>
      </c>
      <c r="F16" s="28" t="n">
        <v>1</v>
      </c>
      <c r="G16" s="28" t="n">
        <v>117</v>
      </c>
      <c r="H16" s="28" t="n">
        <v>119</v>
      </c>
      <c r="I16" s="28" t="n">
        <v>1.18</v>
      </c>
      <c r="K16" s="8" t="n">
        <v>32.08</v>
      </c>
      <c r="M16" s="8" t="n">
        <v>2.27272727272727</v>
      </c>
      <c r="N16" s="28" t="s">
        <v>59</v>
      </c>
      <c r="P16" s="28" t="n">
        <v>28.518</v>
      </c>
      <c r="Q16" s="28"/>
      <c r="R16" s="30" t="n">
        <v>2500</v>
      </c>
      <c r="U16" s="33" t="n">
        <v>180317.219</v>
      </c>
      <c r="V16" s="33" t="n">
        <v>387557.378</v>
      </c>
      <c r="W16" s="33" t="n">
        <v>498218.458</v>
      </c>
      <c r="X16" s="30"/>
      <c r="Y16" s="31" t="n">
        <f aca="false">W16/(W16+V16)</f>
        <v>0.562465623638891</v>
      </c>
      <c r="Z16" s="31"/>
      <c r="AA16" s="31" t="n">
        <f aca="false">(Y16-0.044)/0.033</f>
        <v>15.7110795042088</v>
      </c>
      <c r="AB16" s="31" t="n">
        <v>15.02658665</v>
      </c>
      <c r="AC16" s="8" t="n">
        <v>12.73053264</v>
      </c>
      <c r="AD16" s="8" t="n">
        <v>17.35711041</v>
      </c>
      <c r="AF16" s="8" t="n">
        <f aca="false">((R16/U16)*(V16+W16))/P16</f>
        <v>430.633262248358</v>
      </c>
    </row>
    <row r="17" s="41" customFormat="true" ht="15.75" hidden="false" customHeight="false" outlineLevel="0" collapsed="false">
      <c r="A17" s="28" t="n">
        <v>371</v>
      </c>
      <c r="B17" s="28" t="s">
        <v>98</v>
      </c>
      <c r="C17" s="28" t="s">
        <v>100</v>
      </c>
      <c r="D17" s="28" t="n">
        <v>1</v>
      </c>
      <c r="E17" s="28" t="s">
        <v>58</v>
      </c>
      <c r="F17" s="28" t="n">
        <v>1</v>
      </c>
      <c r="G17" s="28" t="n">
        <v>111</v>
      </c>
      <c r="H17" s="28" t="n">
        <v>113</v>
      </c>
      <c r="I17" s="28" t="n">
        <v>1.3</v>
      </c>
      <c r="K17" s="8" t="n">
        <v>37.36</v>
      </c>
      <c r="M17" s="8" t="n">
        <v>2.27272727272727</v>
      </c>
      <c r="N17" s="28" t="s">
        <v>59</v>
      </c>
      <c r="P17" s="30" t="n">
        <v>23.567</v>
      </c>
      <c r="Q17" s="30"/>
      <c r="R17" s="30" t="n">
        <v>2500</v>
      </c>
      <c r="U17" s="33" t="n">
        <v>170521.626</v>
      </c>
      <c r="V17" s="33" t="n">
        <v>304904.482</v>
      </c>
      <c r="W17" s="33" t="n">
        <v>393238.083</v>
      </c>
      <c r="X17" s="30"/>
      <c r="Y17" s="31" t="n">
        <f aca="false">W17/(W17+V17)</f>
        <v>0.563263297088898</v>
      </c>
      <c r="Z17" s="31"/>
      <c r="AA17" s="31" t="n">
        <f aca="false">(Y17-0.044)/0.033</f>
        <v>15.7352514269363</v>
      </c>
      <c r="AB17" s="31" t="n">
        <v>15.04149169</v>
      </c>
      <c r="AC17" s="8" t="n">
        <v>12.75536523</v>
      </c>
      <c r="AD17" s="8" t="n">
        <v>17.37441025</v>
      </c>
      <c r="AF17" s="8" t="n">
        <f aca="false">((R17/U17)*(V17+W17))/P17</f>
        <v>434.310529851572</v>
      </c>
    </row>
    <row r="18" s="41" customFormat="true" ht="15.75" hidden="false" customHeight="false" outlineLevel="0" collapsed="false">
      <c r="A18" s="28" t="n">
        <v>371</v>
      </c>
      <c r="B18" s="28" t="s">
        <v>98</v>
      </c>
      <c r="C18" s="28" t="s">
        <v>100</v>
      </c>
      <c r="D18" s="28" t="n">
        <v>1</v>
      </c>
      <c r="E18" s="28" t="s">
        <v>58</v>
      </c>
      <c r="F18" s="28" t="n">
        <v>1</v>
      </c>
      <c r="G18" s="28" t="n">
        <v>127</v>
      </c>
      <c r="H18" s="28" t="n">
        <v>129</v>
      </c>
      <c r="I18" s="28" t="n">
        <v>1.46</v>
      </c>
      <c r="K18" s="8" t="n">
        <v>44.4</v>
      </c>
      <c r="M18" s="8" t="n">
        <v>2.27272727272728</v>
      </c>
      <c r="N18" s="28" t="s">
        <v>59</v>
      </c>
      <c r="P18" s="30" t="n">
        <v>24.755</v>
      </c>
      <c r="Q18" s="30"/>
      <c r="R18" s="30" t="n">
        <v>2500</v>
      </c>
      <c r="U18" s="33" t="n">
        <v>130970.849</v>
      </c>
      <c r="V18" s="33" t="n">
        <v>156153.943</v>
      </c>
      <c r="W18" s="33" t="n">
        <v>245869.037</v>
      </c>
      <c r="X18" s="30"/>
      <c r="Y18" s="31" t="n">
        <f aca="false">W18/(W18+V18)</f>
        <v>0.611579559457024</v>
      </c>
      <c r="Z18" s="31"/>
      <c r="AA18" s="31" t="n">
        <f aca="false">(Y18-0.044)/0.033</f>
        <v>17.1993805896068</v>
      </c>
      <c r="AB18" s="31" t="n">
        <v>16.47612351</v>
      </c>
      <c r="AC18" s="8" t="n">
        <v>14.17212523</v>
      </c>
      <c r="AD18" s="8" t="n">
        <v>18.83502351</v>
      </c>
      <c r="AF18" s="8" t="n">
        <f aca="false">((R18/U18)*(V18+W18))/P18</f>
        <v>309.994018299937</v>
      </c>
    </row>
    <row r="19" s="41" customFormat="true" ht="15.75" hidden="false" customHeight="false" outlineLevel="0" collapsed="false">
      <c r="A19" s="28" t="n">
        <v>371</v>
      </c>
      <c r="B19" s="28" t="s">
        <v>98</v>
      </c>
      <c r="C19" s="28" t="s">
        <v>99</v>
      </c>
      <c r="D19" s="28" t="n">
        <v>1</v>
      </c>
      <c r="E19" s="28" t="s">
        <v>58</v>
      </c>
      <c r="F19" s="28" t="n">
        <v>2</v>
      </c>
      <c r="G19" s="28" t="n">
        <v>8</v>
      </c>
      <c r="H19" s="28" t="n">
        <v>10</v>
      </c>
      <c r="I19" s="28" t="n">
        <v>1.59</v>
      </c>
      <c r="K19" s="8" t="n">
        <v>50.12</v>
      </c>
      <c r="M19" s="8" t="n">
        <v>2.27272727272727</v>
      </c>
      <c r="N19" s="28" t="s">
        <v>59</v>
      </c>
      <c r="P19" s="28" t="n">
        <v>26.398</v>
      </c>
      <c r="Q19" s="28"/>
      <c r="R19" s="30" t="n">
        <v>2500</v>
      </c>
      <c r="U19" s="32" t="n">
        <v>104193.517</v>
      </c>
      <c r="V19" s="32" t="n">
        <v>114395.847</v>
      </c>
      <c r="W19" s="32" t="n">
        <v>190614.741</v>
      </c>
      <c r="X19" s="45"/>
      <c r="Y19" s="31" t="n">
        <f aca="false">W19/(W19+V19)</f>
        <v>0.624944669133912</v>
      </c>
      <c r="Z19" s="31"/>
      <c r="AA19" s="31" t="n">
        <f aca="false">(Y19-0.044)/0.033</f>
        <v>17.6043839131489</v>
      </c>
      <c r="AB19" s="31" t="n">
        <v>16.88256867</v>
      </c>
      <c r="AC19" s="8" t="n">
        <v>14.5961247</v>
      </c>
      <c r="AD19" s="8" t="n">
        <v>19.23714002</v>
      </c>
      <c r="AF19" s="8" t="n">
        <f aca="false">((R19/U19)*(V19+W19))/P19</f>
        <v>277.231900375835</v>
      </c>
    </row>
    <row r="20" s="41" customFormat="true" ht="15.75" hidden="false" customHeight="false" outlineLevel="0" collapsed="false">
      <c r="A20" s="28" t="n">
        <v>371</v>
      </c>
      <c r="B20" s="28" t="s">
        <v>98</v>
      </c>
      <c r="C20" s="28" t="s">
        <v>99</v>
      </c>
      <c r="D20" s="28" t="n">
        <v>1</v>
      </c>
      <c r="E20" s="28" t="s">
        <v>58</v>
      </c>
      <c r="F20" s="28" t="n">
        <v>2</v>
      </c>
      <c r="G20" s="28" t="n">
        <v>20</v>
      </c>
      <c r="H20" s="28" t="n">
        <v>22</v>
      </c>
      <c r="I20" s="28" t="n">
        <v>1.71</v>
      </c>
      <c r="K20" s="8" t="n">
        <v>55.4</v>
      </c>
      <c r="M20" s="8" t="n">
        <v>2.27272727272731</v>
      </c>
      <c r="N20" s="28" t="s">
        <v>59</v>
      </c>
      <c r="P20" s="28" t="n">
        <v>24.353</v>
      </c>
      <c r="Q20" s="28"/>
      <c r="R20" s="30" t="n">
        <v>2500</v>
      </c>
      <c r="U20" s="33" t="n">
        <v>168809.556</v>
      </c>
      <c r="V20" s="33" t="n">
        <v>169982.845</v>
      </c>
      <c r="W20" s="33" t="n">
        <v>281141.284</v>
      </c>
      <c r="X20" s="45"/>
      <c r="Y20" s="31" t="n">
        <f aca="false">W20/(W20+V20)</f>
        <v>0.623201611102473</v>
      </c>
      <c r="Z20" s="31"/>
      <c r="AA20" s="31" t="n">
        <f aca="false">(Y20-0.044)/0.033</f>
        <v>17.5515639728022</v>
      </c>
      <c r="AB20" s="31" t="n">
        <v>16.83969202</v>
      </c>
      <c r="AC20" s="8" t="n">
        <v>14.50176847</v>
      </c>
      <c r="AD20" s="8" t="n">
        <v>19.17440916</v>
      </c>
      <c r="AF20" s="8" t="n">
        <f aca="false">((R20/U20)*(V20+W20))/P20</f>
        <v>274.338379445312</v>
      </c>
    </row>
    <row r="21" s="41" customFormat="true" ht="15.75" hidden="false" customHeight="false" outlineLevel="0" collapsed="false">
      <c r="A21" s="28" t="n">
        <v>371</v>
      </c>
      <c r="B21" s="28" t="s">
        <v>98</v>
      </c>
      <c r="C21" s="28" t="s">
        <v>99</v>
      </c>
      <c r="D21" s="28" t="n">
        <v>1</v>
      </c>
      <c r="E21" s="28" t="s">
        <v>58</v>
      </c>
      <c r="F21" s="28" t="n">
        <v>2</v>
      </c>
      <c r="G21" s="28" t="n">
        <v>35</v>
      </c>
      <c r="H21" s="28" t="n">
        <v>37</v>
      </c>
      <c r="I21" s="28" t="n">
        <v>1.86</v>
      </c>
      <c r="K21" s="8" t="n">
        <v>61.9999999999999</v>
      </c>
      <c r="M21" s="8" t="n">
        <v>2.83606557377048</v>
      </c>
      <c r="N21" s="28" t="s">
        <v>59</v>
      </c>
      <c r="P21" s="30" t="n">
        <v>22.268</v>
      </c>
      <c r="Q21" s="30"/>
      <c r="R21" s="30" t="n">
        <v>2500</v>
      </c>
      <c r="U21" s="33" t="n">
        <v>101722.269</v>
      </c>
      <c r="V21" s="33" t="n">
        <v>150958.86</v>
      </c>
      <c r="W21" s="33" t="n">
        <v>228719.495</v>
      </c>
      <c r="X21" s="30"/>
      <c r="Y21" s="31" t="n">
        <f aca="false">W21/(W21+V21)</f>
        <v>0.602403302658641</v>
      </c>
      <c r="Z21" s="31"/>
      <c r="AA21" s="31" t="n">
        <f aca="false">(Y21-0.044)/0.033</f>
        <v>16.921312201777</v>
      </c>
      <c r="AB21" s="31" t="n">
        <v>16.19164669</v>
      </c>
      <c r="AC21" s="8" t="n">
        <v>13.89470137</v>
      </c>
      <c r="AD21" s="8" t="n">
        <v>18.54179938</v>
      </c>
      <c r="AF21" s="8" t="n">
        <f aca="false">((R21/U21)*(V21+W21))/P21</f>
        <v>419.043005877554</v>
      </c>
    </row>
    <row r="22" s="41" customFormat="true" ht="15.75" hidden="false" customHeight="false" outlineLevel="0" collapsed="false">
      <c r="A22" s="28" t="n">
        <v>371</v>
      </c>
      <c r="B22" s="28" t="s">
        <v>98</v>
      </c>
      <c r="C22" s="28" t="s">
        <v>99</v>
      </c>
      <c r="D22" s="28" t="n">
        <v>1</v>
      </c>
      <c r="E22" s="28" t="s">
        <v>58</v>
      </c>
      <c r="F22" s="28" t="n">
        <v>2</v>
      </c>
      <c r="G22" s="28" t="n">
        <v>47</v>
      </c>
      <c r="H22" s="28" t="n">
        <v>49</v>
      </c>
      <c r="I22" s="28" t="n">
        <v>1.98</v>
      </c>
      <c r="K22" s="8" t="n">
        <v>66.2312138728323</v>
      </c>
      <c r="M22" s="8" t="n">
        <v>2.83606557377045</v>
      </c>
      <c r="N22" s="28" t="s">
        <v>59</v>
      </c>
      <c r="P22" s="30" t="n">
        <v>22.158</v>
      </c>
      <c r="Q22" s="30"/>
      <c r="R22" s="30" t="n">
        <v>2500</v>
      </c>
      <c r="U22" s="33" t="n">
        <v>172958.875</v>
      </c>
      <c r="V22" s="33" t="n">
        <v>194374.763</v>
      </c>
      <c r="W22" s="33" t="n">
        <v>325629.794</v>
      </c>
      <c r="X22" s="30"/>
      <c r="Y22" s="31" t="n">
        <f aca="false">W22/(W22+V22)</f>
        <v>0.626205654578523</v>
      </c>
      <c r="Z22" s="31"/>
      <c r="AA22" s="31" t="n">
        <f aca="false">(Y22-0.044)/0.033</f>
        <v>17.6425955932886</v>
      </c>
      <c r="AB22" s="31" t="n">
        <v>16.91355955</v>
      </c>
      <c r="AC22" s="8" t="n">
        <v>14.57461981</v>
      </c>
      <c r="AD22" s="8" t="n">
        <v>19.24912221</v>
      </c>
      <c r="AF22" s="8" t="n">
        <f aca="false">((R22/U22)*(V22+W22))/P22</f>
        <v>339.213984609806</v>
      </c>
    </row>
    <row r="23" s="41" customFormat="true" ht="15.75" hidden="false" customHeight="false" outlineLevel="0" collapsed="false">
      <c r="A23" s="28" t="n">
        <v>371</v>
      </c>
      <c r="B23" s="28" t="s">
        <v>98</v>
      </c>
      <c r="C23" s="28" t="s">
        <v>99</v>
      </c>
      <c r="D23" s="28" t="n">
        <v>1</v>
      </c>
      <c r="E23" s="28" t="s">
        <v>58</v>
      </c>
      <c r="F23" s="28" t="n">
        <v>2</v>
      </c>
      <c r="G23" s="28" t="n">
        <v>60</v>
      </c>
      <c r="H23" s="28" t="n">
        <v>62</v>
      </c>
      <c r="I23" s="28" t="n">
        <v>2.11</v>
      </c>
      <c r="K23" s="8" t="n">
        <v>70.8150289017341</v>
      </c>
      <c r="M23" s="8" t="n">
        <v>2.83606557377051</v>
      </c>
      <c r="N23" s="28" t="s">
        <v>59</v>
      </c>
      <c r="P23" s="30" t="n">
        <v>21.546</v>
      </c>
      <c r="Q23" s="30"/>
      <c r="R23" s="30" t="n">
        <v>2500</v>
      </c>
      <c r="U23" s="33" t="n">
        <v>133102.101</v>
      </c>
      <c r="V23" s="33" t="n">
        <v>85301.453</v>
      </c>
      <c r="W23" s="33" t="n">
        <v>183796.267</v>
      </c>
      <c r="X23" s="30"/>
      <c r="Y23" s="31" t="n">
        <f aca="false">W23/(W23+V23)</f>
        <v>0.683009380384197</v>
      </c>
      <c r="Z23" s="31"/>
      <c r="AA23" s="31" t="n">
        <f aca="false">(Y23-0.044)/0.033</f>
        <v>19.3639206177029</v>
      </c>
      <c r="AB23" s="31" t="n">
        <v>18.61064227</v>
      </c>
      <c r="AC23" s="8" t="n">
        <v>16.28338813</v>
      </c>
      <c r="AD23" s="8" t="n">
        <v>20.95314028</v>
      </c>
      <c r="AF23" s="8" t="n">
        <f aca="false">((R23/U23)*(V23+W23))/P23</f>
        <v>234.58403947909</v>
      </c>
    </row>
    <row r="24" s="41" customFormat="true" ht="15.75" hidden="false" customHeight="false" outlineLevel="0" collapsed="false">
      <c r="A24" s="28" t="n">
        <v>371</v>
      </c>
      <c r="B24" s="28" t="s">
        <v>98</v>
      </c>
      <c r="C24" s="28" t="s">
        <v>99</v>
      </c>
      <c r="D24" s="28" t="n">
        <v>1</v>
      </c>
      <c r="E24" s="28" t="s">
        <v>58</v>
      </c>
      <c r="F24" s="28" t="n">
        <v>2</v>
      </c>
      <c r="G24" s="28" t="n">
        <v>76</v>
      </c>
      <c r="H24" s="28" t="n">
        <v>78</v>
      </c>
      <c r="I24" s="28" t="n">
        <v>2.27</v>
      </c>
      <c r="K24" s="8" t="n">
        <v>76.4566473988439</v>
      </c>
      <c r="M24" s="8" t="n">
        <v>2.83606557377052</v>
      </c>
      <c r="N24" s="28" t="s">
        <v>59</v>
      </c>
      <c r="P24" s="30" t="n">
        <v>25.772</v>
      </c>
      <c r="Q24" s="30"/>
      <c r="R24" s="30" t="n">
        <v>2500</v>
      </c>
      <c r="U24" s="32" t="n">
        <v>89833.06</v>
      </c>
      <c r="V24" s="32" t="n">
        <v>78978.512</v>
      </c>
      <c r="W24" s="32" t="n">
        <v>182019.358</v>
      </c>
      <c r="X24" s="30"/>
      <c r="Y24" s="31" t="n">
        <f aca="false">W24/(W24+V24)</f>
        <v>0.697397867653096</v>
      </c>
      <c r="Z24" s="31"/>
      <c r="AA24" s="31" t="n">
        <f aca="false">(Y24-0.044)/0.033</f>
        <v>19.7999353834272</v>
      </c>
      <c r="AB24" s="31" t="n">
        <v>19.04255149</v>
      </c>
      <c r="AC24" s="8" t="n">
        <v>16.6901562</v>
      </c>
      <c r="AD24" s="8" t="n">
        <v>21.43992166</v>
      </c>
      <c r="AF24" s="8" t="n">
        <f aca="false">((R24/U24)*(V24+W24))/P24</f>
        <v>281.83352703027</v>
      </c>
    </row>
    <row r="25" s="41" customFormat="true" ht="15.75" hidden="false" customHeight="false" outlineLevel="0" collapsed="false">
      <c r="A25" s="28" t="n">
        <v>371</v>
      </c>
      <c r="B25" s="28" t="s">
        <v>98</v>
      </c>
      <c r="C25" s="28" t="s">
        <v>99</v>
      </c>
      <c r="D25" s="28" t="n">
        <v>1</v>
      </c>
      <c r="E25" s="28" t="s">
        <v>58</v>
      </c>
      <c r="F25" s="28" t="n">
        <v>2</v>
      </c>
      <c r="G25" s="28" t="n">
        <v>91</v>
      </c>
      <c r="H25" s="28" t="n">
        <v>93</v>
      </c>
      <c r="I25" s="28" t="n">
        <v>2.42</v>
      </c>
      <c r="K25" s="8" t="n">
        <v>81.7456647398843</v>
      </c>
      <c r="M25" s="8" t="n">
        <v>2.83606557377046</v>
      </c>
      <c r="N25" s="28" t="s">
        <v>59</v>
      </c>
      <c r="P25" s="30" t="n">
        <v>30.674</v>
      </c>
      <c r="Q25" s="30"/>
      <c r="R25" s="30" t="n">
        <v>2500</v>
      </c>
      <c r="U25" s="33" t="n">
        <v>145940.436</v>
      </c>
      <c r="V25" s="33" t="n">
        <v>113081.184</v>
      </c>
      <c r="W25" s="33" t="n">
        <v>245597.98</v>
      </c>
      <c r="X25" s="30"/>
      <c r="Y25" s="31" t="n">
        <f aca="false">W25/(W25+V25)</f>
        <v>0.684728873740767</v>
      </c>
      <c r="Z25" s="31"/>
      <c r="AA25" s="31" t="n">
        <f aca="false">(Y25-0.044)/0.033</f>
        <v>19.416026476993</v>
      </c>
      <c r="AB25" s="31" t="n">
        <v>18.67013733</v>
      </c>
      <c r="AC25" s="8" t="n">
        <v>16.33358835</v>
      </c>
      <c r="AD25" s="8" t="n">
        <v>20.98553241</v>
      </c>
      <c r="AF25" s="8" t="n">
        <f aca="false">((R25/U25)*(V25+W25))/P25</f>
        <v>200.308834908374</v>
      </c>
    </row>
    <row r="26" s="41" customFormat="true" ht="15.75" hidden="false" customHeight="false" outlineLevel="0" collapsed="false">
      <c r="A26" s="46" t="n">
        <v>371</v>
      </c>
      <c r="B26" s="46" t="s">
        <v>98</v>
      </c>
      <c r="C26" s="46" t="s">
        <v>99</v>
      </c>
      <c r="D26" s="46" t="n">
        <v>1</v>
      </c>
      <c r="E26" s="46" t="s">
        <v>58</v>
      </c>
      <c r="F26" s="46" t="n">
        <v>2</v>
      </c>
      <c r="G26" s="46" t="n">
        <v>101</v>
      </c>
      <c r="H26" s="46" t="n">
        <v>103</v>
      </c>
      <c r="I26" s="46" t="n">
        <v>2.52</v>
      </c>
      <c r="J26" s="47"/>
      <c r="K26" s="48" t="n">
        <v>85.271676300578</v>
      </c>
      <c r="L26" s="47"/>
      <c r="M26" s="48" t="n">
        <v>2.8360655737705</v>
      </c>
      <c r="N26" s="46" t="s">
        <v>59</v>
      </c>
      <c r="O26" s="47"/>
      <c r="P26" s="49" t="n">
        <v>28.919</v>
      </c>
      <c r="Q26" s="49"/>
      <c r="R26" s="49" t="n">
        <v>2500</v>
      </c>
      <c r="S26" s="50"/>
      <c r="T26" s="50"/>
      <c r="U26" s="51" t="n">
        <v>16537.306</v>
      </c>
      <c r="V26" s="51" t="n">
        <v>577769.12</v>
      </c>
      <c r="W26" s="51" t="n">
        <v>1051598.151</v>
      </c>
      <c r="X26" s="49"/>
      <c r="Y26" s="52" t="n">
        <f aca="false">W26/(W26+V26)</f>
        <v>0.645402770582594</v>
      </c>
      <c r="Z26" s="52"/>
      <c r="AA26" s="52" t="n">
        <f aca="false">(Y26-0.044)/0.033</f>
        <v>18.2243263812907</v>
      </c>
      <c r="AB26" s="52" t="n">
        <v>17.4788391</v>
      </c>
      <c r="AC26" s="48" t="n">
        <v>15.17373071</v>
      </c>
      <c r="AD26" s="48" t="n">
        <v>19.81605221</v>
      </c>
      <c r="AE26" s="50"/>
      <c r="AF26" s="48" t="n">
        <f aca="false">((R26/U26)*(V26+W26))/P26</f>
        <v>8517.4768789136</v>
      </c>
    </row>
    <row r="27" s="41" customFormat="true" ht="15.75" hidden="false" customHeight="false" outlineLevel="0" collapsed="false">
      <c r="A27" s="28" t="n">
        <v>371</v>
      </c>
      <c r="B27" s="28" t="s">
        <v>98</v>
      </c>
      <c r="C27" s="28" t="s">
        <v>99</v>
      </c>
      <c r="D27" s="28" t="n">
        <v>1</v>
      </c>
      <c r="E27" s="28" t="s">
        <v>58</v>
      </c>
      <c r="F27" s="28" t="n">
        <v>2</v>
      </c>
      <c r="G27" s="28" t="n">
        <v>114</v>
      </c>
      <c r="H27" s="28" t="n">
        <v>116</v>
      </c>
      <c r="I27" s="28" t="n">
        <v>2.65</v>
      </c>
      <c r="K27" s="8" t="n">
        <v>89.8554913294797</v>
      </c>
      <c r="M27" s="8" t="n">
        <v>2.83606557377047</v>
      </c>
      <c r="N27" s="28" t="s">
        <v>59</v>
      </c>
      <c r="P27" s="30" t="n">
        <v>25.116</v>
      </c>
      <c r="Q27" s="30"/>
      <c r="R27" s="30" t="n">
        <v>2500</v>
      </c>
      <c r="U27" s="33" t="n">
        <v>98337.773</v>
      </c>
      <c r="V27" s="33" t="n">
        <v>203907.82</v>
      </c>
      <c r="W27" s="33" t="n">
        <v>409762.511</v>
      </c>
      <c r="X27" s="30"/>
      <c r="Y27" s="31" t="n">
        <f aca="false">W27/(W27+V27)</f>
        <v>0.667724167685076</v>
      </c>
      <c r="Z27" s="31"/>
      <c r="AA27" s="31" t="n">
        <f aca="false">(Y27-0.044)/0.033</f>
        <v>18.9007323540932</v>
      </c>
      <c r="AB27" s="31" t="n">
        <v>18.16952491</v>
      </c>
      <c r="AC27" s="8" t="n">
        <v>15.81931941</v>
      </c>
      <c r="AD27" s="8" t="n">
        <v>20.50022479</v>
      </c>
      <c r="AF27" s="8" t="n">
        <f aca="false">((R27/U27)*(V27+W27))/P27</f>
        <v>621.161160239025</v>
      </c>
    </row>
    <row r="28" s="41" customFormat="true" ht="15.75" hidden="false" customHeight="false" outlineLevel="0" collapsed="false">
      <c r="A28" s="28" t="n">
        <v>371</v>
      </c>
      <c r="B28" s="28" t="s">
        <v>98</v>
      </c>
      <c r="C28" s="28" t="s">
        <v>99</v>
      </c>
      <c r="D28" s="28" t="n">
        <v>1</v>
      </c>
      <c r="E28" s="28" t="s">
        <v>58</v>
      </c>
      <c r="F28" s="28" t="n">
        <v>2</v>
      </c>
      <c r="G28" s="28" t="n">
        <v>129</v>
      </c>
      <c r="H28" s="28" t="n">
        <v>131</v>
      </c>
      <c r="I28" s="28" t="n">
        <v>2.8</v>
      </c>
      <c r="K28" s="8" t="n">
        <v>95.1445086705202</v>
      </c>
      <c r="M28" s="8" t="n">
        <v>2.83606557377066</v>
      </c>
      <c r="N28" s="28" t="s">
        <v>59</v>
      </c>
      <c r="P28" s="30" t="n">
        <v>27.477</v>
      </c>
      <c r="Q28" s="30"/>
      <c r="R28" s="30" t="n">
        <v>2500</v>
      </c>
      <c r="U28" s="33" t="n">
        <v>172761.261</v>
      </c>
      <c r="V28" s="33" t="n">
        <v>122850.095</v>
      </c>
      <c r="W28" s="33" t="n">
        <v>277128.288</v>
      </c>
      <c r="X28" s="30"/>
      <c r="Y28" s="31" t="n">
        <f aca="false">W28/(W28+V28)</f>
        <v>0.692858163787317</v>
      </c>
      <c r="Z28" s="31"/>
      <c r="AA28" s="31" t="n">
        <f aca="false">(Y28-0.044)/0.033</f>
        <v>19.6623685996156</v>
      </c>
      <c r="AB28" s="31" t="n">
        <v>18.92594266</v>
      </c>
      <c r="AC28" s="8" t="n">
        <v>16.59448056</v>
      </c>
      <c r="AD28" s="8" t="n">
        <v>21.27850034</v>
      </c>
      <c r="AF28" s="8" t="n">
        <f aca="false">((R28/U28)*(V28+W28))/P28</f>
        <v>210.649702410902</v>
      </c>
    </row>
    <row r="29" s="41" customFormat="true" ht="15.75" hidden="false" customHeight="false" outlineLevel="0" collapsed="false">
      <c r="A29" s="28" t="n">
        <v>371</v>
      </c>
      <c r="B29" s="28" t="s">
        <v>98</v>
      </c>
      <c r="C29" s="28" t="s">
        <v>100</v>
      </c>
      <c r="D29" s="28" t="n">
        <v>1</v>
      </c>
      <c r="E29" s="28" t="s">
        <v>58</v>
      </c>
      <c r="F29" s="28" t="n">
        <v>2</v>
      </c>
      <c r="G29" s="28" t="n">
        <v>125</v>
      </c>
      <c r="H29" s="28" t="n">
        <v>127</v>
      </c>
      <c r="I29" s="28" t="n">
        <v>2.94</v>
      </c>
      <c r="K29" s="8" t="n">
        <v>100.080924855491</v>
      </c>
      <c r="M29" s="8" t="n">
        <v>2.83606557377074</v>
      </c>
      <c r="N29" s="28" t="s">
        <v>59</v>
      </c>
      <c r="P29" s="30" t="n">
        <v>24.47</v>
      </c>
      <c r="Q29" s="30"/>
      <c r="R29" s="30" t="n">
        <v>2500</v>
      </c>
      <c r="U29" s="33" t="n">
        <v>171937.126</v>
      </c>
      <c r="V29" s="33" t="n">
        <v>240938.79</v>
      </c>
      <c r="W29" s="33" t="n">
        <v>502033.493</v>
      </c>
      <c r="X29" s="45"/>
      <c r="Y29" s="31" t="n">
        <f aca="false">W29/(W29+V29)</f>
        <v>0.675709584983266</v>
      </c>
      <c r="Z29" s="31"/>
      <c r="AA29" s="31" t="n">
        <f aca="false">(Y29-0.044)/0.033</f>
        <v>19.1427146964626</v>
      </c>
      <c r="AB29" s="31" t="n">
        <v>18.40540564</v>
      </c>
      <c r="AC29" s="8" t="n">
        <v>16.07491341</v>
      </c>
      <c r="AD29" s="8" t="n">
        <v>20.73952643</v>
      </c>
      <c r="AF29" s="8" t="n">
        <f aca="false">((R29/U29)*(V29+W29))/P29</f>
        <v>441.477921019632</v>
      </c>
    </row>
    <row r="30" s="41" customFormat="true" ht="15.75" hidden="false" customHeight="false" outlineLevel="0" collapsed="false">
      <c r="A30" s="28" t="n">
        <v>371</v>
      </c>
      <c r="B30" s="28" t="s">
        <v>98</v>
      </c>
      <c r="C30" s="28" t="s">
        <v>100</v>
      </c>
      <c r="D30" s="28" t="n">
        <v>1</v>
      </c>
      <c r="E30" s="28" t="s">
        <v>58</v>
      </c>
      <c r="F30" s="28" t="n">
        <v>2</v>
      </c>
      <c r="G30" s="28" t="n">
        <v>137</v>
      </c>
      <c r="H30" s="28" t="n">
        <v>139</v>
      </c>
      <c r="I30" s="28" t="n">
        <v>3.06</v>
      </c>
      <c r="K30" s="8" t="n">
        <v>104.312138728323</v>
      </c>
      <c r="M30" s="8" t="n">
        <v>2.83606557377033</v>
      </c>
      <c r="N30" s="28" t="s">
        <v>59</v>
      </c>
      <c r="P30" s="30" t="n">
        <v>22.845</v>
      </c>
      <c r="Q30" s="30"/>
      <c r="R30" s="30" t="n">
        <v>2500</v>
      </c>
      <c r="U30" s="33" t="n">
        <v>162795.021</v>
      </c>
      <c r="V30" s="33" t="n">
        <v>115729.22</v>
      </c>
      <c r="W30" s="33" t="n">
        <v>227170.739</v>
      </c>
      <c r="X30" s="30"/>
      <c r="Y30" s="31" t="n">
        <f aca="false">W30/(W30+V30)</f>
        <v>0.6624985889835</v>
      </c>
      <c r="Z30" s="31"/>
      <c r="AA30" s="31" t="n">
        <f aca="false">(Y30-0.044)/0.033</f>
        <v>18.7423814843485</v>
      </c>
      <c r="AB30" s="31" t="n">
        <v>17.99231546</v>
      </c>
      <c r="AC30" s="8" t="n">
        <v>15.62530077</v>
      </c>
      <c r="AD30" s="8" t="n">
        <v>20.35296936</v>
      </c>
      <c r="AF30" s="8" t="n">
        <f aca="false">((R30/U30)*(V30+W30))/P30</f>
        <v>230.502245943511</v>
      </c>
    </row>
    <row r="31" s="41" customFormat="true" ht="15.75" hidden="false" customHeight="false" outlineLevel="0" collapsed="false">
      <c r="A31" s="28" t="n">
        <v>371</v>
      </c>
      <c r="B31" s="28" t="s">
        <v>98</v>
      </c>
      <c r="C31" s="28" t="s">
        <v>100</v>
      </c>
      <c r="D31" s="28" t="n">
        <v>1</v>
      </c>
      <c r="E31" s="28" t="s">
        <v>58</v>
      </c>
      <c r="F31" s="28" t="n">
        <v>3</v>
      </c>
      <c r="G31" s="28" t="n">
        <v>0</v>
      </c>
      <c r="H31" s="28" t="n">
        <v>2</v>
      </c>
      <c r="I31" s="28" t="n">
        <v>3.19</v>
      </c>
      <c r="K31" s="8" t="n">
        <v>108.895953757225</v>
      </c>
      <c r="M31" s="8" t="n">
        <v>2.83606557377075</v>
      </c>
      <c r="N31" s="28" t="s">
        <v>59</v>
      </c>
      <c r="P31" s="30" t="n">
        <v>24.871</v>
      </c>
      <c r="Q31" s="30"/>
      <c r="R31" s="30" t="n">
        <v>2500</v>
      </c>
      <c r="U31" s="33" t="n">
        <v>169376.211</v>
      </c>
      <c r="V31" s="33" t="n">
        <v>116570.338</v>
      </c>
      <c r="W31" s="33" t="n">
        <v>269234.672</v>
      </c>
      <c r="X31" s="30"/>
      <c r="Y31" s="31" t="n">
        <f aca="false">W31/(W31+V31)</f>
        <v>0.697851673828704</v>
      </c>
      <c r="Z31" s="31"/>
      <c r="AA31" s="31" t="n">
        <f aca="false">(Y31-0.044)/0.033</f>
        <v>19.8136870857183</v>
      </c>
      <c r="AB31" s="31" t="n">
        <v>19.07972562</v>
      </c>
      <c r="AC31" s="8" t="n">
        <v>16.73307348</v>
      </c>
      <c r="AD31" s="8" t="n">
        <v>21.43209262</v>
      </c>
      <c r="AF31" s="8" t="n">
        <f aca="false">((R31/U31)*(V31+W31))/P31</f>
        <v>228.961367792915</v>
      </c>
    </row>
    <row r="32" s="41" customFormat="true" ht="15.75" hidden="false" customHeight="false" outlineLevel="0" collapsed="false">
      <c r="A32" s="28" t="n">
        <v>371</v>
      </c>
      <c r="B32" s="28" t="s">
        <v>98</v>
      </c>
      <c r="C32" s="28" t="s">
        <v>100</v>
      </c>
      <c r="D32" s="28" t="n">
        <v>1</v>
      </c>
      <c r="E32" s="28" t="s">
        <v>58</v>
      </c>
      <c r="F32" s="28" t="n">
        <v>3</v>
      </c>
      <c r="G32" s="28" t="n">
        <v>15</v>
      </c>
      <c r="H32" s="28" t="n">
        <v>17</v>
      </c>
      <c r="I32" s="28" t="n">
        <v>3.34</v>
      </c>
      <c r="K32" s="8" t="n">
        <v>114.184971098265</v>
      </c>
      <c r="M32" s="8" t="n">
        <v>2.83606557377019</v>
      </c>
      <c r="N32" s="28" t="s">
        <v>59</v>
      </c>
      <c r="P32" s="30" t="n">
        <v>26.029</v>
      </c>
      <c r="Q32" s="30"/>
      <c r="R32" s="30" t="n">
        <v>2500</v>
      </c>
      <c r="U32" s="33" t="n">
        <v>207872.762</v>
      </c>
      <c r="V32" s="33" t="n">
        <v>237454.276</v>
      </c>
      <c r="W32" s="33" t="n">
        <v>551237.738</v>
      </c>
      <c r="X32" s="45"/>
      <c r="Y32" s="31" t="n">
        <f aca="false">W32/(W32+V32)</f>
        <v>0.698926486150524</v>
      </c>
      <c r="Z32" s="31"/>
      <c r="AA32" s="31" t="n">
        <f aca="false">(Y32-0.044)/0.033</f>
        <v>19.8462571560765</v>
      </c>
      <c r="AB32" s="31" t="n">
        <v>19.09260636</v>
      </c>
      <c r="AC32" s="8" t="n">
        <v>16.73504626</v>
      </c>
      <c r="AD32" s="8" t="n">
        <v>21.44580971</v>
      </c>
      <c r="AF32" s="8" t="n">
        <f aca="false">((R32/U32)*(V32+W32))/P32</f>
        <v>364.411758602562</v>
      </c>
    </row>
    <row r="33" s="41" customFormat="true" ht="15.75" hidden="false" customHeight="false" outlineLevel="0" collapsed="false">
      <c r="A33" s="28" t="n">
        <v>371</v>
      </c>
      <c r="B33" s="28" t="s">
        <v>98</v>
      </c>
      <c r="C33" s="28" t="s">
        <v>100</v>
      </c>
      <c r="D33" s="28" t="n">
        <v>1</v>
      </c>
      <c r="E33" s="28" t="s">
        <v>58</v>
      </c>
      <c r="F33" s="28" t="n">
        <v>3</v>
      </c>
      <c r="G33" s="28" t="n">
        <v>20</v>
      </c>
      <c r="H33" s="28" t="n">
        <v>22</v>
      </c>
      <c r="I33" s="28" t="n">
        <v>3.39</v>
      </c>
      <c r="K33" s="8" t="n">
        <v>115.947976878612</v>
      </c>
      <c r="M33" s="8" t="n">
        <v>2.8360655737694</v>
      </c>
      <c r="N33" s="28" t="s">
        <v>59</v>
      </c>
      <c r="P33" s="30" t="n">
        <v>20.716</v>
      </c>
      <c r="Q33" s="30"/>
      <c r="R33" s="30" t="n">
        <v>2500</v>
      </c>
      <c r="U33" s="32" t="n">
        <v>134459.516</v>
      </c>
      <c r="V33" s="32" t="n">
        <v>82182.192</v>
      </c>
      <c r="W33" s="32" t="n">
        <v>315067.205</v>
      </c>
      <c r="X33" s="30"/>
      <c r="Y33" s="31" t="n">
        <f aca="false">W33/(W33+V33)</f>
        <v>0.793121921340513</v>
      </c>
      <c r="Z33" s="31"/>
      <c r="AA33" s="31" t="n">
        <f aca="false">(Y33-0.044)/0.033</f>
        <v>22.7006642830458</v>
      </c>
      <c r="AB33" s="31" t="n">
        <v>21.96107923</v>
      </c>
      <c r="AC33" s="8" t="n">
        <v>19.62429534</v>
      </c>
      <c r="AD33" s="8" t="n">
        <v>24.46541418</v>
      </c>
      <c r="AF33" s="8" t="n">
        <f aca="false">((R33/U33)*(V33+W33))/P33</f>
        <v>356.537987979115</v>
      </c>
    </row>
    <row r="34" s="41" customFormat="true" ht="15.75" hidden="false" customHeight="false" outlineLevel="0" collapsed="false">
      <c r="A34" s="28" t="n">
        <v>371</v>
      </c>
      <c r="B34" s="28" t="s">
        <v>98</v>
      </c>
      <c r="C34" s="28" t="s">
        <v>100</v>
      </c>
      <c r="D34" s="28" t="n">
        <v>1</v>
      </c>
      <c r="E34" s="28" t="s">
        <v>58</v>
      </c>
      <c r="F34" s="28" t="n">
        <v>3</v>
      </c>
      <c r="G34" s="28" t="n">
        <v>24</v>
      </c>
      <c r="H34" s="28" t="n">
        <v>26</v>
      </c>
      <c r="I34" s="28" t="n">
        <v>3.43</v>
      </c>
      <c r="K34" s="8" t="n">
        <v>117.35838150289</v>
      </c>
      <c r="M34" s="8" t="n">
        <v>2.8360655737707</v>
      </c>
      <c r="N34" s="28" t="s">
        <v>59</v>
      </c>
      <c r="P34" s="30" t="n">
        <v>20.315</v>
      </c>
      <c r="Q34" s="30"/>
      <c r="R34" s="30" t="n">
        <v>2500</v>
      </c>
      <c r="U34" s="44" t="n">
        <v>68382.208</v>
      </c>
      <c r="V34" s="44" t="n">
        <v>44503.566</v>
      </c>
      <c r="W34" s="44" t="n">
        <v>171732.025</v>
      </c>
      <c r="X34" s="45"/>
      <c r="Y34" s="31" t="n">
        <f aca="false">W34/(W34+V34)</f>
        <v>0.794189449598979</v>
      </c>
      <c r="Z34" s="31"/>
      <c r="AA34" s="31" t="n">
        <f aca="false">(Y34-0.044)/0.033</f>
        <v>22.7330136242115</v>
      </c>
      <c r="AB34" s="31" t="n">
        <v>22.00845197</v>
      </c>
      <c r="AC34" s="8" t="n">
        <v>19.6284071</v>
      </c>
      <c r="AD34" s="8" t="n">
        <v>24.5471742</v>
      </c>
      <c r="AF34" s="8" t="n">
        <f aca="false">((R34/U34)*(V34+W34))/P34</f>
        <v>389.141223426319</v>
      </c>
    </row>
    <row r="35" s="41" customFormat="true" ht="15.75" hidden="false" customHeight="false" outlineLevel="0" collapsed="false">
      <c r="A35" s="28" t="n">
        <v>371</v>
      </c>
      <c r="B35" s="28" t="s">
        <v>98</v>
      </c>
      <c r="C35" s="28" t="s">
        <v>100</v>
      </c>
      <c r="D35" s="28" t="n">
        <v>1</v>
      </c>
      <c r="E35" s="28" t="s">
        <v>58</v>
      </c>
      <c r="F35" s="28" t="n">
        <v>3</v>
      </c>
      <c r="G35" s="28" t="n">
        <v>27</v>
      </c>
      <c r="H35" s="28" t="n">
        <v>29</v>
      </c>
      <c r="I35" s="28" t="n">
        <v>3.46</v>
      </c>
      <c r="K35" s="8" t="n">
        <v>118.416184971098</v>
      </c>
      <c r="M35" s="8" t="n">
        <v>2.83606557377022</v>
      </c>
      <c r="N35" s="28" t="s">
        <v>59</v>
      </c>
      <c r="P35" s="30" t="n">
        <v>26.789</v>
      </c>
      <c r="Q35" s="24"/>
      <c r="R35" s="30" t="n">
        <v>2500</v>
      </c>
      <c r="U35" s="33" t="n">
        <v>183441.492</v>
      </c>
      <c r="V35" s="33" t="n">
        <v>205249.62</v>
      </c>
      <c r="W35" s="33" t="n">
        <v>684368.683</v>
      </c>
      <c r="X35" s="30"/>
      <c r="Y35" s="31" t="n">
        <f aca="false">W35/(W35+V35)</f>
        <v>0.769283501353501</v>
      </c>
      <c r="Z35" s="31"/>
      <c r="AA35" s="31" t="n">
        <f aca="false">(Y35-0.044)/0.033</f>
        <v>21.9782879198031</v>
      </c>
      <c r="AB35" s="31" t="n">
        <v>21.22662595</v>
      </c>
      <c r="AC35" s="8" t="n">
        <v>18.87793648</v>
      </c>
      <c r="AD35" s="8" t="n">
        <v>23.61473082</v>
      </c>
      <c r="AF35" s="8" t="n">
        <f aca="false">((R35/U35)*(V35+W35))/P35</f>
        <v>452.574043180225</v>
      </c>
    </row>
    <row r="36" s="41" customFormat="true" ht="15.75" hidden="false" customHeight="false" outlineLevel="0" collapsed="false">
      <c r="A36" s="28" t="n">
        <v>371</v>
      </c>
      <c r="B36" s="28" t="s">
        <v>98</v>
      </c>
      <c r="C36" s="28" t="s">
        <v>100</v>
      </c>
      <c r="D36" s="28" t="n">
        <v>1</v>
      </c>
      <c r="E36" s="28" t="s">
        <v>58</v>
      </c>
      <c r="F36" s="28" t="n">
        <v>3</v>
      </c>
      <c r="G36" s="28" t="n">
        <v>32</v>
      </c>
      <c r="H36" s="28" t="n">
        <v>34</v>
      </c>
      <c r="I36" s="28" t="n">
        <v>3.51</v>
      </c>
      <c r="K36" s="8" t="n">
        <v>120.179190751445</v>
      </c>
      <c r="M36" s="8" t="n">
        <v>2.83606557377143</v>
      </c>
      <c r="N36" s="28" t="s">
        <v>59</v>
      </c>
      <c r="P36" s="30" t="n">
        <v>23.767</v>
      </c>
      <c r="Q36" s="30"/>
      <c r="R36" s="30" t="n">
        <v>2500</v>
      </c>
      <c r="U36" s="32" t="n">
        <v>126525.702</v>
      </c>
      <c r="V36" s="32" t="n">
        <v>81161.603</v>
      </c>
      <c r="W36" s="32" t="n">
        <v>305522.007</v>
      </c>
      <c r="X36" s="30"/>
      <c r="Y36" s="31" t="n">
        <f aca="false">W36/(W36+V36)</f>
        <v>0.790108499814616</v>
      </c>
      <c r="Z36" s="31"/>
      <c r="AA36" s="31" t="n">
        <f aca="false">(Y36-0.044)/0.033</f>
        <v>22.6093484792308</v>
      </c>
      <c r="AB36" s="31" t="n">
        <v>21.86127463</v>
      </c>
      <c r="AC36" s="8" t="n">
        <v>19.4937342</v>
      </c>
      <c r="AD36" s="8" t="n">
        <v>24.34302349</v>
      </c>
      <c r="AF36" s="8" t="n">
        <f aca="false">((R36/U36)*(V36+W36))/P36</f>
        <v>321.471629301823</v>
      </c>
    </row>
    <row r="37" s="41" customFormat="true" ht="15.75" hidden="false" customHeight="false" outlineLevel="0" collapsed="false">
      <c r="A37" s="28" t="n">
        <v>371</v>
      </c>
      <c r="B37" s="28" t="s">
        <v>98</v>
      </c>
      <c r="C37" s="28" t="s">
        <v>100</v>
      </c>
      <c r="D37" s="28" t="n">
        <v>1</v>
      </c>
      <c r="E37" s="28" t="s">
        <v>58</v>
      </c>
      <c r="F37" s="28" t="n">
        <v>3</v>
      </c>
      <c r="G37" s="28" t="n">
        <v>36</v>
      </c>
      <c r="H37" s="28" t="n">
        <v>38</v>
      </c>
      <c r="I37" s="28" t="n">
        <v>3.55</v>
      </c>
      <c r="K37" s="8" t="n">
        <v>121.589595375722</v>
      </c>
      <c r="M37" s="8" t="n">
        <v>2.8360655737694</v>
      </c>
      <c r="N37" s="28" t="s">
        <v>59</v>
      </c>
      <c r="P37" s="28" t="n">
        <v>16.181</v>
      </c>
      <c r="Q37" s="28"/>
      <c r="R37" s="30" t="n">
        <v>2500</v>
      </c>
      <c r="U37" s="44" t="n">
        <v>139584.735</v>
      </c>
      <c r="V37" s="44" t="n">
        <v>49258.433</v>
      </c>
      <c r="W37" s="44" t="n">
        <v>189273.383</v>
      </c>
      <c r="X37" s="45"/>
      <c r="Y37" s="31" t="n">
        <f aca="false">W37/(W37+V37)</f>
        <v>0.793493237816124</v>
      </c>
      <c r="Z37" s="31"/>
      <c r="AA37" s="31" t="n">
        <f aca="false">(Y37-0.044)/0.033</f>
        <v>22.7119162974583</v>
      </c>
      <c r="AB37" s="31" t="n">
        <v>21.97296329</v>
      </c>
      <c r="AC37" s="8" t="n">
        <v>19.6424947</v>
      </c>
      <c r="AD37" s="8" t="n">
        <v>24.45909635</v>
      </c>
      <c r="AF37" s="8" t="n">
        <f aca="false">((R37/U37)*(V37+W37))/P37</f>
        <v>264.023776628457</v>
      </c>
    </row>
    <row r="38" s="41" customFormat="true" ht="15.75" hidden="false" customHeight="false" outlineLevel="0" collapsed="false">
      <c r="A38" s="28" t="n">
        <v>371</v>
      </c>
      <c r="B38" s="28" t="s">
        <v>98</v>
      </c>
      <c r="C38" s="28" t="s">
        <v>100</v>
      </c>
      <c r="D38" s="28" t="n">
        <v>1</v>
      </c>
      <c r="E38" s="28" t="s">
        <v>58</v>
      </c>
      <c r="F38" s="28" t="n">
        <v>3</v>
      </c>
      <c r="G38" s="28" t="n">
        <v>40</v>
      </c>
      <c r="H38" s="28" t="n">
        <v>42</v>
      </c>
      <c r="I38" s="28" t="n">
        <v>3.59</v>
      </c>
      <c r="K38" s="8" t="n">
        <v>123</v>
      </c>
      <c r="M38" s="8" t="n">
        <v>3.00000000000075</v>
      </c>
      <c r="N38" s="28" t="s">
        <v>59</v>
      </c>
      <c r="P38" s="30" t="n">
        <v>17.934</v>
      </c>
      <c r="Q38" s="30"/>
      <c r="R38" s="30" t="n">
        <v>2500</v>
      </c>
      <c r="U38" s="32" t="n">
        <v>84692.457</v>
      </c>
      <c r="V38" s="32" t="n">
        <v>25922.889</v>
      </c>
      <c r="W38" s="32" t="n">
        <v>103086.061</v>
      </c>
      <c r="X38" s="30"/>
      <c r="Y38" s="31" t="n">
        <f aca="false">W38/(W38+V38)</f>
        <v>0.799061313187961</v>
      </c>
      <c r="Z38" s="31"/>
      <c r="AA38" s="31" t="n">
        <f aca="false">(Y38-0.044)/0.033</f>
        <v>22.8806458541806</v>
      </c>
      <c r="AB38" s="31" t="n">
        <v>22.16214993</v>
      </c>
      <c r="AC38" s="8" t="n">
        <v>19.80976836</v>
      </c>
      <c r="AD38" s="8" t="n">
        <v>24.70153902</v>
      </c>
      <c r="AF38" s="8" t="n">
        <f aca="false">((R38/U38)*(V38+W38))/P38</f>
        <v>212.34300130667</v>
      </c>
    </row>
    <row r="39" s="41" customFormat="true" ht="15.75" hidden="false" customHeight="false" outlineLevel="0" collapsed="false">
      <c r="A39" s="28" t="n">
        <v>371</v>
      </c>
      <c r="B39" s="28" t="s">
        <v>98</v>
      </c>
      <c r="C39" s="28" t="s">
        <v>100</v>
      </c>
      <c r="D39" s="28" t="n">
        <v>1</v>
      </c>
      <c r="E39" s="28" t="s">
        <v>58</v>
      </c>
      <c r="F39" s="28" t="n">
        <v>3</v>
      </c>
      <c r="G39" s="28" t="n">
        <v>44</v>
      </c>
      <c r="H39" s="28" t="n">
        <v>46</v>
      </c>
      <c r="I39" s="28" t="n">
        <v>3.63</v>
      </c>
      <c r="K39" s="8" t="n">
        <v>124.333333333333</v>
      </c>
      <c r="M39" s="8" t="n">
        <v>2.99999999999961</v>
      </c>
      <c r="N39" s="28" t="s">
        <v>59</v>
      </c>
      <c r="P39" s="28" t="n">
        <v>20.101</v>
      </c>
      <c r="Q39" s="28"/>
      <c r="R39" s="30" t="n">
        <v>2500</v>
      </c>
      <c r="U39" s="32" t="n">
        <v>127422.465</v>
      </c>
      <c r="V39" s="32" t="n">
        <v>45397.579</v>
      </c>
      <c r="W39" s="32" t="n">
        <v>165300.805</v>
      </c>
      <c r="X39" s="30"/>
      <c r="Y39" s="31" t="n">
        <f aca="false">W39/(W39+V39)</f>
        <v>0.784537602338706</v>
      </c>
      <c r="Z39" s="31"/>
      <c r="AA39" s="31" t="n">
        <f aca="false">(Y39-0.044)/0.033</f>
        <v>22.4405334042032</v>
      </c>
      <c r="AB39" s="31" t="n">
        <v>21.68956358</v>
      </c>
      <c r="AC39" s="8" t="n">
        <v>19.33564669</v>
      </c>
      <c r="AD39" s="8" t="n">
        <v>24.13589007</v>
      </c>
      <c r="AF39" s="8" t="n">
        <f aca="false">((R39/U39)*(V39+W39))/P39</f>
        <v>205.654183013704</v>
      </c>
    </row>
    <row r="40" s="41" customFormat="true" ht="15.75" hidden="false" customHeight="false" outlineLevel="0" collapsed="false">
      <c r="A40" s="28" t="n">
        <v>371</v>
      </c>
      <c r="B40" s="28" t="s">
        <v>98</v>
      </c>
      <c r="C40" s="28" t="s">
        <v>100</v>
      </c>
      <c r="D40" s="28" t="n">
        <v>1</v>
      </c>
      <c r="E40" s="28" t="s">
        <v>58</v>
      </c>
      <c r="F40" s="28" t="n">
        <v>3</v>
      </c>
      <c r="G40" s="28" t="n">
        <v>52</v>
      </c>
      <c r="H40" s="28" t="n">
        <v>54</v>
      </c>
      <c r="I40" s="28" t="n">
        <v>3.71</v>
      </c>
      <c r="K40" s="8" t="n">
        <v>127</v>
      </c>
      <c r="M40" s="8" t="n">
        <v>3.00000000000075</v>
      </c>
      <c r="N40" s="28" t="s">
        <v>59</v>
      </c>
      <c r="P40" s="28" t="n">
        <v>20.306</v>
      </c>
      <c r="Q40" s="28"/>
      <c r="R40" s="30" t="n">
        <v>2500</v>
      </c>
      <c r="U40" s="44" t="n">
        <v>115124.902</v>
      </c>
      <c r="V40" s="44" t="n">
        <v>29102.409</v>
      </c>
      <c r="W40" s="44" t="n">
        <v>67262.253</v>
      </c>
      <c r="X40" s="45"/>
      <c r="Y40" s="31" t="n">
        <f aca="false">W40/(W40+V40)</f>
        <v>0.69799708320463</v>
      </c>
      <c r="Z40" s="31"/>
      <c r="AA40" s="31" t="n">
        <f aca="false">(Y40-0.044)/0.033</f>
        <v>19.8180934304433</v>
      </c>
      <c r="AB40" s="31" t="n">
        <v>19.06629635</v>
      </c>
      <c r="AC40" s="8" t="n">
        <v>16.71883665</v>
      </c>
      <c r="AD40" s="8" t="n">
        <v>21.4240372</v>
      </c>
      <c r="AF40" s="8" t="n">
        <f aca="false">((R40/U40)*(V40+W40))/P40</f>
        <v>103.053834454836</v>
      </c>
    </row>
    <row r="41" s="41" customFormat="true" ht="15.75" hidden="false" customHeight="false" outlineLevel="0" collapsed="false">
      <c r="A41" s="28" t="n">
        <v>371</v>
      </c>
      <c r="B41" s="28" t="s">
        <v>98</v>
      </c>
      <c r="C41" s="28" t="s">
        <v>100</v>
      </c>
      <c r="D41" s="28" t="n">
        <v>1</v>
      </c>
      <c r="E41" s="28" t="s">
        <v>58</v>
      </c>
      <c r="F41" s="28" t="n">
        <v>3</v>
      </c>
      <c r="G41" s="28" t="n">
        <v>56</v>
      </c>
      <c r="H41" s="28" t="n">
        <v>58</v>
      </c>
      <c r="I41" s="28" t="n">
        <v>3.75</v>
      </c>
      <c r="K41" s="8" t="n">
        <v>128.333333333333</v>
      </c>
      <c r="M41" s="8" t="n">
        <v>2.99999999999963</v>
      </c>
      <c r="N41" s="28" t="s">
        <v>59</v>
      </c>
      <c r="P41" s="30" t="n">
        <v>24.057</v>
      </c>
      <c r="Q41" s="24"/>
      <c r="R41" s="30" t="n">
        <v>2500</v>
      </c>
      <c r="U41" s="33" t="n">
        <v>168029.534</v>
      </c>
      <c r="V41" s="33" t="n">
        <v>81270.874</v>
      </c>
      <c r="W41" s="33" t="n">
        <v>177876.103</v>
      </c>
      <c r="X41" s="30"/>
      <c r="Y41" s="31" t="n">
        <f aca="false">W41/(W41+V41)</f>
        <v>0.686390808255502</v>
      </c>
      <c r="Z41" s="31"/>
      <c r="AA41" s="31" t="n">
        <f aca="false">(Y41-0.044)/0.033</f>
        <v>19.4663881289546</v>
      </c>
      <c r="AB41" s="31" t="n">
        <v>18.7210267</v>
      </c>
      <c r="AC41" s="8" t="n">
        <v>16.39318192</v>
      </c>
      <c r="AD41" s="8" t="n">
        <v>21.05232011</v>
      </c>
      <c r="AF41" s="8" t="n">
        <f aca="false">((R41/U41)*(V41+W41))/P41</f>
        <v>160.272519671743</v>
      </c>
    </row>
    <row r="42" s="41" customFormat="true" ht="15.75" hidden="false" customHeight="false" outlineLevel="0" collapsed="false">
      <c r="A42" s="28" t="n">
        <v>371</v>
      </c>
      <c r="B42" s="28" t="s">
        <v>98</v>
      </c>
      <c r="C42" s="28" t="s">
        <v>100</v>
      </c>
      <c r="D42" s="28" t="n">
        <v>1</v>
      </c>
      <c r="E42" s="28" t="s">
        <v>58</v>
      </c>
      <c r="F42" s="28" t="n">
        <v>3</v>
      </c>
      <c r="G42" s="28" t="n">
        <v>64</v>
      </c>
      <c r="H42" s="28" t="n">
        <v>66</v>
      </c>
      <c r="I42" s="28" t="n">
        <v>3.83</v>
      </c>
      <c r="K42" s="8" t="n">
        <v>131</v>
      </c>
      <c r="M42" s="8" t="n">
        <v>3.00000000000075</v>
      </c>
      <c r="N42" s="28" t="s">
        <v>59</v>
      </c>
      <c r="P42" s="28" t="n">
        <v>20.678</v>
      </c>
      <c r="Q42" s="28"/>
      <c r="R42" s="30" t="n">
        <v>2500</v>
      </c>
      <c r="U42" s="32" t="n">
        <v>86617.807</v>
      </c>
      <c r="V42" s="32" t="n">
        <v>55221.505</v>
      </c>
      <c r="W42" s="32" t="n">
        <v>101405.845</v>
      </c>
      <c r="X42" s="30"/>
      <c r="Y42" s="31" t="n">
        <f aca="false">W42/(W42+V42)</f>
        <v>0.647433829404635</v>
      </c>
      <c r="Z42" s="31"/>
      <c r="AA42" s="31" t="n">
        <f aca="false">(Y42-0.044)/0.033</f>
        <v>18.2858736183223</v>
      </c>
      <c r="AB42" s="31" t="n">
        <v>17.5448529</v>
      </c>
      <c r="AC42" s="8" t="n">
        <v>15.21659057</v>
      </c>
      <c r="AD42" s="8" t="n">
        <v>19.89120005</v>
      </c>
      <c r="AF42" s="8" t="n">
        <f aca="false">((R42/U42)*(V42+W42))/P42</f>
        <v>218.621008700327</v>
      </c>
    </row>
    <row r="43" s="41" customFormat="true" ht="15.75" hidden="false" customHeight="false" outlineLevel="0" collapsed="false">
      <c r="A43" s="28" t="n">
        <v>371</v>
      </c>
      <c r="B43" s="28" t="s">
        <v>98</v>
      </c>
      <c r="C43" s="28" t="s">
        <v>100</v>
      </c>
      <c r="D43" s="28" t="n">
        <v>1</v>
      </c>
      <c r="E43" s="28" t="s">
        <v>58</v>
      </c>
      <c r="F43" s="28" t="n">
        <v>3</v>
      </c>
      <c r="G43" s="28" t="n">
        <v>68</v>
      </c>
      <c r="H43" s="28" t="n">
        <v>70</v>
      </c>
      <c r="I43" s="28" t="n">
        <v>3.87</v>
      </c>
      <c r="K43" s="8" t="n">
        <v>132.333333333333</v>
      </c>
      <c r="M43" s="8" t="n">
        <v>2.99999999999963</v>
      </c>
      <c r="N43" s="28" t="s">
        <v>59</v>
      </c>
      <c r="P43" s="30" t="n">
        <v>26.823</v>
      </c>
      <c r="Q43" s="30"/>
      <c r="R43" s="30" t="n">
        <v>2500</v>
      </c>
      <c r="U43" s="32" t="n">
        <v>79148.489</v>
      </c>
      <c r="V43" s="32" t="n">
        <v>84545.049</v>
      </c>
      <c r="W43" s="32" t="n">
        <v>141228.31</v>
      </c>
      <c r="X43" s="30"/>
      <c r="Y43" s="31" t="n">
        <f aca="false">W43/(W43+V43)</f>
        <v>0.625531332064737</v>
      </c>
      <c r="Z43" s="31"/>
      <c r="AA43" s="31" t="n">
        <f aca="false">(Y43-0.044)/0.033</f>
        <v>17.6221615777193</v>
      </c>
      <c r="AB43" s="31" t="n">
        <v>16.90059334</v>
      </c>
      <c r="AC43" s="8" t="n">
        <v>14.54974857</v>
      </c>
      <c r="AD43" s="8" t="n">
        <v>19.24363132</v>
      </c>
      <c r="AF43" s="8" t="n">
        <f aca="false">((R43/U43)*(V43+W43))/P43</f>
        <v>265.865953203219</v>
      </c>
    </row>
    <row r="44" s="41" customFormat="true" ht="15.75" hidden="false" customHeight="false" outlineLevel="0" collapsed="false">
      <c r="A44" s="28" t="n">
        <v>371</v>
      </c>
      <c r="B44" s="28" t="s">
        <v>98</v>
      </c>
      <c r="C44" s="28" t="s">
        <v>100</v>
      </c>
      <c r="D44" s="28" t="n">
        <v>1</v>
      </c>
      <c r="E44" s="28" t="s">
        <v>58</v>
      </c>
      <c r="F44" s="28" t="n">
        <v>3</v>
      </c>
      <c r="G44" s="28" t="n">
        <v>76</v>
      </c>
      <c r="H44" s="28" t="n">
        <v>78</v>
      </c>
      <c r="I44" s="28" t="n">
        <v>3.95</v>
      </c>
      <c r="K44" s="8" t="n">
        <v>135</v>
      </c>
      <c r="M44" s="8" t="n">
        <v>3.00000000000075</v>
      </c>
      <c r="N44" s="28" t="s">
        <v>59</v>
      </c>
      <c r="P44" s="28" t="n">
        <v>20.374</v>
      </c>
      <c r="Q44" s="28"/>
      <c r="R44" s="30" t="n">
        <v>2500</v>
      </c>
      <c r="U44" s="32" t="n">
        <v>176785.578</v>
      </c>
      <c r="V44" s="32" t="n">
        <v>304735.127</v>
      </c>
      <c r="W44" s="32" t="n">
        <v>428304.685</v>
      </c>
      <c r="X44" s="30"/>
      <c r="Y44" s="31" t="n">
        <f aca="false">W44/(W44+V44)</f>
        <v>0.584285707254329</v>
      </c>
      <c r="Z44" s="31"/>
      <c r="AA44" s="31" t="n">
        <f aca="false">(Y44-0.044)/0.033</f>
        <v>16.3722941592221</v>
      </c>
      <c r="AB44" s="31" t="n">
        <v>15.65650108</v>
      </c>
      <c r="AC44" s="8" t="n">
        <v>13.33115236</v>
      </c>
      <c r="AD44" s="8" t="n">
        <v>18.01688554</v>
      </c>
      <c r="AF44" s="8" t="n">
        <f aca="false">((R44/U44)*(V44+W44))/P44</f>
        <v>508.796876168422</v>
      </c>
    </row>
    <row r="45" s="41" customFormat="true" ht="15.75" hidden="false" customHeight="false" outlineLevel="0" collapsed="false">
      <c r="A45" s="28" t="n">
        <v>371</v>
      </c>
      <c r="B45" s="28" t="s">
        <v>98</v>
      </c>
      <c r="C45" s="28" t="s">
        <v>100</v>
      </c>
      <c r="D45" s="28" t="n">
        <v>1</v>
      </c>
      <c r="E45" s="28" t="s">
        <v>58</v>
      </c>
      <c r="F45" s="28" t="n">
        <v>3</v>
      </c>
      <c r="G45" s="28" t="n">
        <v>80</v>
      </c>
      <c r="H45" s="28" t="n">
        <v>82</v>
      </c>
      <c r="I45" s="28" t="n">
        <v>3.99</v>
      </c>
      <c r="K45" s="8" t="n">
        <v>136.333333333333</v>
      </c>
      <c r="M45" s="8" t="n">
        <v>3.00000000000075</v>
      </c>
      <c r="N45" s="28" t="s">
        <v>59</v>
      </c>
      <c r="P45" s="30" t="n">
        <v>25.368</v>
      </c>
      <c r="Q45" s="30"/>
      <c r="R45" s="30" t="n">
        <v>2500</v>
      </c>
      <c r="U45" s="32" t="n">
        <v>97718.095</v>
      </c>
      <c r="V45" s="32" t="n">
        <v>335533.37</v>
      </c>
      <c r="W45" s="32" t="n">
        <v>414386.142</v>
      </c>
      <c r="X45" s="30"/>
      <c r="Y45" s="31" t="n">
        <f aca="false">W45/(W45+V45)</f>
        <v>0.552574156784975</v>
      </c>
      <c r="Z45" s="31"/>
      <c r="AA45" s="31" t="n">
        <f aca="false">(Y45-0.044)/0.033</f>
        <v>15.4113380843932</v>
      </c>
      <c r="AB45" s="31" t="n">
        <v>14.73236409</v>
      </c>
      <c r="AC45" s="8" t="n">
        <v>12.36654983</v>
      </c>
      <c r="AD45" s="8" t="n">
        <v>17.06104208</v>
      </c>
      <c r="AF45" s="8" t="n">
        <f aca="false">((R45/U45)*(V45+W45))/P45</f>
        <v>756.298852293579</v>
      </c>
    </row>
    <row r="46" s="41" customFormat="true" ht="15.75" hidden="false" customHeight="false" outlineLevel="0" collapsed="false">
      <c r="A46" s="28" t="n">
        <v>371</v>
      </c>
      <c r="B46" s="28" t="s">
        <v>98</v>
      </c>
      <c r="C46" s="28" t="s">
        <v>100</v>
      </c>
      <c r="D46" s="28" t="n">
        <v>1</v>
      </c>
      <c r="E46" s="28" t="s">
        <v>58</v>
      </c>
      <c r="F46" s="28" t="n">
        <v>3</v>
      </c>
      <c r="G46" s="28" t="n">
        <v>100</v>
      </c>
      <c r="H46" s="28" t="n">
        <v>102</v>
      </c>
      <c r="I46" s="28" t="n">
        <v>4.19</v>
      </c>
      <c r="K46" s="8" t="n">
        <v>142.558219178082</v>
      </c>
      <c r="M46" s="8" t="n">
        <v>3.51807228915659</v>
      </c>
      <c r="N46" s="28" t="s">
        <v>59</v>
      </c>
      <c r="P46" s="28" t="n">
        <v>26.815</v>
      </c>
      <c r="Q46" s="28"/>
      <c r="R46" s="30" t="n">
        <v>2500</v>
      </c>
      <c r="U46" s="33" t="n">
        <v>144304.903</v>
      </c>
      <c r="V46" s="33" t="n">
        <v>519421.351</v>
      </c>
      <c r="W46" s="33" t="n">
        <v>713539.354</v>
      </c>
      <c r="X46" s="30"/>
      <c r="Y46" s="31" t="n">
        <f aca="false">W46/(W46+V46)</f>
        <v>0.578720271543447</v>
      </c>
      <c r="Z46" s="31"/>
      <c r="AA46" s="31" t="n">
        <f aca="false">(Y46-0.044)/0.033</f>
        <v>16.2036445922257</v>
      </c>
      <c r="AB46" s="31" t="n">
        <v>15.51096244</v>
      </c>
      <c r="AC46" s="8" t="n">
        <v>13.20001325</v>
      </c>
      <c r="AD46" s="8" t="n">
        <v>17.84071909</v>
      </c>
      <c r="AF46" s="8" t="n">
        <f aca="false">((R46/U46)*(V46+W46))/P46</f>
        <v>796.581756379819</v>
      </c>
    </row>
    <row r="47" s="41" customFormat="true" ht="15.75" hidden="false" customHeight="false" outlineLevel="0" collapsed="false">
      <c r="A47" s="28" t="n">
        <v>371</v>
      </c>
      <c r="B47" s="28" t="s">
        <v>98</v>
      </c>
      <c r="C47" s="28" t="s">
        <v>100</v>
      </c>
      <c r="D47" s="28" t="n">
        <v>1</v>
      </c>
      <c r="E47" s="28" t="s">
        <v>58</v>
      </c>
      <c r="F47" s="28" t="n">
        <v>3</v>
      </c>
      <c r="G47" s="28" t="n">
        <v>115</v>
      </c>
      <c r="H47" s="28" t="n">
        <v>117</v>
      </c>
      <c r="I47" s="28" t="n">
        <v>4.34</v>
      </c>
      <c r="K47" s="8" t="n">
        <v>146.821917808219</v>
      </c>
      <c r="M47" s="8" t="n">
        <v>3.51807228915684</v>
      </c>
      <c r="N47" s="28" t="s">
        <v>59</v>
      </c>
      <c r="P47" s="30" t="n">
        <v>23.044</v>
      </c>
      <c r="Q47" s="30"/>
      <c r="R47" s="30" t="n">
        <v>2500</v>
      </c>
      <c r="U47" s="33" t="n">
        <v>179345.579</v>
      </c>
      <c r="V47" s="33" t="n">
        <v>295172.842</v>
      </c>
      <c r="W47" s="33" t="n">
        <v>489570.596</v>
      </c>
      <c r="X47" s="30"/>
      <c r="Y47" s="31" t="n">
        <f aca="false">W47/(W47+V47)</f>
        <v>0.62386070694356</v>
      </c>
      <c r="Z47" s="31"/>
      <c r="AA47" s="31" t="n">
        <f aca="false">(Y47-0.044)/0.033</f>
        <v>17.5715365740473</v>
      </c>
      <c r="AB47" s="31" t="n">
        <v>16.84527666</v>
      </c>
      <c r="AC47" s="8" t="n">
        <v>14.52978923</v>
      </c>
      <c r="AD47" s="8" t="n">
        <v>19.1747123</v>
      </c>
      <c r="AF47" s="8" t="n">
        <f aca="false">((R47/U47)*(V47+W47))/P47</f>
        <v>474.699921042335</v>
      </c>
    </row>
    <row r="48" s="41" customFormat="true" ht="15.75" hidden="false" customHeight="false" outlineLevel="0" collapsed="false">
      <c r="A48" s="28" t="n">
        <v>371</v>
      </c>
      <c r="B48" s="28" t="s">
        <v>98</v>
      </c>
      <c r="C48" s="28" t="s">
        <v>100</v>
      </c>
      <c r="D48" s="28" t="n">
        <v>1</v>
      </c>
      <c r="E48" s="28" t="s">
        <v>58</v>
      </c>
      <c r="F48" s="28" t="n">
        <v>3</v>
      </c>
      <c r="G48" s="28" t="n">
        <v>135</v>
      </c>
      <c r="H48" s="28" t="n">
        <v>137</v>
      </c>
      <c r="I48" s="28" t="n">
        <v>4.54</v>
      </c>
      <c r="K48" s="8" t="n">
        <v>152.506849315068</v>
      </c>
      <c r="M48" s="8" t="n">
        <v>3.51807228915684</v>
      </c>
      <c r="N48" s="28" t="s">
        <v>59</v>
      </c>
      <c r="P48" s="28" t="n">
        <v>29.168</v>
      </c>
      <c r="Q48" s="28"/>
      <c r="R48" s="30" t="n">
        <v>2500</v>
      </c>
      <c r="U48" s="32" t="n">
        <v>72447.765</v>
      </c>
      <c r="V48" s="32" t="n">
        <v>304888.961</v>
      </c>
      <c r="W48" s="32" t="n">
        <v>414903.827</v>
      </c>
      <c r="X48" s="30"/>
      <c r="Y48" s="31" t="n">
        <f aca="false">W48/(W48+V48)</f>
        <v>0.576421206098553</v>
      </c>
      <c r="Z48" s="31"/>
      <c r="AA48" s="31" t="n">
        <f aca="false">(Y48-0.044)/0.033</f>
        <v>16.1339759423804</v>
      </c>
      <c r="AB48" s="31" t="n">
        <v>15.4185098</v>
      </c>
      <c r="AC48" s="8" t="n">
        <v>13.08602739</v>
      </c>
      <c r="AD48" s="8" t="n">
        <v>17.73162718</v>
      </c>
      <c r="AF48" s="8" t="n">
        <f aca="false">((R48/U48)*(V48+W48))/P48</f>
        <v>851.561182074899</v>
      </c>
    </row>
    <row r="49" s="41" customFormat="true" ht="13.5" hidden="false" customHeight="false" outlineLevel="0" collapsed="false"/>
    <row r="50" s="41" customFormat="true" ht="13.5" hidden="false" customHeight="false" outlineLevel="0" collapsed="false">
      <c r="A50" s="34" t="s">
        <v>60</v>
      </c>
    </row>
    <row r="51" s="41" customFormat="true" ht="13.5" hidden="false" customHeight="false" outlineLevel="0" collapsed="false"/>
    <row r="52" s="41" customFormat="true" ht="13.5" hidden="false" customHeight="false" outlineLevel="0" collapsed="false">
      <c r="A52" s="47" t="s">
        <v>101</v>
      </c>
      <c r="B52" s="47"/>
      <c r="C52" s="47"/>
      <c r="D52" s="47"/>
      <c r="E52" s="47"/>
      <c r="F52" s="47"/>
      <c r="G52" s="47"/>
    </row>
  </sheetData>
  <mergeCells count="5">
    <mergeCell ref="A2:I2"/>
    <mergeCell ref="M2:N2"/>
    <mergeCell ref="U2:W2"/>
    <mergeCell ref="AA2:AD2"/>
    <mergeCell ref="AB3:A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0.55078125" defaultRowHeight="15.75" zeroHeight="false" outlineLevelRow="0" outlineLevelCol="0"/>
  <cols>
    <col collapsed="false" customWidth="true" hidden="false" outlineLevel="0" max="13" min="13" style="0" width="17.67"/>
    <col collapsed="false" customWidth="true" hidden="false" outlineLevel="0" max="14" min="14" style="0" width="15.33"/>
    <col collapsed="false" customWidth="true" hidden="false" outlineLevel="0" max="16" min="16" style="0" width="14"/>
    <col collapsed="false" customWidth="true" hidden="false" outlineLevel="0" max="18" min="18" style="0" width="23.5"/>
    <col collapsed="false" customWidth="true" hidden="false" outlineLevel="0" max="57" min="57" style="0" width="21"/>
  </cols>
  <sheetData>
    <row r="1" customFormat="false" ht="18" hidden="false" customHeight="false" outlineLevel="0" collapsed="false">
      <c r="A1" s="9" t="s">
        <v>61</v>
      </c>
      <c r="B1" s="1"/>
      <c r="C1" s="1"/>
      <c r="D1" s="1"/>
      <c r="E1" s="1"/>
      <c r="F1" s="1"/>
      <c r="G1" s="1"/>
      <c r="H1" s="1"/>
      <c r="I1" s="1"/>
      <c r="J1" s="1"/>
      <c r="K1" s="8"/>
      <c r="L1" s="1"/>
      <c r="M1" s="1"/>
      <c r="N1" s="1"/>
      <c r="O1" s="1"/>
      <c r="P1" s="1"/>
    </row>
    <row r="2" customFormat="false" ht="15.75" hidden="false" customHeight="false" outlineLevel="0" collapsed="false">
      <c r="A2" s="10" t="s">
        <v>16</v>
      </c>
      <c r="B2" s="10"/>
      <c r="C2" s="10"/>
      <c r="D2" s="10"/>
      <c r="E2" s="10"/>
      <c r="F2" s="10"/>
      <c r="G2" s="10"/>
      <c r="H2" s="10"/>
      <c r="I2" s="10"/>
      <c r="J2" s="11"/>
      <c r="K2" s="12" t="s">
        <v>0</v>
      </c>
      <c r="L2" s="12"/>
      <c r="M2" s="10" t="s">
        <v>17</v>
      </c>
      <c r="N2" s="10"/>
      <c r="O2" s="11"/>
      <c r="P2" s="11"/>
      <c r="U2" s="10" t="s">
        <v>18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H2" s="35" t="s">
        <v>62</v>
      </c>
      <c r="AI2" s="35"/>
      <c r="AJ2" s="36"/>
      <c r="AK2" s="35" t="s">
        <v>63</v>
      </c>
      <c r="AL2" s="35"/>
      <c r="AM2" s="35"/>
      <c r="AN2" s="35"/>
      <c r="AO2" s="35"/>
      <c r="AP2" s="35"/>
      <c r="AQ2" s="14"/>
      <c r="AR2" s="14"/>
      <c r="AS2" s="14"/>
      <c r="AT2" s="36"/>
      <c r="AU2" s="35" t="s">
        <v>64</v>
      </c>
      <c r="AV2" s="35"/>
      <c r="AW2" s="35"/>
      <c r="AX2" s="35"/>
      <c r="AY2" s="35"/>
      <c r="AZ2" s="35"/>
      <c r="BA2" s="35"/>
      <c r="BB2" s="35"/>
      <c r="BC2" s="35"/>
      <c r="BE2" s="12" t="s">
        <v>65</v>
      </c>
    </row>
    <row r="3" s="38" customFormat="true" ht="15.75" hidden="false" customHeight="false" outlineLevel="0" collapsed="false">
      <c r="A3" s="37"/>
      <c r="B3" s="37"/>
      <c r="C3" s="37"/>
      <c r="D3" s="37"/>
      <c r="E3" s="37"/>
      <c r="F3" s="37"/>
      <c r="G3" s="37"/>
      <c r="H3" s="37"/>
      <c r="I3" s="37"/>
      <c r="J3" s="4"/>
      <c r="K3" s="8"/>
      <c r="L3" s="6"/>
      <c r="M3" s="4"/>
      <c r="N3" s="4"/>
      <c r="O3" s="4"/>
      <c r="P3" s="4"/>
      <c r="U3" s="4" t="s">
        <v>38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17" t="s">
        <v>66</v>
      </c>
      <c r="AI3" s="17" t="s">
        <v>67</v>
      </c>
      <c r="AJ3" s="17"/>
      <c r="AK3" s="17" t="s">
        <v>68</v>
      </c>
      <c r="AL3" s="17" t="s">
        <v>67</v>
      </c>
      <c r="AM3" s="17" t="s">
        <v>69</v>
      </c>
      <c r="AN3" s="39" t="s">
        <v>70</v>
      </c>
      <c r="AO3" s="39"/>
      <c r="AP3" s="39"/>
      <c r="AQ3" s="39"/>
      <c r="AR3" s="39"/>
      <c r="AS3" s="39"/>
      <c r="AT3" s="17"/>
      <c r="AU3" s="17" t="s">
        <v>71</v>
      </c>
      <c r="AV3" s="17" t="s">
        <v>72</v>
      </c>
      <c r="AW3" s="17" t="s">
        <v>73</v>
      </c>
      <c r="AX3" s="17"/>
      <c r="AY3" s="17"/>
      <c r="AZ3" s="17"/>
      <c r="BA3" s="39" t="s">
        <v>74</v>
      </c>
      <c r="BB3" s="39"/>
      <c r="BC3" s="39"/>
      <c r="BE3" s="8"/>
    </row>
    <row r="4" customFormat="false" ht="15.75" hidden="false" customHeight="false" outlineLevel="0" collapsed="false">
      <c r="A4" s="17" t="s">
        <v>24</v>
      </c>
      <c r="B4" s="17" t="s">
        <v>25</v>
      </c>
      <c r="C4" s="17" t="s">
        <v>26</v>
      </c>
      <c r="D4" s="17" t="s">
        <v>27</v>
      </c>
      <c r="E4" s="17" t="s">
        <v>28</v>
      </c>
      <c r="F4" s="17" t="s">
        <v>29</v>
      </c>
      <c r="G4" s="17" t="s">
        <v>30</v>
      </c>
      <c r="H4" s="17" t="s">
        <v>31</v>
      </c>
      <c r="I4" s="17" t="s">
        <v>32</v>
      </c>
      <c r="J4" s="17"/>
      <c r="K4" s="17" t="s">
        <v>33</v>
      </c>
      <c r="L4" s="1"/>
      <c r="M4" s="17" t="s">
        <v>34</v>
      </c>
      <c r="N4" s="17" t="s">
        <v>35</v>
      </c>
      <c r="O4" s="17"/>
      <c r="P4" s="17" t="s">
        <v>36</v>
      </c>
      <c r="R4" s="17" t="s">
        <v>37</v>
      </c>
      <c r="U4" s="17" t="n">
        <v>744</v>
      </c>
      <c r="V4" s="17" t="n">
        <v>1302</v>
      </c>
      <c r="W4" s="17" t="n">
        <v>1300</v>
      </c>
      <c r="X4" s="17" t="n">
        <v>1298</v>
      </c>
      <c r="Y4" s="17" t="n">
        <v>1296</v>
      </c>
      <c r="Z4" s="17" t="n">
        <v>1292</v>
      </c>
      <c r="AA4" s="17" t="s">
        <v>75</v>
      </c>
      <c r="AB4" s="17" t="s">
        <v>76</v>
      </c>
      <c r="AC4" s="17" t="s">
        <v>77</v>
      </c>
      <c r="AD4" s="17" t="s">
        <v>78</v>
      </c>
      <c r="AE4" s="17" t="s">
        <v>79</v>
      </c>
      <c r="AF4" s="17" t="n">
        <v>1022</v>
      </c>
      <c r="AH4" s="17" t="s">
        <v>80</v>
      </c>
      <c r="AI4" s="17" t="s">
        <v>81</v>
      </c>
      <c r="AJ4" s="17"/>
      <c r="AK4" s="17" t="s">
        <v>82</v>
      </c>
      <c r="AL4" s="17" t="s">
        <v>83</v>
      </c>
      <c r="AM4" s="17" t="s">
        <v>84</v>
      </c>
      <c r="AN4" s="17" t="s">
        <v>85</v>
      </c>
      <c r="AO4" s="17" t="s">
        <v>44</v>
      </c>
      <c r="AP4" s="17" t="s">
        <v>45</v>
      </c>
      <c r="AQ4" s="17" t="s">
        <v>86</v>
      </c>
      <c r="AR4" s="17" t="s">
        <v>44</v>
      </c>
      <c r="AS4" s="17" t="s">
        <v>45</v>
      </c>
      <c r="AT4" s="17"/>
      <c r="AU4" s="17" t="s">
        <v>87</v>
      </c>
      <c r="AV4" s="17" t="s">
        <v>88</v>
      </c>
      <c r="AW4" s="17" t="s">
        <v>89</v>
      </c>
      <c r="AX4" s="17" t="s">
        <v>90</v>
      </c>
      <c r="AY4" s="17" t="s">
        <v>91</v>
      </c>
      <c r="AZ4" s="17" t="s">
        <v>92</v>
      </c>
      <c r="BA4" s="17" t="s">
        <v>93</v>
      </c>
      <c r="BB4" s="17" t="s">
        <v>94</v>
      </c>
      <c r="BC4" s="17" t="s">
        <v>95</v>
      </c>
      <c r="BE4" s="17" t="s">
        <v>96</v>
      </c>
    </row>
    <row r="5" customFormat="false" ht="16.5" hidden="false" customHeight="false" outlineLevel="0" collapsed="false">
      <c r="A5" s="5"/>
      <c r="B5" s="5"/>
      <c r="C5" s="5"/>
      <c r="D5" s="5"/>
      <c r="E5" s="5"/>
      <c r="F5" s="5"/>
      <c r="G5" s="5" t="s">
        <v>47</v>
      </c>
      <c r="H5" s="5" t="s">
        <v>47</v>
      </c>
      <c r="I5" s="20" t="s">
        <v>48</v>
      </c>
      <c r="J5" s="20"/>
      <c r="K5" s="20" t="s">
        <v>49</v>
      </c>
      <c r="L5" s="1"/>
      <c r="M5" s="20" t="s">
        <v>50</v>
      </c>
      <c r="N5" s="20" t="s">
        <v>51</v>
      </c>
      <c r="O5" s="20"/>
      <c r="P5" s="20" t="s">
        <v>52</v>
      </c>
      <c r="R5" s="20" t="s">
        <v>53</v>
      </c>
      <c r="U5" s="20" t="s">
        <v>54</v>
      </c>
      <c r="V5" s="20" t="s">
        <v>54</v>
      </c>
      <c r="W5" s="20" t="s">
        <v>54</v>
      </c>
      <c r="X5" s="20" t="s">
        <v>54</v>
      </c>
      <c r="Y5" s="20" t="s">
        <v>54</v>
      </c>
      <c r="Z5" s="20" t="s">
        <v>54</v>
      </c>
      <c r="AA5" s="20" t="s">
        <v>54</v>
      </c>
      <c r="AB5" s="20" t="s">
        <v>54</v>
      </c>
      <c r="AC5" s="20" t="s">
        <v>54</v>
      </c>
      <c r="AD5" s="20" t="s">
        <v>54</v>
      </c>
      <c r="AE5" s="20" t="s">
        <v>54</v>
      </c>
      <c r="AF5" s="20" t="s">
        <v>54</v>
      </c>
      <c r="AH5" s="20"/>
      <c r="AI5" s="20"/>
      <c r="AJ5" s="20"/>
      <c r="AK5" s="20" t="s">
        <v>55</v>
      </c>
      <c r="AL5" s="20" t="s">
        <v>55</v>
      </c>
      <c r="AM5" s="20" t="s">
        <v>55</v>
      </c>
      <c r="AN5" s="20" t="s">
        <v>55</v>
      </c>
      <c r="AO5" s="20" t="s">
        <v>55</v>
      </c>
      <c r="AP5" s="20" t="s">
        <v>55</v>
      </c>
      <c r="AQ5" s="20" t="s">
        <v>55</v>
      </c>
      <c r="AR5" s="20" t="s">
        <v>55</v>
      </c>
      <c r="AS5" s="20" t="s">
        <v>55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E5" s="20" t="s">
        <v>56</v>
      </c>
    </row>
    <row r="6" customFormat="false" ht="15.75" hidden="false" customHeight="false" outlineLevel="0" collapsed="false">
      <c r="A6" s="28" t="n">
        <v>371</v>
      </c>
      <c r="B6" s="28" t="s">
        <v>98</v>
      </c>
      <c r="C6" s="28" t="s">
        <v>99</v>
      </c>
      <c r="D6" s="28" t="n">
        <v>1</v>
      </c>
      <c r="E6" s="28" t="s">
        <v>58</v>
      </c>
      <c r="F6" s="28" t="n">
        <v>1</v>
      </c>
      <c r="G6" s="28" t="n">
        <v>6</v>
      </c>
      <c r="H6" s="28" t="n">
        <v>8</v>
      </c>
      <c r="I6" s="28" t="n">
        <v>0.07</v>
      </c>
      <c r="J6" s="41"/>
      <c r="K6" s="8" t="n">
        <v>1.46511627906976</v>
      </c>
      <c r="L6" s="41"/>
      <c r="M6" s="8" t="n">
        <v>4.77777777777777</v>
      </c>
      <c r="N6" s="28" t="s">
        <v>59</v>
      </c>
      <c r="O6" s="41"/>
      <c r="P6" s="30" t="n">
        <v>26.188</v>
      </c>
      <c r="Q6" s="30"/>
      <c r="R6" s="30" t="n">
        <v>1000</v>
      </c>
      <c r="U6" s="30" t="n">
        <v>1025805</v>
      </c>
      <c r="V6" s="30" t="n">
        <v>377901</v>
      </c>
      <c r="W6" s="30" t="n">
        <v>78358</v>
      </c>
      <c r="X6" s="30" t="n">
        <v>63882</v>
      </c>
      <c r="Y6" s="30" t="n">
        <v>8356</v>
      </c>
      <c r="Z6" s="30" t="n">
        <v>566405</v>
      </c>
      <c r="AA6" s="30" t="n">
        <v>26416</v>
      </c>
      <c r="AB6" s="30" t="n">
        <v>1801</v>
      </c>
      <c r="AC6" s="30" t="n">
        <v>5686</v>
      </c>
      <c r="AD6" s="30" t="n">
        <v>825</v>
      </c>
      <c r="AE6" s="30" t="n">
        <v>2973</v>
      </c>
      <c r="AF6" s="30" t="n">
        <v>5572</v>
      </c>
      <c r="AH6" s="31" t="n">
        <f aca="false">SUM(X6:Y6,AA6)/SUM(W6:Y6,AA6)</f>
        <v>0.557329446591192</v>
      </c>
      <c r="AI6" s="31" t="n">
        <f aca="false">LOG(AH6)</f>
        <v>-0.25388801031861</v>
      </c>
      <c r="AJ6" s="31" t="n">
        <f aca="false">AG6*O6</f>
        <v>0</v>
      </c>
      <c r="AK6" s="31" t="n">
        <f aca="false">(AH6*56.2)-10.78</f>
        <v>20.541914898425</v>
      </c>
      <c r="AL6" s="31" t="n">
        <f aca="false">(68.4*AI6)+38.6</f>
        <v>21.2340600942071</v>
      </c>
      <c r="AM6" s="31" t="n">
        <f aca="false">54.7*AI6+30.7</f>
        <v>16.812325835572</v>
      </c>
      <c r="AN6" s="8" t="n">
        <v>19.89624332</v>
      </c>
      <c r="AO6" s="8" t="n">
        <v>14.29313048</v>
      </c>
      <c r="AP6" s="8" t="n">
        <v>26.60685323</v>
      </c>
      <c r="AQ6" s="8" t="n">
        <v>18.08437037</v>
      </c>
      <c r="AR6" s="8" t="n">
        <v>12.66968142</v>
      </c>
      <c r="AS6" s="8" t="n">
        <v>24.28044303</v>
      </c>
      <c r="AT6" s="31"/>
      <c r="AU6" s="31" t="n">
        <f aca="false">SUM(AB6:AF6)/SUM(Z6,AB6:AF6)</f>
        <v>0.0289012484955303</v>
      </c>
      <c r="AV6" s="31" t="n">
        <f aca="false">SUM(W6:Y6)/SUM(W6:AA6)</f>
        <v>0.202572714909667</v>
      </c>
      <c r="AW6" s="31" t="n">
        <f aca="false">(V6/SUM(V6,Z6))*100</f>
        <v>40.0189133607115</v>
      </c>
      <c r="AX6" s="31" t="n">
        <f aca="false">V6/Z6</f>
        <v>0.667192203458656</v>
      </c>
      <c r="AY6" s="31" t="n">
        <f aca="false">X6/Z6</f>
        <v>0.112785021318668</v>
      </c>
      <c r="AZ6" s="31" t="n">
        <f aca="false">X6/Y6</f>
        <v>7.64504547630445</v>
      </c>
      <c r="BA6" s="31" t="n">
        <f aca="false">(-0.77*AH6)+(3.32*AH6^2)+1.59</f>
        <v>2.19210181808976</v>
      </c>
      <c r="BB6" s="31" t="n">
        <f aca="false">(0*(V6/SUM(V6:AA6)))+(1*(W6/SUM(V6:AA6)))+(2*(X6/SUM(V6:AA6)))+(3*(Y6/SUM(V6:AA6)))+(4*(Z6/SUM(V6:AA6)))+(4*(AA6/SUM(V6:AA6)))</f>
        <v>2.32090629063299</v>
      </c>
      <c r="BC6" s="31" t="n">
        <f aca="false">ABS(BA6-BB6)</f>
        <v>0.128804472543227</v>
      </c>
      <c r="BE6" s="8" t="n">
        <f aca="false">((R6/U6)*SUM(V6:AA6))/P6</f>
        <v>41.740884717907</v>
      </c>
    </row>
    <row r="7" s="42" customFormat="true" ht="15.75" hidden="false" customHeight="false" outlineLevel="0" collapsed="false">
      <c r="A7" s="22" t="n">
        <v>371</v>
      </c>
      <c r="B7" s="22" t="s">
        <v>98</v>
      </c>
      <c r="C7" s="22" t="s">
        <v>99</v>
      </c>
      <c r="D7" s="22" t="n">
        <v>1</v>
      </c>
      <c r="E7" s="22" t="s">
        <v>58</v>
      </c>
      <c r="F7" s="22" t="n">
        <v>1</v>
      </c>
      <c r="G7" s="22" t="n">
        <v>25</v>
      </c>
      <c r="H7" s="22" t="n">
        <v>27</v>
      </c>
      <c r="I7" s="22" t="n">
        <v>0.26</v>
      </c>
      <c r="J7" s="34"/>
      <c r="K7" s="25" t="n">
        <v>5.44186046511628</v>
      </c>
      <c r="L7" s="34"/>
      <c r="M7" s="25" t="n">
        <v>4.77777777777779</v>
      </c>
      <c r="N7" s="22" t="s">
        <v>59</v>
      </c>
      <c r="O7" s="34"/>
      <c r="P7" s="24" t="n">
        <v>24.08</v>
      </c>
      <c r="Q7" s="24"/>
      <c r="R7" s="24" t="n">
        <v>1000</v>
      </c>
      <c r="U7" s="53" t="n">
        <v>6625634</v>
      </c>
      <c r="V7" s="53" t="n">
        <v>694400</v>
      </c>
      <c r="W7" s="53" t="n">
        <v>155655</v>
      </c>
      <c r="X7" s="53" t="n">
        <v>135477</v>
      </c>
      <c r="Y7" s="53" t="n">
        <v>20257</v>
      </c>
      <c r="Z7" s="53" t="n">
        <v>1077918</v>
      </c>
      <c r="AA7" s="53" t="n">
        <v>82783</v>
      </c>
      <c r="AB7" s="53" t="n">
        <v>124220</v>
      </c>
      <c r="AC7" s="53" t="n">
        <v>197706</v>
      </c>
      <c r="AD7" s="53" t="n">
        <v>45745</v>
      </c>
      <c r="AE7" s="53" t="n">
        <v>0</v>
      </c>
      <c r="AF7" s="53" t="n">
        <v>63862</v>
      </c>
      <c r="AH7" s="26" t="n">
        <f aca="false">SUM(X7:Y7,AA7)/SUM(W7:Y7,AA7)</f>
        <v>0.605108937215226</v>
      </c>
      <c r="AI7" s="26" t="n">
        <f aca="false">LOG(AH7)</f>
        <v>-0.218166432665667</v>
      </c>
      <c r="AJ7" s="26" t="n">
        <f aca="false">AG7*O7</f>
        <v>0</v>
      </c>
      <c r="AK7" s="26" t="n">
        <f aca="false">(AH7*56.2)-10.78</f>
        <v>23.2271222714957</v>
      </c>
      <c r="AL7" s="26" t="n">
        <f aca="false">(68.4*AI7)+38.6</f>
        <v>23.6774160056684</v>
      </c>
      <c r="AM7" s="26" t="n">
        <f aca="false">54.7*AI7+30.7</f>
        <v>18.766296133188</v>
      </c>
      <c r="AN7" s="25" t="n">
        <v>23.08451289</v>
      </c>
      <c r="AO7" s="25" t="n">
        <v>17.40219413</v>
      </c>
      <c r="AP7" s="25" t="n">
        <v>29.90551984</v>
      </c>
      <c r="AQ7" s="25" t="n">
        <v>21.11865923</v>
      </c>
      <c r="AR7" s="25" t="n">
        <v>15.49482539</v>
      </c>
      <c r="AS7" s="25" t="n">
        <v>27.61788981</v>
      </c>
      <c r="AT7" s="26"/>
      <c r="AU7" s="26" t="n">
        <f aca="false">SUM(AB7:AF7)/SUM(Z7,AB7:AF7)</f>
        <v>0.285887385546136</v>
      </c>
      <c r="AV7" s="26" t="n">
        <f aca="false">SUM(W7:Y7)/SUM(W7:AA7)</f>
        <v>0.211528507088561</v>
      </c>
      <c r="AW7" s="26" t="n">
        <f aca="false">(V7/SUM(V7,Z7))*100</f>
        <v>39.1803276838581</v>
      </c>
      <c r="AX7" s="26" t="n">
        <f aca="false">V7/Z7</f>
        <v>0.644204846750866</v>
      </c>
      <c r="AY7" s="26" t="n">
        <f aca="false">X7/Z7</f>
        <v>0.125683957406779</v>
      </c>
      <c r="AZ7" s="26" t="n">
        <f aca="false">X7/Y7</f>
        <v>6.68791035197709</v>
      </c>
      <c r="BA7" s="26" t="n">
        <f aca="false">(-0.77*AH7)+(3.32*AH7^2)+1.59</f>
        <v>2.33970678032477</v>
      </c>
      <c r="BB7" s="26" t="n">
        <f aca="false">(0*(V7/SUM(V7:AA7)))+(1*(W7/SUM(V7:AA7)))+(2*(X7/SUM(V7:AA7)))+(3*(Y7/SUM(V7:AA7)))+(4*(Z7/SUM(V7:AA7)))+(4*(AA7/SUM(V7:AA7)))</f>
        <v>2.36797031142539</v>
      </c>
      <c r="BC7" s="26" t="n">
        <f aca="false">ABS(BA7-BB7)</f>
        <v>0.0282635311006199</v>
      </c>
      <c r="BE7" s="25" t="n">
        <f aca="false">((R7/U7)*SUM(V7:AA7))/P7</f>
        <v>13.5791555872489</v>
      </c>
    </row>
    <row r="8" customFormat="false" ht="15.75" hidden="false" customHeight="false" outlineLevel="0" collapsed="false">
      <c r="A8" s="28" t="n">
        <v>371</v>
      </c>
      <c r="B8" s="28" t="s">
        <v>98</v>
      </c>
      <c r="C8" s="28" t="s">
        <v>99</v>
      </c>
      <c r="D8" s="28" t="n">
        <v>1</v>
      </c>
      <c r="E8" s="28" t="s">
        <v>58</v>
      </c>
      <c r="F8" s="28" t="n">
        <v>1</v>
      </c>
      <c r="G8" s="28" t="n">
        <v>38</v>
      </c>
      <c r="H8" s="28" t="n">
        <v>40</v>
      </c>
      <c r="I8" s="28" t="n">
        <v>0.39</v>
      </c>
      <c r="J8" s="41"/>
      <c r="K8" s="8" t="n">
        <v>8.16279069767441</v>
      </c>
      <c r="L8" s="41"/>
      <c r="M8" s="8" t="n">
        <v>4.77777777777795</v>
      </c>
      <c r="N8" s="28" t="s">
        <v>59</v>
      </c>
      <c r="O8" s="41"/>
      <c r="P8" s="28" t="n">
        <v>25.262</v>
      </c>
      <c r="Q8" s="28"/>
      <c r="R8" s="30" t="n">
        <v>1000</v>
      </c>
      <c r="U8" s="30" t="n">
        <v>1649753</v>
      </c>
      <c r="V8" s="30" t="n">
        <v>409780</v>
      </c>
      <c r="W8" s="30" t="n">
        <v>91652</v>
      </c>
      <c r="X8" s="30" t="n">
        <v>79022</v>
      </c>
      <c r="Y8" s="30" t="n">
        <v>12924</v>
      </c>
      <c r="Z8" s="30" t="n">
        <v>617758</v>
      </c>
      <c r="AA8" s="30" t="n">
        <v>38147</v>
      </c>
      <c r="AB8" s="30" t="n">
        <v>59904</v>
      </c>
      <c r="AC8" s="30" t="n">
        <v>82200</v>
      </c>
      <c r="AD8" s="30" t="n">
        <v>14496</v>
      </c>
      <c r="AE8" s="30" t="n">
        <v>0</v>
      </c>
      <c r="AF8" s="30" t="n">
        <v>19624</v>
      </c>
      <c r="AH8" s="31" t="n">
        <f aca="false">SUM(X8:Y8,AA8)/SUM(W8:Y8,AA8)</f>
        <v>0.58667839184649</v>
      </c>
      <c r="AI8" s="31" t="n">
        <f aca="false">LOG(AH8)</f>
        <v>-0.231599907138448</v>
      </c>
      <c r="AJ8" s="31" t="n">
        <f aca="false">AG8*O8</f>
        <v>0</v>
      </c>
      <c r="AK8" s="31" t="n">
        <f aca="false">(AH8*56.2)-10.78</f>
        <v>22.1913256217728</v>
      </c>
      <c r="AL8" s="31" t="n">
        <f aca="false">(68.4*AI8)+38.6</f>
        <v>22.7585663517301</v>
      </c>
      <c r="AM8" s="31" t="n">
        <f aca="false">54.7*AI8+30.7</f>
        <v>18.0314850795269</v>
      </c>
      <c r="AN8" s="8" t="n">
        <v>21.74419269</v>
      </c>
      <c r="AO8" s="8" t="n">
        <v>16.01691556</v>
      </c>
      <c r="AP8" s="8" t="n">
        <v>28.59437264</v>
      </c>
      <c r="AQ8" s="8" t="n">
        <v>19.90523142</v>
      </c>
      <c r="AR8" s="8" t="n">
        <v>14.38251065</v>
      </c>
      <c r="AS8" s="8" t="n">
        <v>26.2890475</v>
      </c>
      <c r="AT8" s="31"/>
      <c r="AU8" s="31" t="n">
        <f aca="false">SUM(AB8:AF8)/SUM(Z8,AB8:AF8)</f>
        <v>0.221949615986257</v>
      </c>
      <c r="AV8" s="31" t="n">
        <f aca="false">SUM(W8:Y8)/SUM(W8:AA8)</f>
        <v>0.218698444198532</v>
      </c>
      <c r="AW8" s="31" t="n">
        <f aca="false">(V8/SUM(V8,Z8))*100</f>
        <v>39.8797903337881</v>
      </c>
      <c r="AX8" s="31" t="n">
        <f aca="false">V8/Z8</f>
        <v>0.663334185878613</v>
      </c>
      <c r="AY8" s="31" t="n">
        <f aca="false">X8/Z8</f>
        <v>0.127917404550002</v>
      </c>
      <c r="AZ8" s="31" t="n">
        <f aca="false">X8/Y8</f>
        <v>6.11436087898484</v>
      </c>
      <c r="BA8" s="31" t="n">
        <f aca="false">(-0.77*AH8)+(3.32*AH8^2)+1.59</f>
        <v>2.28097353600402</v>
      </c>
      <c r="BB8" s="31" t="n">
        <f aca="false">(0*(V8/SUM(V8:AA8)))+(1*(W8/SUM(V8:AA8)))+(2*(X8/SUM(V8:AA8)))+(3*(Y8/SUM(V8:AA8)))+(4*(Z8/SUM(V8:AA8)))+(4*(AA8/SUM(V8:AA8)))</f>
        <v>2.33100746588243</v>
      </c>
      <c r="BC8" s="31" t="n">
        <f aca="false">ABS(BA8-BB8)</f>
        <v>0.0500339298784094</v>
      </c>
      <c r="BE8" s="8" t="n">
        <f aca="false">((R8/U8)*SUM(V8:AA8))/P8</f>
        <v>29.9760339971402</v>
      </c>
    </row>
    <row r="9" customFormat="false" ht="15.75" hidden="false" customHeight="false" outlineLevel="0" collapsed="false">
      <c r="A9" s="28" t="n">
        <v>371</v>
      </c>
      <c r="B9" s="28" t="s">
        <v>98</v>
      </c>
      <c r="C9" s="28" t="s">
        <v>99</v>
      </c>
      <c r="D9" s="28" t="n">
        <v>1</v>
      </c>
      <c r="E9" s="28" t="s">
        <v>58</v>
      </c>
      <c r="F9" s="28" t="n">
        <v>1</v>
      </c>
      <c r="G9" s="28" t="n">
        <v>47</v>
      </c>
      <c r="H9" s="28" t="n">
        <v>49</v>
      </c>
      <c r="I9" s="28" t="n">
        <v>0.48</v>
      </c>
      <c r="J9" s="41"/>
      <c r="K9" s="8" t="n">
        <v>10.0465116279069</v>
      </c>
      <c r="L9" s="41"/>
      <c r="M9" s="8" t="n">
        <v>4.77777777777767</v>
      </c>
      <c r="N9" s="28" t="s">
        <v>59</v>
      </c>
      <c r="O9" s="41"/>
      <c r="P9" s="30" t="n">
        <v>23.259</v>
      </c>
      <c r="Q9" s="30"/>
      <c r="R9" s="30" t="n">
        <v>1000</v>
      </c>
      <c r="U9" s="30" t="n">
        <v>1040414</v>
      </c>
      <c r="V9" s="30" t="n">
        <v>836609</v>
      </c>
      <c r="W9" s="30" t="n">
        <v>187723</v>
      </c>
      <c r="X9" s="30" t="n">
        <v>169152</v>
      </c>
      <c r="Y9" s="30" t="n">
        <v>19727</v>
      </c>
      <c r="Z9" s="30" t="n">
        <v>1403954</v>
      </c>
      <c r="AA9" s="30" t="n">
        <v>75079</v>
      </c>
      <c r="AB9" s="30" t="n">
        <v>28965</v>
      </c>
      <c r="AC9" s="30" t="n">
        <v>39119</v>
      </c>
      <c r="AD9" s="30" t="n">
        <v>6507</v>
      </c>
      <c r="AE9" s="30" t="n">
        <v>9589</v>
      </c>
      <c r="AF9" s="30" t="n">
        <v>18382</v>
      </c>
      <c r="AH9" s="31" t="n">
        <f aca="false">SUM(X9:Y9,AA9)/SUM(W9:Y9,AA9)</f>
        <v>0.584390310860984</v>
      </c>
      <c r="AI9" s="31" t="n">
        <f aca="false">LOG(AH9)</f>
        <v>-0.233296993241664</v>
      </c>
      <c r="AJ9" s="31" t="n">
        <f aca="false">AG9*O9</f>
        <v>0</v>
      </c>
      <c r="AK9" s="31" t="n">
        <f aca="false">(AH9*56.2)-10.78</f>
        <v>22.0627354703873</v>
      </c>
      <c r="AL9" s="31" t="n">
        <f aca="false">(68.4*AI9)+38.6</f>
        <v>22.6424856622702</v>
      </c>
      <c r="AM9" s="31" t="n">
        <f aca="false">54.7*AI9+30.7</f>
        <v>17.938654469681</v>
      </c>
      <c r="AN9" s="8" t="n">
        <v>21.74447835</v>
      </c>
      <c r="AO9" s="8" t="n">
        <v>15.86303125</v>
      </c>
      <c r="AP9" s="8" t="n">
        <v>28.48304346</v>
      </c>
      <c r="AQ9" s="8" t="n">
        <v>19.75432821</v>
      </c>
      <c r="AR9" s="8" t="n">
        <v>14.33104583</v>
      </c>
      <c r="AS9" s="8" t="n">
        <v>25.82590741</v>
      </c>
      <c r="AT9" s="31"/>
      <c r="AU9" s="31" t="n">
        <f aca="false">SUM(AB9:AF9)/SUM(Z9,AB9:AF9)</f>
        <v>0.068078931786984</v>
      </c>
      <c r="AV9" s="31" t="n">
        <f aca="false">SUM(W9:Y9)/SUM(W9:AA9)</f>
        <v>0.202950472479771</v>
      </c>
      <c r="AW9" s="31" t="n">
        <f aca="false">(V9/SUM(V9,Z9))*100</f>
        <v>37.3392312557156</v>
      </c>
      <c r="AX9" s="31" t="n">
        <f aca="false">V9/Z9</f>
        <v>0.595894879746772</v>
      </c>
      <c r="AY9" s="31" t="n">
        <f aca="false">X9/Z9</f>
        <v>0.120482579913587</v>
      </c>
      <c r="AZ9" s="31" t="n">
        <f aca="false">X9/Y9</f>
        <v>8.57464388908602</v>
      </c>
      <c r="BA9" s="31" t="n">
        <f aca="false">(-0.77*AH9)+(3.32*AH9^2)+1.59</f>
        <v>2.27383941825866</v>
      </c>
      <c r="BB9" s="31" t="n">
        <f aca="false">(0*(V9/SUM(V9:AA9)))+(1*(W9/SUM(V9:AA9)))+(2*(X9/SUM(V9:AA9)))+(3*(Y9/SUM(V9:AA9)))+(4*(Z9/SUM(V9:AA9)))+(4*(AA9/SUM(V9:AA9)))</f>
        <v>2.41484055679946</v>
      </c>
      <c r="BC9" s="31" t="n">
        <f aca="false">ABS(BA9-BB9)</f>
        <v>0.141001138540801</v>
      </c>
      <c r="BE9" s="8" t="n">
        <f aca="false">((R9/U9)*SUM(V9:AA9))/P9</f>
        <v>111.25439888652</v>
      </c>
    </row>
    <row r="10" customFormat="false" ht="15.75" hidden="false" customHeight="false" outlineLevel="0" collapsed="false">
      <c r="A10" s="28" t="n">
        <v>371</v>
      </c>
      <c r="B10" s="28" t="s">
        <v>98</v>
      </c>
      <c r="C10" s="28" t="s">
        <v>99</v>
      </c>
      <c r="D10" s="28" t="n">
        <v>1</v>
      </c>
      <c r="E10" s="28" t="s">
        <v>58</v>
      </c>
      <c r="F10" s="28" t="n">
        <v>1</v>
      </c>
      <c r="G10" s="28" t="n">
        <v>59</v>
      </c>
      <c r="H10" s="28" t="n">
        <v>61</v>
      </c>
      <c r="I10" s="28" t="n">
        <v>0.6</v>
      </c>
      <c r="J10" s="41"/>
      <c r="K10" s="8" t="n">
        <v>12.5581395348837</v>
      </c>
      <c r="L10" s="41"/>
      <c r="M10" s="8" t="n">
        <v>4.77777777777786</v>
      </c>
      <c r="N10" s="28" t="s">
        <v>59</v>
      </c>
      <c r="O10" s="41"/>
      <c r="P10" s="30" t="n">
        <v>25.646</v>
      </c>
      <c r="Q10" s="30"/>
      <c r="R10" s="30" t="n">
        <v>1000</v>
      </c>
      <c r="U10" s="30" t="n">
        <v>1624078</v>
      </c>
      <c r="V10" s="30" t="n">
        <v>1734369</v>
      </c>
      <c r="W10" s="30" t="n">
        <v>386220</v>
      </c>
      <c r="X10" s="30" t="n">
        <v>314792</v>
      </c>
      <c r="Y10" s="30" t="n">
        <v>37253</v>
      </c>
      <c r="Z10" s="30" t="n">
        <v>2227351</v>
      </c>
      <c r="AA10" s="30" t="n">
        <v>133901</v>
      </c>
      <c r="AB10" s="30" t="n">
        <v>78120</v>
      </c>
      <c r="AC10" s="30" t="n">
        <v>60905</v>
      </c>
      <c r="AD10" s="30" t="n">
        <v>16128</v>
      </c>
      <c r="AE10" s="30" t="n">
        <v>27960</v>
      </c>
      <c r="AF10" s="30" t="n">
        <v>45652</v>
      </c>
      <c r="AH10" s="31" t="n">
        <f aca="false">SUM(X10:Y10,AA10)/SUM(W10:Y10,AA10)</f>
        <v>0.557171455892571</v>
      </c>
      <c r="AI10" s="31" t="n">
        <f aca="false">LOG(AH10)</f>
        <v>-0.254011140751093</v>
      </c>
      <c r="AJ10" s="31" t="n">
        <f aca="false">AG10*O10</f>
        <v>0</v>
      </c>
      <c r="AK10" s="31" t="n">
        <f aca="false">(AH10*56.2)-10.78</f>
        <v>20.5330358211625</v>
      </c>
      <c r="AL10" s="31" t="n">
        <f aca="false">(68.4*AI10)+38.6</f>
        <v>21.2256379726253</v>
      </c>
      <c r="AM10" s="31" t="n">
        <f aca="false">54.7*AI10+30.7</f>
        <v>16.8055906009152</v>
      </c>
      <c r="AN10" s="8" t="n">
        <v>19.95181794</v>
      </c>
      <c r="AO10" s="8" t="n">
        <v>14.23755148</v>
      </c>
      <c r="AP10" s="8" t="n">
        <v>26.65786472</v>
      </c>
      <c r="AQ10" s="8" t="n">
        <v>18.1748107</v>
      </c>
      <c r="AR10" s="8" t="n">
        <v>12.51615158</v>
      </c>
      <c r="AS10" s="8" t="n">
        <v>24.47154478</v>
      </c>
      <c r="AT10" s="31"/>
      <c r="AU10" s="31" t="n">
        <f aca="false">SUM(AB10:AF10)/SUM(Z10,AB10:AF10)</f>
        <v>0.0931409591403663</v>
      </c>
      <c r="AV10" s="31" t="n">
        <f aca="false">SUM(W10:Y10)/SUM(W10:AA10)</f>
        <v>0.238187111088599</v>
      </c>
      <c r="AW10" s="31" t="n">
        <f aca="false">(V10/SUM(V10,Z10))*100</f>
        <v>43.7781822036893</v>
      </c>
      <c r="AX10" s="31" t="n">
        <f aca="false">V10/Z10</f>
        <v>0.778668921063631</v>
      </c>
      <c r="AY10" s="31" t="n">
        <f aca="false">X10/Z10</f>
        <v>0.141330216925846</v>
      </c>
      <c r="AZ10" s="31" t="n">
        <f aca="false">X10/Y10</f>
        <v>8.45011140042413</v>
      </c>
      <c r="BA10" s="31" t="n">
        <f aca="false">(-0.77*AH10)+(3.32*AH10^2)+1.59</f>
        <v>2.19163888275072</v>
      </c>
      <c r="BB10" s="31" t="n">
        <f aca="false">(0*(V10/SUM(V10:AA10)))+(1*(W10/SUM(V10:AA10)))+(2*(X10/SUM(V10:AA10)))+(3*(Y10/SUM(V10:AA10)))+(4*(Z10/SUM(V10:AA10)))+(4*(AA10/SUM(V10:AA10)))</f>
        <v>2.18717839022269</v>
      </c>
      <c r="BC10" s="31" t="n">
        <f aca="false">ABS(BA10-BB10)</f>
        <v>0.00446049252803427</v>
      </c>
      <c r="BE10" s="8" t="n">
        <f aca="false">((R10/U10)*SUM(V10:AA10))/P10</f>
        <v>116.056610527539</v>
      </c>
    </row>
    <row r="11" customFormat="false" ht="15.75" hidden="false" customHeight="false" outlineLevel="0" collapsed="false">
      <c r="A11" s="28" t="n">
        <v>371</v>
      </c>
      <c r="B11" s="28" t="s">
        <v>98</v>
      </c>
      <c r="C11" s="28" t="s">
        <v>99</v>
      </c>
      <c r="D11" s="28" t="n">
        <v>1</v>
      </c>
      <c r="E11" s="28" t="s">
        <v>58</v>
      </c>
      <c r="F11" s="28" t="n">
        <v>1</v>
      </c>
      <c r="G11" s="28" t="n">
        <v>71</v>
      </c>
      <c r="H11" s="28" t="n">
        <v>73</v>
      </c>
      <c r="I11" s="28" t="n">
        <v>0.72</v>
      </c>
      <c r="J11" s="41"/>
      <c r="K11" s="8" t="n">
        <v>15.0697674418604</v>
      </c>
      <c r="L11" s="41"/>
      <c r="M11" s="8" t="n">
        <v>4.77777777777767</v>
      </c>
      <c r="N11" s="28" t="s">
        <v>59</v>
      </c>
      <c r="O11" s="41"/>
      <c r="P11" s="28" t="n">
        <v>20.775</v>
      </c>
      <c r="Q11" s="28"/>
      <c r="R11" s="30" t="n">
        <v>1000</v>
      </c>
      <c r="U11" s="30" t="n">
        <v>1113609</v>
      </c>
      <c r="V11" s="30" t="n">
        <v>2247014</v>
      </c>
      <c r="W11" s="30" t="n">
        <v>432007</v>
      </c>
      <c r="X11" s="30" t="n">
        <v>300834</v>
      </c>
      <c r="Y11" s="30" t="n">
        <v>27631</v>
      </c>
      <c r="Z11" s="30" t="n">
        <v>2722183</v>
      </c>
      <c r="AA11" s="30" t="n">
        <v>100822</v>
      </c>
      <c r="AB11" s="30" t="n">
        <v>78458</v>
      </c>
      <c r="AC11" s="30" t="n">
        <v>31597</v>
      </c>
      <c r="AD11" s="30" t="n">
        <v>10642</v>
      </c>
      <c r="AE11" s="30" t="n">
        <v>14427</v>
      </c>
      <c r="AF11" s="30" t="n">
        <v>29618</v>
      </c>
      <c r="AH11" s="31" t="n">
        <f aca="false">SUM(X11:Y11,AA11)/SUM(W11:Y11,AA11)</f>
        <v>0.498420980524652</v>
      </c>
      <c r="AI11" s="31" t="n">
        <f aca="false">LOG(AH11)</f>
        <v>-0.30240368477925</v>
      </c>
      <c r="AJ11" s="31" t="n">
        <f aca="false">AG11*O11</f>
        <v>0</v>
      </c>
      <c r="AK11" s="31" t="n">
        <f aca="false">(AH11*56.2)-10.78</f>
        <v>17.2312591054855</v>
      </c>
      <c r="AL11" s="31" t="n">
        <f aca="false">(68.4*AI11)+38.6</f>
        <v>17.9155879610993</v>
      </c>
      <c r="AM11" s="31" t="n">
        <f aca="false">54.7*AI11+30.7</f>
        <v>14.158518442575</v>
      </c>
      <c r="AN11" s="8" t="n">
        <v>16.13394528</v>
      </c>
      <c r="AO11" s="8" t="n">
        <v>10.38222906</v>
      </c>
      <c r="AP11" s="8" t="n">
        <v>22.38823059</v>
      </c>
      <c r="AQ11" s="8" t="n">
        <v>14.30481573</v>
      </c>
      <c r="AR11" s="8" t="n">
        <v>8.864509</v>
      </c>
      <c r="AS11" s="8" t="n">
        <v>20.49239444</v>
      </c>
      <c r="AT11" s="31"/>
      <c r="AU11" s="31" t="n">
        <f aca="false">SUM(AB11:AF11)/SUM(Z11,AB11:AF11)</f>
        <v>0.0570648700607047</v>
      </c>
      <c r="AV11" s="31" t="n">
        <f aca="false">SUM(W11:Y11)/SUM(W11:AA11)</f>
        <v>0.21221623579557</v>
      </c>
      <c r="AW11" s="31" t="n">
        <f aca="false">(V11/SUM(V11,Z11))*100</f>
        <v>45.218855279837</v>
      </c>
      <c r="AX11" s="31" t="n">
        <f aca="false">V11/Z11</f>
        <v>0.825445607440793</v>
      </c>
      <c r="AY11" s="31" t="n">
        <f aca="false">X11/Z11</f>
        <v>0.110512041255125</v>
      </c>
      <c r="AZ11" s="31" t="n">
        <f aca="false">X11/Y11</f>
        <v>10.8875538344613</v>
      </c>
      <c r="BA11" s="31" t="n">
        <f aca="false">(-0.77*AH11)+(3.32*AH11^2)+1.59</f>
        <v>2.03098177810218</v>
      </c>
      <c r="BB11" s="31" t="n">
        <f aca="false">(0*(V11/SUM(V11:AA11)))+(1*(W11/SUM(V11:AA11)))+(2*(X11/SUM(V11:AA11)))+(3*(Y11/SUM(V11:AA11)))+(4*(Z11/SUM(V11:AA11)))+(4*(AA11/SUM(V11:AA11)))</f>
        <v>2.1282235063908</v>
      </c>
      <c r="BC11" s="31" t="n">
        <f aca="false">ABS(BA11-BB11)</f>
        <v>0.0972417282886244</v>
      </c>
      <c r="BE11" s="8" t="n">
        <f aca="false">((R11/U11)*SUM(V11:AA11))/P11</f>
        <v>252.017886243366</v>
      </c>
    </row>
    <row r="12" customFormat="false" ht="15.75" hidden="false" customHeight="false" outlineLevel="0" collapsed="false">
      <c r="A12" s="28" t="n">
        <v>371</v>
      </c>
      <c r="B12" s="28" t="s">
        <v>98</v>
      </c>
      <c r="C12" s="28" t="s">
        <v>99</v>
      </c>
      <c r="D12" s="28" t="n">
        <v>1</v>
      </c>
      <c r="E12" s="28" t="s">
        <v>58</v>
      </c>
      <c r="F12" s="28" t="n">
        <v>1</v>
      </c>
      <c r="G12" s="28" t="n">
        <v>83</v>
      </c>
      <c r="H12" s="28" t="n">
        <v>85</v>
      </c>
      <c r="I12" s="28" t="n">
        <v>0.84</v>
      </c>
      <c r="J12" s="41"/>
      <c r="K12" s="8" t="n">
        <v>17.5813953488372</v>
      </c>
      <c r="L12" s="41"/>
      <c r="M12" s="8" t="n">
        <v>4.77777777777767</v>
      </c>
      <c r="N12" s="28" t="s">
        <v>59</v>
      </c>
      <c r="O12" s="41"/>
      <c r="P12" s="28" t="n">
        <v>25.072</v>
      </c>
      <c r="Q12" s="28"/>
      <c r="R12" s="30" t="n">
        <v>1000</v>
      </c>
      <c r="U12" s="30" t="n">
        <v>1953456</v>
      </c>
      <c r="V12" s="30" t="n">
        <v>10496717</v>
      </c>
      <c r="W12" s="30" t="n">
        <v>1881310</v>
      </c>
      <c r="X12" s="30" t="n">
        <v>1046677</v>
      </c>
      <c r="Y12" s="30" t="n">
        <v>148192</v>
      </c>
      <c r="Z12" s="30" t="n">
        <v>9550713</v>
      </c>
      <c r="AA12" s="30" t="n">
        <v>405589</v>
      </c>
      <c r="AB12" s="30" t="n">
        <v>124322</v>
      </c>
      <c r="AC12" s="30" t="n">
        <v>166579</v>
      </c>
      <c r="AD12" s="30" t="n">
        <v>50912</v>
      </c>
      <c r="AE12" s="30" t="n">
        <v>90948</v>
      </c>
      <c r="AF12" s="30" t="n">
        <v>164944</v>
      </c>
      <c r="AH12" s="31" t="n">
        <f aca="false">SUM(X12:Y12,AA12)/SUM(W12:Y12,AA12)</f>
        <v>0.459668191562448</v>
      </c>
      <c r="AI12" s="31" t="n">
        <f aca="false">LOG(AH12)</f>
        <v>-0.337555547819974</v>
      </c>
      <c r="AJ12" s="31" t="n">
        <f aca="false">AG12*O12</f>
        <v>0</v>
      </c>
      <c r="AK12" s="31" t="n">
        <f aca="false">(AH12*56.2)-10.78</f>
        <v>15.0533523658096</v>
      </c>
      <c r="AL12" s="31" t="n">
        <f aca="false">(68.4*AI12)+38.6</f>
        <v>15.5112005291138</v>
      </c>
      <c r="AM12" s="31" t="n">
        <f aca="false">54.7*AI12+30.7</f>
        <v>12.2357115342474</v>
      </c>
      <c r="AN12" s="8" t="n">
        <v>13.67150028</v>
      </c>
      <c r="AO12" s="8" t="n">
        <v>8.04648798</v>
      </c>
      <c r="AP12" s="8" t="n">
        <v>19.72918676</v>
      </c>
      <c r="AQ12" s="8" t="n">
        <v>11.80395624</v>
      </c>
      <c r="AR12" s="8" t="n">
        <v>6.62027686</v>
      </c>
      <c r="AS12" s="8" t="n">
        <v>17.8059049</v>
      </c>
      <c r="AT12" s="31"/>
      <c r="AU12" s="31" t="n">
        <f aca="false">SUM(AB12:AF12)/SUM(Z12,AB12:AF12)</f>
        <v>0.0588963718285944</v>
      </c>
      <c r="AV12" s="31" t="n">
        <f aca="false">SUM(W12:Y12)/SUM(W12:AA12)</f>
        <v>0.236039400326001</v>
      </c>
      <c r="AW12" s="31" t="n">
        <f aca="false">(V12/SUM(V12,Z12))*100</f>
        <v>52.3594146481619</v>
      </c>
      <c r="AX12" s="31" t="n">
        <f aca="false">V12/Z12</f>
        <v>1.09905061538338</v>
      </c>
      <c r="AY12" s="31" t="n">
        <f aca="false">X12/Z12</f>
        <v>0.109591503796628</v>
      </c>
      <c r="AZ12" s="31" t="n">
        <f aca="false">X12/Y12</f>
        <v>7.06297910818398</v>
      </c>
      <c r="BA12" s="31" t="n">
        <f aca="false">(-0.77*AH12)+(3.32*AH12^2)+1.59</f>
        <v>1.93755438232676</v>
      </c>
      <c r="BB12" s="31" t="n">
        <f aca="false">(0*(V12/SUM(V12:AA12)))+(1*(W12/SUM(V12:AA12)))+(2*(X12/SUM(V12:AA12)))+(3*(Y12/SUM(V12:AA12)))+(4*(Z12/SUM(V12:AA12)))+(4*(AA12/SUM(V12:AA12)))</f>
        <v>1.88040612348963</v>
      </c>
      <c r="BC12" s="31" t="n">
        <f aca="false">ABS(BA12-BB12)</f>
        <v>0.0571482588371295</v>
      </c>
      <c r="BE12" s="8" t="n">
        <f aca="false">((R12/U12)*SUM(V12:AA12))/P12</f>
        <v>480.412735375489</v>
      </c>
    </row>
    <row r="13" customFormat="false" ht="15.75" hidden="false" customHeight="false" outlineLevel="0" collapsed="false">
      <c r="A13" s="28" t="n">
        <v>371</v>
      </c>
      <c r="B13" s="28" t="s">
        <v>98</v>
      </c>
      <c r="C13" s="28" t="s">
        <v>99</v>
      </c>
      <c r="D13" s="28" t="n">
        <v>1</v>
      </c>
      <c r="E13" s="28" t="s">
        <v>58</v>
      </c>
      <c r="F13" s="28" t="n">
        <v>1</v>
      </c>
      <c r="G13" s="28" t="n">
        <v>92</v>
      </c>
      <c r="H13" s="28" t="n">
        <v>94</v>
      </c>
      <c r="I13" s="28" t="n">
        <v>0.93</v>
      </c>
      <c r="J13" s="41"/>
      <c r="K13" s="8" t="n">
        <v>21.08</v>
      </c>
      <c r="L13" s="41"/>
      <c r="M13" s="8" t="n">
        <v>2.27272727272727</v>
      </c>
      <c r="N13" s="28" t="s">
        <v>59</v>
      </c>
      <c r="O13" s="41"/>
      <c r="P13" s="30" t="n">
        <v>30.935</v>
      </c>
      <c r="Q13" s="30"/>
      <c r="R13" s="30" t="n">
        <v>1000</v>
      </c>
      <c r="U13" s="30" t="n">
        <v>987129</v>
      </c>
      <c r="V13" s="30" t="n">
        <v>9697923</v>
      </c>
      <c r="W13" s="30" t="n">
        <v>1634006</v>
      </c>
      <c r="X13" s="30" t="n">
        <v>855638</v>
      </c>
      <c r="Y13" s="30" t="n">
        <v>99841</v>
      </c>
      <c r="Z13" s="30" t="n">
        <v>8704253</v>
      </c>
      <c r="AA13" s="30" t="n">
        <v>275740</v>
      </c>
      <c r="AB13" s="30" t="n">
        <v>73880</v>
      </c>
      <c r="AC13" s="30" t="n">
        <v>102872</v>
      </c>
      <c r="AD13" s="30" t="n">
        <v>27595</v>
      </c>
      <c r="AE13" s="30" t="n">
        <v>45471</v>
      </c>
      <c r="AF13" s="30" t="n">
        <v>96899</v>
      </c>
      <c r="AH13" s="31" t="n">
        <f aca="false">SUM(X13:Y13,AA13)/SUM(W13:Y13,AA13)</f>
        <v>0.429711104712544</v>
      </c>
      <c r="AI13" s="31" t="n">
        <f aca="false">LOG(AH13)</f>
        <v>-0.36682342301364</v>
      </c>
      <c r="AJ13" s="31" t="n">
        <f aca="false">AG13*O13</f>
        <v>0</v>
      </c>
      <c r="AK13" s="31" t="n">
        <f aca="false">(AH13*56.2)-10.78</f>
        <v>13.369764084845</v>
      </c>
      <c r="AL13" s="31" t="n">
        <f aca="false">(68.4*AI13)+38.6</f>
        <v>13.509277865867</v>
      </c>
      <c r="AM13" s="31" t="n">
        <f aca="false">54.7*AI13+30.7</f>
        <v>10.6347587611539</v>
      </c>
      <c r="AN13" s="8" t="n">
        <v>11.58199529</v>
      </c>
      <c r="AO13" s="8" t="n">
        <v>5.99121864</v>
      </c>
      <c r="AP13" s="8" t="n">
        <v>17.67898515</v>
      </c>
      <c r="AQ13" s="8" t="n">
        <v>10.12772131</v>
      </c>
      <c r="AR13" s="8" t="n">
        <v>4.69910208</v>
      </c>
      <c r="AS13" s="8" t="n">
        <v>15.8863687</v>
      </c>
      <c r="AT13" s="31"/>
      <c r="AU13" s="31" t="n">
        <f aca="false">SUM(AB13:AF13)/SUM(Z13,AB13:AF13)</f>
        <v>0.038307164867412</v>
      </c>
      <c r="AV13" s="31" t="n">
        <f aca="false">SUM(W13:Y13)/SUM(W13:AA13)</f>
        <v>0.223820383253246</v>
      </c>
      <c r="AW13" s="31" t="n">
        <f aca="false">(V13/SUM(V13,Z13))*100</f>
        <v>52.6998709283076</v>
      </c>
      <c r="AX13" s="31" t="n">
        <f aca="false">V13/Z13</f>
        <v>1.11415913576961</v>
      </c>
      <c r="AY13" s="31" t="n">
        <f aca="false">X13/Z13</f>
        <v>0.0983011408331077</v>
      </c>
      <c r="AZ13" s="31" t="n">
        <f aca="false">X13/Y13</f>
        <v>8.57000631003295</v>
      </c>
      <c r="BA13" s="31" t="n">
        <f aca="false">(-0.77*AH13)+(3.32*AH13^2)+1.59</f>
        <v>1.87216587263542</v>
      </c>
      <c r="BB13" s="31" t="n">
        <f aca="false">(0*(V13/SUM(V13:AA13)))+(1*(W13/SUM(V13:AA13)))+(2*(X13/SUM(V13:AA13)))+(3*(Y13/SUM(V13:AA13)))+(4*(Z13/SUM(V13:AA13)))+(4*(AA13/SUM(V13:AA13)))</f>
        <v>1.86034847417416</v>
      </c>
      <c r="BC13" s="31" t="n">
        <f aca="false">ABS(BA13-BB13)</f>
        <v>0.0118173984612551</v>
      </c>
      <c r="BE13" s="8" t="n">
        <f aca="false">((R13/U13)*SUM(V13:AA13))/P13</f>
        <v>696.450715068631</v>
      </c>
    </row>
    <row r="14" customFormat="false" ht="15.75" hidden="false" customHeight="false" outlineLevel="0" collapsed="false">
      <c r="A14" s="28" t="n">
        <v>371</v>
      </c>
      <c r="B14" s="28" t="s">
        <v>98</v>
      </c>
      <c r="C14" s="28" t="s">
        <v>99</v>
      </c>
      <c r="D14" s="28" t="n">
        <v>1</v>
      </c>
      <c r="E14" s="28" t="s">
        <v>58</v>
      </c>
      <c r="F14" s="28" t="n">
        <v>1</v>
      </c>
      <c r="G14" s="28" t="n">
        <v>97</v>
      </c>
      <c r="H14" s="28" t="n">
        <v>99</v>
      </c>
      <c r="I14" s="28" t="n">
        <v>0.98</v>
      </c>
      <c r="J14" s="41"/>
      <c r="K14" s="8" t="n">
        <v>23.28</v>
      </c>
      <c r="L14" s="41"/>
      <c r="M14" s="8" t="n">
        <v>2.27272727272728</v>
      </c>
      <c r="N14" s="28" t="s">
        <v>59</v>
      </c>
      <c r="O14" s="41"/>
      <c r="P14" s="28" t="n">
        <v>26.947</v>
      </c>
      <c r="Q14" s="28"/>
      <c r="R14" s="30" t="n">
        <v>1000</v>
      </c>
      <c r="U14" s="30" t="n">
        <v>1614047</v>
      </c>
      <c r="V14" s="30" t="n">
        <v>9126892</v>
      </c>
      <c r="W14" s="30" t="n">
        <v>1613557</v>
      </c>
      <c r="X14" s="30" t="n">
        <v>901414</v>
      </c>
      <c r="Y14" s="30" t="n">
        <v>124301</v>
      </c>
      <c r="Z14" s="30" t="n">
        <v>8071733</v>
      </c>
      <c r="AA14" s="30" t="n">
        <v>326840</v>
      </c>
      <c r="AB14" s="30" t="n">
        <v>108355</v>
      </c>
      <c r="AC14" s="30" t="n">
        <v>138805</v>
      </c>
      <c r="AD14" s="30" t="n">
        <v>43674</v>
      </c>
      <c r="AE14" s="30" t="n">
        <v>73372</v>
      </c>
      <c r="AF14" s="30" t="n">
        <v>133522</v>
      </c>
      <c r="AH14" s="31" t="n">
        <f aca="false">SUM(X14:Y14,AA14)/SUM(W14:Y14,AA14)</f>
        <v>0.456002672859285</v>
      </c>
      <c r="AI14" s="31" t="n">
        <f aca="false">LOG(AH14)</f>
        <v>-0.341032611711362</v>
      </c>
      <c r="AJ14" s="31" t="n">
        <f aca="false">AG14*O14</f>
        <v>0</v>
      </c>
      <c r="AK14" s="31" t="n">
        <f aca="false">(AH14*56.2)-10.78</f>
        <v>14.8473502146918</v>
      </c>
      <c r="AL14" s="31" t="n">
        <f aca="false">(68.4*AI14)+38.6</f>
        <v>15.2733693589428</v>
      </c>
      <c r="AM14" s="31" t="n">
        <f aca="false">54.7*AI14+30.7</f>
        <v>12.0455161393885</v>
      </c>
      <c r="AN14" s="8" t="n">
        <v>13.31939695</v>
      </c>
      <c r="AO14" s="8" t="n">
        <v>7.78351503</v>
      </c>
      <c r="AP14" s="8" t="n">
        <v>19.72081348</v>
      </c>
      <c r="AQ14" s="8" t="n">
        <v>11.74610831</v>
      </c>
      <c r="AR14" s="8" t="n">
        <v>6.38654409</v>
      </c>
      <c r="AS14" s="8" t="n">
        <v>17.78632919</v>
      </c>
      <c r="AT14" s="31"/>
      <c r="AU14" s="31" t="n">
        <f aca="false">SUM(AB14:AF14)/SUM(Z14,AB14:AF14)</f>
        <v>0.0580815992977855</v>
      </c>
      <c r="AV14" s="31" t="n">
        <f aca="false">SUM(W14:Y14)/SUM(W14:AA14)</f>
        <v>0.239111167080168</v>
      </c>
      <c r="AW14" s="31" t="n">
        <f aca="false">(V14/SUM(V14,Z14))*100</f>
        <v>53.0675679015038</v>
      </c>
      <c r="AX14" s="31" t="n">
        <f aca="false">V14/Z14</f>
        <v>1.13072273327178</v>
      </c>
      <c r="AY14" s="31" t="n">
        <f aca="false">X14/Z14</f>
        <v>0.111675398579215</v>
      </c>
      <c r="AZ14" s="31" t="n">
        <f aca="false">X14/Y14</f>
        <v>7.25186442586946</v>
      </c>
      <c r="BA14" s="31" t="n">
        <f aca="false">(-0.77*AH14)+(3.32*AH14^2)+1.59</f>
        <v>1.92923355491233</v>
      </c>
      <c r="BB14" s="31" t="n">
        <f aca="false">(0*(V14/SUM(V14:AA14)))+(1*(W14/SUM(V14:AA14)))+(2*(X14/SUM(V14:AA14)))+(3*(Y14/SUM(V14:AA14)))+(4*(Z14/SUM(V14:AA14)))+(4*(AA14/SUM(V14:AA14)))</f>
        <v>1.85390863267892</v>
      </c>
      <c r="BC14" s="31" t="n">
        <f aca="false">ABS(BA14-BB14)</f>
        <v>0.0753249222334085</v>
      </c>
      <c r="BE14" s="8" t="n">
        <f aca="false">((R14/U14)*SUM(V14:AA14))/P14</f>
        <v>463.624056749322</v>
      </c>
    </row>
    <row r="15" customFormat="false" ht="15.75" hidden="false" customHeight="false" outlineLevel="0" collapsed="false">
      <c r="A15" s="28" t="n">
        <v>371</v>
      </c>
      <c r="B15" s="28" t="s">
        <v>98</v>
      </c>
      <c r="C15" s="28" t="s">
        <v>99</v>
      </c>
      <c r="D15" s="28" t="n">
        <v>1</v>
      </c>
      <c r="E15" s="28" t="s">
        <v>58</v>
      </c>
      <c r="F15" s="28" t="n">
        <v>1</v>
      </c>
      <c r="G15" s="28" t="n">
        <v>105</v>
      </c>
      <c r="H15" s="28" t="n">
        <v>107</v>
      </c>
      <c r="I15" s="28" t="n">
        <v>1.06</v>
      </c>
      <c r="J15" s="41"/>
      <c r="K15" s="8" t="n">
        <v>26.8</v>
      </c>
      <c r="L15" s="41"/>
      <c r="M15" s="8" t="n">
        <v>2.27272727272727</v>
      </c>
      <c r="N15" s="28" t="s">
        <v>59</v>
      </c>
      <c r="O15" s="41"/>
      <c r="P15" s="30" t="n">
        <v>22.632</v>
      </c>
      <c r="Q15" s="30"/>
      <c r="R15" s="30" t="n">
        <v>1000</v>
      </c>
      <c r="U15" s="30" t="n">
        <v>970645</v>
      </c>
      <c r="V15" s="30" t="n">
        <v>4598120</v>
      </c>
      <c r="W15" s="30" t="n">
        <v>676169</v>
      </c>
      <c r="X15" s="30" t="n">
        <v>371226</v>
      </c>
      <c r="Y15" s="30" t="n">
        <v>48458</v>
      </c>
      <c r="Z15" s="30" t="n">
        <v>4367670</v>
      </c>
      <c r="AA15" s="30" t="n">
        <v>130331</v>
      </c>
      <c r="AB15" s="30" t="n">
        <v>57349</v>
      </c>
      <c r="AC15" s="30" t="n">
        <v>65726</v>
      </c>
      <c r="AD15" s="30" t="n">
        <v>18433</v>
      </c>
      <c r="AE15" s="30" t="n">
        <v>30159</v>
      </c>
      <c r="AF15" s="30" t="n">
        <v>78335</v>
      </c>
      <c r="AH15" s="31" t="n">
        <f aca="false">SUM(X15:Y15,AA15)/SUM(W15:Y15,AA15)</f>
        <v>0.448558291414665</v>
      </c>
      <c r="AI15" s="31" t="n">
        <f aca="false">LOG(AH15)</f>
        <v>-0.348181111160043</v>
      </c>
      <c r="AJ15" s="31" t="n">
        <f aca="false">AG15*O15</f>
        <v>0</v>
      </c>
      <c r="AK15" s="31" t="n">
        <f aca="false">(AH15*56.2)-10.78</f>
        <v>14.4289759775042</v>
      </c>
      <c r="AL15" s="31" t="n">
        <f aca="false">(68.4*AI15)+38.6</f>
        <v>14.784411996653</v>
      </c>
      <c r="AM15" s="31" t="n">
        <f aca="false">54.7*AI15+30.7</f>
        <v>11.6544932195456</v>
      </c>
      <c r="AN15" s="8" t="n">
        <v>12.89903748</v>
      </c>
      <c r="AO15" s="8" t="n">
        <v>7.1279147</v>
      </c>
      <c r="AP15" s="8" t="n">
        <v>18.94673951</v>
      </c>
      <c r="AQ15" s="8" t="n">
        <v>11.27879603</v>
      </c>
      <c r="AR15" s="8" t="n">
        <v>5.65387253</v>
      </c>
      <c r="AS15" s="8" t="n">
        <v>17.26450581</v>
      </c>
      <c r="AT15" s="31"/>
      <c r="AU15" s="31" t="n">
        <f aca="false">SUM(AB15:AF15)/SUM(Z15,AB15:AF15)</f>
        <v>0.054140268083138</v>
      </c>
      <c r="AV15" s="31" t="n">
        <f aca="false">SUM(W15:Y15)/SUM(W15:AA15)</f>
        <v>0.195903039299917</v>
      </c>
      <c r="AW15" s="31" t="n">
        <f aca="false">(V15/SUM(V15,Z15))*100</f>
        <v>51.2851628244695</v>
      </c>
      <c r="AX15" s="31" t="n">
        <f aca="false">V15/Z15</f>
        <v>1.05276268582562</v>
      </c>
      <c r="AY15" s="31" t="n">
        <f aca="false">X15/Z15</f>
        <v>0.0849940586170659</v>
      </c>
      <c r="AZ15" s="31" t="n">
        <f aca="false">X15/Y15</f>
        <v>7.66077840604235</v>
      </c>
      <c r="BA15" s="31" t="n">
        <f aca="false">(-0.77*AH15)+(3.32*AH15^2)+1.59</f>
        <v>1.91260919105623</v>
      </c>
      <c r="BB15" s="31" t="n">
        <f aca="false">(0*(V15/SUM(V15:AA15)))+(1*(W15/SUM(V15:AA15)))+(2*(X15/SUM(V15:AA15)))+(3*(Y15/SUM(V15:AA15)))+(4*(Z15/SUM(V15:AA15)))+(4*(AA15/SUM(V15:AA15)))</f>
        <v>1.91876460830846</v>
      </c>
      <c r="BC15" s="31" t="n">
        <f aca="false">ABS(BA15-BB15)</f>
        <v>0.00615541725223001</v>
      </c>
      <c r="BE15" s="8" t="n">
        <f aca="false">((R15/U15)*SUM(V15:AA15))/P15</f>
        <v>463.954029423803</v>
      </c>
    </row>
    <row r="16" customFormat="false" ht="15.75" hidden="false" customHeight="false" outlineLevel="0" collapsed="false">
      <c r="A16" s="28" t="n">
        <v>371</v>
      </c>
      <c r="B16" s="28" t="s">
        <v>98</v>
      </c>
      <c r="C16" s="28" t="s">
        <v>99</v>
      </c>
      <c r="D16" s="28" t="n">
        <v>1</v>
      </c>
      <c r="E16" s="28" t="s">
        <v>58</v>
      </c>
      <c r="F16" s="28" t="n">
        <v>1</v>
      </c>
      <c r="G16" s="28" t="n">
        <v>117</v>
      </c>
      <c r="H16" s="28" t="n">
        <v>119</v>
      </c>
      <c r="I16" s="28" t="n">
        <v>1.18</v>
      </c>
      <c r="J16" s="41"/>
      <c r="K16" s="8" t="n">
        <v>32.08</v>
      </c>
      <c r="L16" s="41"/>
      <c r="M16" s="8" t="n">
        <v>2.27272727272727</v>
      </c>
      <c r="N16" s="28" t="s">
        <v>59</v>
      </c>
      <c r="O16" s="41"/>
      <c r="P16" s="28" t="n">
        <v>28.518</v>
      </c>
      <c r="Q16" s="28"/>
      <c r="R16" s="30" t="n">
        <v>1000</v>
      </c>
      <c r="U16" s="30" t="n">
        <v>884650</v>
      </c>
      <c r="V16" s="30" t="n">
        <v>3708147</v>
      </c>
      <c r="W16" s="30" t="n">
        <v>520614</v>
      </c>
      <c r="X16" s="30" t="n">
        <v>306871</v>
      </c>
      <c r="Y16" s="30" t="n">
        <v>43368</v>
      </c>
      <c r="Z16" s="30" t="n">
        <v>3808987</v>
      </c>
      <c r="AA16" s="30" t="n">
        <v>118000</v>
      </c>
      <c r="AB16" s="30" t="n">
        <v>46918</v>
      </c>
      <c r="AC16" s="30" t="n">
        <v>48246</v>
      </c>
      <c r="AD16" s="30" t="n">
        <v>18234</v>
      </c>
      <c r="AE16" s="30" t="n">
        <v>25775</v>
      </c>
      <c r="AF16" s="30" t="n">
        <v>70483</v>
      </c>
      <c r="AH16" s="31" t="n">
        <f aca="false">SUM(X16:Y16,AA16)/SUM(W16:Y16,AA16)</f>
        <v>0.47351729731315</v>
      </c>
      <c r="AI16" s="31" t="n">
        <f aca="false">LOG(AH16)</f>
        <v>-0.324664151844564</v>
      </c>
      <c r="AJ16" s="31" t="n">
        <f aca="false">AG16*O16</f>
        <v>0</v>
      </c>
      <c r="AK16" s="31" t="n">
        <f aca="false">(AH16*56.2)-10.78</f>
        <v>15.831672108999</v>
      </c>
      <c r="AL16" s="31" t="n">
        <f aca="false">(68.4*AI16)+38.6</f>
        <v>16.3929720138318</v>
      </c>
      <c r="AM16" s="31" t="n">
        <f aca="false">54.7*AI16+30.7</f>
        <v>12.9408708941024</v>
      </c>
      <c r="AN16" s="8" t="n">
        <v>14.47627105</v>
      </c>
      <c r="AO16" s="8" t="n">
        <v>9.01567088</v>
      </c>
      <c r="AP16" s="8" t="n">
        <v>21.05746615</v>
      </c>
      <c r="AQ16" s="8" t="n">
        <v>12.75706099</v>
      </c>
      <c r="AR16" s="8" t="n">
        <v>7.49579752</v>
      </c>
      <c r="AS16" s="8" t="n">
        <v>18.96161636</v>
      </c>
      <c r="AT16" s="31"/>
      <c r="AU16" s="31" t="n">
        <f aca="false">SUM(AB16:AF16)/SUM(Z16,AB16:AF16)</f>
        <v>0.0521708447353995</v>
      </c>
      <c r="AV16" s="31" t="n">
        <f aca="false">SUM(W16:Y16)/SUM(W16:AA16)</f>
        <v>0.181509387557734</v>
      </c>
      <c r="AW16" s="31" t="n">
        <f aca="false">(V16/SUM(V16,Z16))*100</f>
        <v>49.3292656483176</v>
      </c>
      <c r="AX16" s="31" t="n">
        <f aca="false">V16/Z16</f>
        <v>0.973525769449988</v>
      </c>
      <c r="AY16" s="31" t="n">
        <f aca="false">X16/Z16</f>
        <v>0.0805649901141695</v>
      </c>
      <c r="AZ16" s="31" t="n">
        <f aca="false">X16/Y16</f>
        <v>7.07597767939495</v>
      </c>
      <c r="BA16" s="31" t="n">
        <f aca="false">(-0.77*AH16)+(3.32*AH16^2)+1.59</f>
        <v>1.96979753550664</v>
      </c>
      <c r="BB16" s="31" t="n">
        <f aca="false">(0*(V16/SUM(V16:AA16)))+(1*(W16/SUM(V16:AA16)))+(2*(X16/SUM(V16:AA16)))+(3*(Y16/SUM(V16:AA16)))+(4*(Z16/SUM(V16:AA16)))+(4*(AA16/SUM(V16:AA16)))</f>
        <v>1.99534845280154</v>
      </c>
      <c r="BC16" s="31" t="n">
        <f aca="false">ABS(BA16-BB16)</f>
        <v>0.0255509172948947</v>
      </c>
      <c r="BE16" s="8" t="n">
        <f aca="false">((R16/U16)*SUM(V16:AA16))/P16</f>
        <v>337.158542768426</v>
      </c>
    </row>
    <row r="17" customFormat="false" ht="15.75" hidden="false" customHeight="false" outlineLevel="0" collapsed="false">
      <c r="A17" s="28" t="n">
        <v>371</v>
      </c>
      <c r="B17" s="28" t="s">
        <v>98</v>
      </c>
      <c r="C17" s="28" t="s">
        <v>100</v>
      </c>
      <c r="D17" s="28" t="n">
        <v>1</v>
      </c>
      <c r="E17" s="28" t="s">
        <v>58</v>
      </c>
      <c r="F17" s="28" t="n">
        <v>1</v>
      </c>
      <c r="G17" s="28" t="n">
        <v>111</v>
      </c>
      <c r="H17" s="28" t="n">
        <v>113</v>
      </c>
      <c r="I17" s="28" t="n">
        <v>1.3</v>
      </c>
      <c r="J17" s="41"/>
      <c r="K17" s="8" t="n">
        <v>37.36</v>
      </c>
      <c r="L17" s="41"/>
      <c r="M17" s="8" t="n">
        <v>2.27272727272727</v>
      </c>
      <c r="N17" s="28" t="s">
        <v>59</v>
      </c>
      <c r="O17" s="41"/>
      <c r="P17" s="30" t="n">
        <v>23.567</v>
      </c>
      <c r="Q17" s="30"/>
      <c r="R17" s="30" t="n">
        <v>1000</v>
      </c>
      <c r="U17" s="30" t="n">
        <v>1007859</v>
      </c>
      <c r="V17" s="30" t="n">
        <v>5332474</v>
      </c>
      <c r="W17" s="30" t="n">
        <v>877761</v>
      </c>
      <c r="X17" s="30" t="n">
        <v>496463</v>
      </c>
      <c r="Y17" s="30" t="n">
        <v>63632</v>
      </c>
      <c r="Z17" s="30" t="n">
        <v>5299939</v>
      </c>
      <c r="AA17" s="30" t="n">
        <v>174725</v>
      </c>
      <c r="AB17" s="30" t="n">
        <v>54853</v>
      </c>
      <c r="AC17" s="30" t="n">
        <v>57820</v>
      </c>
      <c r="AD17" s="30" t="n">
        <v>17549</v>
      </c>
      <c r="AE17" s="30" t="n">
        <v>27405</v>
      </c>
      <c r="AF17" s="30" t="n">
        <v>64711</v>
      </c>
      <c r="AH17" s="31" t="n">
        <f aca="false">SUM(X17:Y17,AA17)/SUM(W17:Y17,AA17)</f>
        <v>0.455679435637652</v>
      </c>
      <c r="AI17" s="31" t="n">
        <f aca="false">LOG(AH17)</f>
        <v>-0.341340570255848</v>
      </c>
      <c r="AJ17" s="31" t="n">
        <f aca="false">AG17*O17</f>
        <v>0</v>
      </c>
      <c r="AK17" s="31" t="n">
        <f aca="false">(AH17*56.2)-10.78</f>
        <v>14.829184282836</v>
      </c>
      <c r="AL17" s="31" t="n">
        <f aca="false">(68.4*AI17)+38.6</f>
        <v>15.2523049945</v>
      </c>
      <c r="AM17" s="31" t="n">
        <f aca="false">54.7*AI17+30.7</f>
        <v>12.0286708070051</v>
      </c>
      <c r="AN17" s="8" t="n">
        <v>13.33693178</v>
      </c>
      <c r="AO17" s="8" t="n">
        <v>7.66512545</v>
      </c>
      <c r="AP17" s="8" t="n">
        <v>19.64250443</v>
      </c>
      <c r="AQ17" s="8" t="n">
        <v>11.60819703</v>
      </c>
      <c r="AR17" s="8" t="n">
        <v>6.24656661</v>
      </c>
      <c r="AS17" s="8" t="n">
        <v>17.5978144</v>
      </c>
      <c r="AT17" s="31"/>
      <c r="AU17" s="31" t="n">
        <f aca="false">SUM(AB17:AF17)/SUM(Z17,AB17:AF17)</f>
        <v>0.0402620151071741</v>
      </c>
      <c r="AV17" s="31" t="n">
        <f aca="false">SUM(W17:Y17)/SUM(W17:AA17)</f>
        <v>0.208007499435806</v>
      </c>
      <c r="AW17" s="31" t="n">
        <f aca="false">(V17/SUM(V17,Z17))*100</f>
        <v>50.1529991357559</v>
      </c>
      <c r="AX17" s="31" t="n">
        <f aca="false">V17/Z17</f>
        <v>1.00613874989882</v>
      </c>
      <c r="AY17" s="31" t="n">
        <f aca="false">X17/Z17</f>
        <v>0.0936733422780904</v>
      </c>
      <c r="AZ17" s="31" t="n">
        <f aca="false">X17/Y17</f>
        <v>7.80209642946945</v>
      </c>
      <c r="BA17" s="31" t="n">
        <f aca="false">(-0.77*AH17)+(3.32*AH17^2)+1.59</f>
        <v>1.92850407812833</v>
      </c>
      <c r="BB17" s="31" t="n">
        <f aca="false">(0*(V17/SUM(V17:AA17)))+(1*(W17/SUM(V17:AA17)))+(2*(X17/SUM(V17:AA17)))+(3*(Y17/SUM(V17:AA17)))+(4*(Z17/SUM(V17:AA17)))+(4*(AA17/SUM(V17:AA17)))</f>
        <v>1.95673750432217</v>
      </c>
      <c r="BC17" s="31" t="n">
        <f aca="false">ABS(BA17-BB17)</f>
        <v>0.0282334261938444</v>
      </c>
      <c r="BE17" s="8" t="n">
        <f aca="false">((R17/U17)*SUM(V17:AA17))/P17</f>
        <v>515.530656982441</v>
      </c>
    </row>
    <row r="18" customFormat="false" ht="15.75" hidden="false" customHeight="false" outlineLevel="0" collapsed="false">
      <c r="A18" s="28" t="n">
        <v>371</v>
      </c>
      <c r="B18" s="28" t="s">
        <v>98</v>
      </c>
      <c r="C18" s="28" t="s">
        <v>100</v>
      </c>
      <c r="D18" s="28" t="n">
        <v>1</v>
      </c>
      <c r="E18" s="28" t="s">
        <v>58</v>
      </c>
      <c r="F18" s="28" t="n">
        <v>1</v>
      </c>
      <c r="G18" s="28" t="n">
        <v>127</v>
      </c>
      <c r="H18" s="28" t="n">
        <v>129</v>
      </c>
      <c r="I18" s="28" t="n">
        <v>1.46</v>
      </c>
      <c r="J18" s="41"/>
      <c r="K18" s="8" t="n">
        <v>44.4</v>
      </c>
      <c r="L18" s="41"/>
      <c r="M18" s="8" t="n">
        <v>2.27272727272728</v>
      </c>
      <c r="N18" s="28" t="s">
        <v>59</v>
      </c>
      <c r="O18" s="41"/>
      <c r="P18" s="30" t="n">
        <v>24.755</v>
      </c>
      <c r="Q18" s="30"/>
      <c r="R18" s="30" t="n">
        <v>1000</v>
      </c>
      <c r="U18" s="30" t="n">
        <v>1016049</v>
      </c>
      <c r="V18" s="30" t="n">
        <v>2904009</v>
      </c>
      <c r="W18" s="30" t="n">
        <v>469087</v>
      </c>
      <c r="X18" s="30" t="n">
        <v>306325</v>
      </c>
      <c r="Y18" s="30" t="n">
        <v>35446</v>
      </c>
      <c r="Z18" s="30" t="n">
        <v>3306823</v>
      </c>
      <c r="AA18" s="30" t="n">
        <v>110449</v>
      </c>
      <c r="AB18" s="30" t="n">
        <v>43204</v>
      </c>
      <c r="AC18" s="30" t="n">
        <v>40665</v>
      </c>
      <c r="AD18" s="30" t="n">
        <v>11617</v>
      </c>
      <c r="AE18" s="30" t="n">
        <v>18305</v>
      </c>
      <c r="AF18" s="30" t="n">
        <v>40490</v>
      </c>
      <c r="AH18" s="31" t="n">
        <f aca="false">SUM(X18:Y18,AA18)/SUM(W18:Y18,AA18)</f>
        <v>0.490846156601437</v>
      </c>
      <c r="AI18" s="31" t="n">
        <f aca="false">LOG(AH18)</f>
        <v>-0.309054605246606</v>
      </c>
      <c r="AJ18" s="31" t="n">
        <f aca="false">AG18*O18</f>
        <v>0</v>
      </c>
      <c r="AK18" s="31" t="n">
        <f aca="false">(AH18*56.2)-10.78</f>
        <v>16.8055540010008</v>
      </c>
      <c r="AL18" s="31" t="n">
        <f aca="false">(68.4*AI18)+38.6</f>
        <v>17.4606650011322</v>
      </c>
      <c r="AM18" s="31" t="n">
        <f aca="false">54.7*AI18+30.7</f>
        <v>13.7947130930107</v>
      </c>
      <c r="AN18" s="8" t="n">
        <v>15.65444471</v>
      </c>
      <c r="AO18" s="8" t="n">
        <v>10.18667154</v>
      </c>
      <c r="AP18" s="8" t="n">
        <v>22.19060489</v>
      </c>
      <c r="AQ18" s="8" t="n">
        <v>13.80823931</v>
      </c>
      <c r="AR18" s="8" t="n">
        <v>8.5432339</v>
      </c>
      <c r="AS18" s="8" t="n">
        <v>19.82926462</v>
      </c>
      <c r="AT18" s="31"/>
      <c r="AU18" s="31" t="n">
        <f aca="false">SUM(AB18:AF18)/SUM(Z18,AB18:AF18)</f>
        <v>0.0445756614074584</v>
      </c>
      <c r="AV18" s="31" t="n">
        <f aca="false">SUM(W18:Y18)/SUM(W18:AA18)</f>
        <v>0.191776979421163</v>
      </c>
      <c r="AW18" s="31" t="n">
        <f aca="false">(V18/SUM(V18,Z18))*100</f>
        <v>46.7571655456145</v>
      </c>
      <c r="AX18" s="31" t="n">
        <f aca="false">V18/Z18</f>
        <v>0.87818700910209</v>
      </c>
      <c r="AY18" s="31" t="n">
        <f aca="false">X18/Z18</f>
        <v>0.092634229288958</v>
      </c>
      <c r="AZ18" s="31" t="n">
        <f aca="false">X18/Y18</f>
        <v>8.64201884556791</v>
      </c>
      <c r="BA18" s="31" t="n">
        <f aca="false">(-0.77*AH18)+(3.32*AH18^2)+1.59</f>
        <v>2.01193589159223</v>
      </c>
      <c r="BB18" s="31" t="n">
        <f aca="false">(0*(V18/SUM(V18:AA18)))+(1*(W18/SUM(V18:AA18)))+(2*(X18/SUM(V18:AA18)))+(3*(Y18/SUM(V18:AA18)))+(4*(Z18/SUM(V18:AA18)))+(4*(AA18/SUM(V18:AA18)))</f>
        <v>2.08312863784623</v>
      </c>
      <c r="BC18" s="31" t="n">
        <f aca="false">ABS(BA18-BB18)</f>
        <v>0.0711927462540043</v>
      </c>
      <c r="BE18" s="8" t="n">
        <f aca="false">((R18/U18)*SUM(V18:AA18))/P18</f>
        <v>283.558202881057</v>
      </c>
    </row>
    <row r="19" customFormat="false" ht="15.75" hidden="false" customHeight="false" outlineLevel="0" collapsed="false">
      <c r="A19" s="28" t="n">
        <v>371</v>
      </c>
      <c r="B19" s="28" t="s">
        <v>98</v>
      </c>
      <c r="C19" s="28" t="s">
        <v>99</v>
      </c>
      <c r="D19" s="28" t="n">
        <v>1</v>
      </c>
      <c r="E19" s="28" t="s">
        <v>58</v>
      </c>
      <c r="F19" s="28" t="n">
        <v>2</v>
      </c>
      <c r="G19" s="28" t="n">
        <v>8</v>
      </c>
      <c r="H19" s="28" t="n">
        <v>10</v>
      </c>
      <c r="I19" s="28" t="n">
        <v>1.59</v>
      </c>
      <c r="J19" s="41"/>
      <c r="K19" s="8" t="n">
        <v>50.12</v>
      </c>
      <c r="L19" s="41"/>
      <c r="M19" s="8" t="n">
        <v>2.27272727272727</v>
      </c>
      <c r="N19" s="28" t="s">
        <v>59</v>
      </c>
      <c r="O19" s="41"/>
      <c r="P19" s="28" t="n">
        <v>26.398</v>
      </c>
      <c r="Q19" s="28"/>
      <c r="R19" s="30" t="n">
        <v>1000</v>
      </c>
      <c r="U19" s="45" t="n">
        <v>1048974</v>
      </c>
      <c r="V19" s="45" t="n">
        <v>2273838</v>
      </c>
      <c r="W19" s="45" t="n">
        <v>442448</v>
      </c>
      <c r="X19" s="45" t="n">
        <v>322294</v>
      </c>
      <c r="Y19" s="45" t="n">
        <v>40150</v>
      </c>
      <c r="Z19" s="45" t="n">
        <v>3201292</v>
      </c>
      <c r="AA19" s="45" t="n">
        <v>120589</v>
      </c>
      <c r="AB19" s="45" t="n">
        <v>31444</v>
      </c>
      <c r="AC19" s="45" t="n">
        <v>43342</v>
      </c>
      <c r="AD19" s="45" t="n">
        <v>11231</v>
      </c>
      <c r="AE19" s="45" t="n">
        <v>19448</v>
      </c>
      <c r="AF19" s="45" t="n">
        <v>41362</v>
      </c>
      <c r="AH19" s="31" t="n">
        <f aca="false">SUM(X19:Y19,AA19)/SUM(W19:Y19,AA19)</f>
        <v>0.521926436091071</v>
      </c>
      <c r="AI19" s="31" t="n">
        <f aca="false">LOG(AH19)</f>
        <v>-0.282390705141652</v>
      </c>
      <c r="AJ19" s="31" t="n">
        <f aca="false">AG19*O19</f>
        <v>0</v>
      </c>
      <c r="AK19" s="31" t="n">
        <f aca="false">(AH19*56.2)-10.78</f>
        <v>18.5522657083182</v>
      </c>
      <c r="AL19" s="31" t="n">
        <f aca="false">(68.4*AI19)+38.6</f>
        <v>19.284475768311</v>
      </c>
      <c r="AM19" s="31" t="n">
        <f aca="false">54.7*AI19+30.7</f>
        <v>15.2532284287516</v>
      </c>
      <c r="AN19" s="8" t="n">
        <v>17.52007115</v>
      </c>
      <c r="AO19" s="8" t="n">
        <v>12.11542266</v>
      </c>
      <c r="AP19" s="8" t="n">
        <v>23.97749841</v>
      </c>
      <c r="AQ19" s="8" t="n">
        <v>15.88330948</v>
      </c>
      <c r="AR19" s="8" t="n">
        <v>10.47860815</v>
      </c>
      <c r="AS19" s="8" t="n">
        <v>21.95948905</v>
      </c>
      <c r="AT19" s="31"/>
      <c r="AU19" s="31" t="n">
        <f aca="false">SUM(AB19:AF19)/SUM(Z19,AB19:AF19)</f>
        <v>0.0438535786810445</v>
      </c>
      <c r="AV19" s="31" t="n">
        <f aca="false">SUM(W19:Y19)/SUM(W19:AA19)</f>
        <v>0.195041500950016</v>
      </c>
      <c r="AW19" s="31" t="n">
        <f aca="false">(V19/SUM(V19,Z19))*100</f>
        <v>41.5303015636158</v>
      </c>
      <c r="AX19" s="31" t="n">
        <f aca="false">V19/Z19</f>
        <v>0.71028759638296</v>
      </c>
      <c r="AY19" s="31" t="n">
        <f aca="false">X19/Z19</f>
        <v>0.10067622697336</v>
      </c>
      <c r="AZ19" s="31" t="n">
        <f aca="false">X19/Y19</f>
        <v>8.02724782067248</v>
      </c>
      <c r="BA19" s="31" t="n">
        <f aca="false">(-0.77*AH19)+(3.32*AH19^2)+1.59</f>
        <v>2.09250856378309</v>
      </c>
      <c r="BB19" s="31" t="n">
        <f aca="false">(0*(V19/SUM(V19:AA19)))+(1*(W19/SUM(V19:AA19)))+(2*(X19/SUM(V19:AA19)))+(3*(Y19/SUM(V19:AA19)))+(4*(Z19/SUM(V19:AA19)))+(4*(AA19/SUM(V19:AA19)))</f>
        <v>2.26462911118954</v>
      </c>
      <c r="BC19" s="31" t="n">
        <f aca="false">ABS(BA19-BB19)</f>
        <v>0.172120547406454</v>
      </c>
      <c r="BE19" s="8" t="n">
        <f aca="false">((R19/U19)*SUM(V19:AA19))/P19</f>
        <v>231.145628949276</v>
      </c>
    </row>
    <row r="20" customFormat="false" ht="15.75" hidden="false" customHeight="false" outlineLevel="0" collapsed="false">
      <c r="A20" s="28" t="n">
        <v>371</v>
      </c>
      <c r="B20" s="28" t="s">
        <v>98</v>
      </c>
      <c r="C20" s="28" t="s">
        <v>99</v>
      </c>
      <c r="D20" s="28" t="n">
        <v>1</v>
      </c>
      <c r="E20" s="28" t="s">
        <v>58</v>
      </c>
      <c r="F20" s="28" t="n">
        <v>2</v>
      </c>
      <c r="G20" s="28" t="n">
        <v>20</v>
      </c>
      <c r="H20" s="28" t="n">
        <v>22</v>
      </c>
      <c r="I20" s="28" t="n">
        <v>1.71</v>
      </c>
      <c r="J20" s="41"/>
      <c r="K20" s="8" t="n">
        <v>55.4</v>
      </c>
      <c r="L20" s="41"/>
      <c r="M20" s="8" t="n">
        <v>2.27272727272731</v>
      </c>
      <c r="N20" s="28" t="s">
        <v>59</v>
      </c>
      <c r="O20" s="41"/>
      <c r="P20" s="28" t="n">
        <v>24.353</v>
      </c>
      <c r="Q20" s="28"/>
      <c r="R20" s="30" t="n">
        <v>1000</v>
      </c>
      <c r="U20" s="30" t="n">
        <v>1120248</v>
      </c>
      <c r="V20" s="30" t="n">
        <v>2690289</v>
      </c>
      <c r="W20" s="30" t="n">
        <v>466606</v>
      </c>
      <c r="X20" s="30" t="n">
        <v>305310</v>
      </c>
      <c r="Y20" s="30" t="n">
        <v>33083</v>
      </c>
      <c r="Z20" s="30" t="n">
        <v>3020360</v>
      </c>
      <c r="AA20" s="30" t="n">
        <v>101220</v>
      </c>
      <c r="AB20" s="30" t="n">
        <v>51827</v>
      </c>
      <c r="AC20" s="30" t="n">
        <v>33624</v>
      </c>
      <c r="AD20" s="30" t="n">
        <v>11125</v>
      </c>
      <c r="AE20" s="30" t="n">
        <v>16305</v>
      </c>
      <c r="AF20" s="30" t="n">
        <v>35289</v>
      </c>
      <c r="AH20" s="31" t="n">
        <f aca="false">SUM(X20:Y20,AA20)/SUM(W20:Y20,AA20)</f>
        <v>0.485106800894707</v>
      </c>
      <c r="AI20" s="31" t="n">
        <f aca="false">LOG(AH20)</f>
        <v>-0.314162636793563</v>
      </c>
      <c r="AJ20" s="31" t="n">
        <f aca="false">AG20*O20</f>
        <v>0</v>
      </c>
      <c r="AK20" s="31" t="n">
        <f aca="false">(AH20*56.2)-10.78</f>
        <v>16.4830022102825</v>
      </c>
      <c r="AL20" s="31" t="n">
        <f aca="false">(68.4*AI20)+38.6</f>
        <v>17.1112756433203</v>
      </c>
      <c r="AM20" s="31" t="n">
        <f aca="false">54.7*AI20+30.7</f>
        <v>13.5153037673921</v>
      </c>
      <c r="AN20" s="8" t="n">
        <v>15.27001894</v>
      </c>
      <c r="AO20" s="8" t="n">
        <v>9.54423163</v>
      </c>
      <c r="AP20" s="8" t="n">
        <v>21.78730432</v>
      </c>
      <c r="AQ20" s="8" t="n">
        <v>13.49418293</v>
      </c>
      <c r="AR20" s="8" t="n">
        <v>8.09207935</v>
      </c>
      <c r="AS20" s="8" t="n">
        <v>19.52527866</v>
      </c>
      <c r="AT20" s="31"/>
      <c r="AU20" s="31" t="n">
        <f aca="false">SUM(AB20:AF20)/SUM(Z20,AB20:AF20)</f>
        <v>0.046763009976235</v>
      </c>
      <c r="AV20" s="31" t="n">
        <f aca="false">SUM(W20:Y20)/SUM(W20:AA20)</f>
        <v>0.20501281140657</v>
      </c>
      <c r="AW20" s="31" t="n">
        <f aca="false">(V20/SUM(V20,Z20))*100</f>
        <v>47.1100395068932</v>
      </c>
      <c r="AX20" s="31" t="n">
        <f aca="false">V20/Z20</f>
        <v>0.890717993881524</v>
      </c>
      <c r="AY20" s="31" t="n">
        <f aca="false">X20/Z20</f>
        <v>0.101083976744494</v>
      </c>
      <c r="AZ20" s="31" t="n">
        <f aca="false">X20/Y20</f>
        <v>9.22860683734849</v>
      </c>
      <c r="BA20" s="31" t="n">
        <f aca="false">(-0.77*AH20)+(3.32*AH20^2)+1.59</f>
        <v>1.99775874278174</v>
      </c>
      <c r="BB20" s="31" t="n">
        <f aca="false">(0*(V20/SUM(V20:AA20)))+(1*(W20/SUM(V20:AA20)))+(2*(X20/SUM(V20:AA20)))+(3*(Y20/SUM(V20:AA20)))+(4*(Z20/SUM(V20:AA20)))+(4*(AA20/SUM(V20:AA20)))</f>
        <v>2.06484321585379</v>
      </c>
      <c r="BC20" s="31" t="n">
        <f aca="false">ABS(BA20-BB20)</f>
        <v>0.0670844730720448</v>
      </c>
      <c r="BE20" s="8" t="n">
        <f aca="false">((R20/U20)*SUM(V20:AA20))/P20</f>
        <v>242.541369233209</v>
      </c>
    </row>
    <row r="21" customFormat="false" ht="15.75" hidden="false" customHeight="false" outlineLevel="0" collapsed="false">
      <c r="A21" s="28" t="n">
        <v>371</v>
      </c>
      <c r="B21" s="28" t="s">
        <v>98</v>
      </c>
      <c r="C21" s="28" t="s">
        <v>99</v>
      </c>
      <c r="D21" s="28" t="n">
        <v>1</v>
      </c>
      <c r="E21" s="28" t="s">
        <v>58</v>
      </c>
      <c r="F21" s="28" t="n">
        <v>2</v>
      </c>
      <c r="G21" s="28" t="n">
        <v>35</v>
      </c>
      <c r="H21" s="28" t="n">
        <v>37</v>
      </c>
      <c r="I21" s="28" t="n">
        <v>1.86</v>
      </c>
      <c r="J21" s="41"/>
      <c r="K21" s="8" t="n">
        <v>61.9999999999999</v>
      </c>
      <c r="L21" s="41"/>
      <c r="M21" s="8" t="n">
        <v>2.83606557377048</v>
      </c>
      <c r="N21" s="28" t="s">
        <v>59</v>
      </c>
      <c r="O21" s="41"/>
      <c r="P21" s="30" t="n">
        <v>22.268</v>
      </c>
      <c r="Q21" s="30"/>
      <c r="R21" s="30" t="n">
        <v>1000</v>
      </c>
      <c r="U21" s="30" t="n">
        <v>996784</v>
      </c>
      <c r="V21" s="30" t="n">
        <v>6034277</v>
      </c>
      <c r="W21" s="30" t="n">
        <v>1021306</v>
      </c>
      <c r="X21" s="30" t="n">
        <v>568731</v>
      </c>
      <c r="Y21" s="30" t="n">
        <v>64443</v>
      </c>
      <c r="Z21" s="30" t="n">
        <v>5687018</v>
      </c>
      <c r="AA21" s="30" t="n">
        <v>191307</v>
      </c>
      <c r="AB21" s="30" t="n">
        <v>42116</v>
      </c>
      <c r="AC21" s="30" t="n">
        <v>49860</v>
      </c>
      <c r="AD21" s="30" t="n">
        <v>13972</v>
      </c>
      <c r="AE21" s="30" t="n">
        <v>24576</v>
      </c>
      <c r="AF21" s="30" t="n">
        <v>52599</v>
      </c>
      <c r="AH21" s="31" t="n">
        <f aca="false">SUM(X21:Y21,AA21)/SUM(W21:Y21,AA21)</f>
        <v>0.446682634561843</v>
      </c>
      <c r="AI21" s="31" t="n">
        <f aca="false">LOG(AH21)</f>
        <v>-0.350000931030653</v>
      </c>
      <c r="AJ21" s="31" t="n">
        <f aca="false">AG21*O21</f>
        <v>0</v>
      </c>
      <c r="AK21" s="31" t="n">
        <f aca="false">(AH21*56.2)-10.78</f>
        <v>14.3235640623756</v>
      </c>
      <c r="AL21" s="31" t="n">
        <f aca="false">(68.4*AI21)+38.6</f>
        <v>14.6599363175033</v>
      </c>
      <c r="AM21" s="31" t="n">
        <f aca="false">54.7*AI21+30.7</f>
        <v>11.5549490726233</v>
      </c>
      <c r="AN21" s="8" t="n">
        <v>12.70479162</v>
      </c>
      <c r="AO21" s="8" t="n">
        <v>7.0328277</v>
      </c>
      <c r="AP21" s="8" t="n">
        <v>18.94167908</v>
      </c>
      <c r="AQ21" s="8" t="n">
        <v>11.11283719</v>
      </c>
      <c r="AR21" s="8" t="n">
        <v>5.49936797</v>
      </c>
      <c r="AS21" s="8" t="n">
        <v>17.10952334</v>
      </c>
      <c r="AT21" s="31"/>
      <c r="AU21" s="31" t="n">
        <f aca="false">SUM(AB21:AF21)/SUM(Z21,AB21:AF21)</f>
        <v>0.0311956731533365</v>
      </c>
      <c r="AV21" s="31" t="n">
        <f aca="false">SUM(W21:Y21)/SUM(W21:AA21)</f>
        <v>0.219636642658346</v>
      </c>
      <c r="AW21" s="31" t="n">
        <f aca="false">(V21/SUM(V21,Z21))*100</f>
        <v>51.4813166975151</v>
      </c>
      <c r="AX21" s="31" t="n">
        <f aca="false">V21/Z21</f>
        <v>1.06106170228404</v>
      </c>
      <c r="AY21" s="31" t="n">
        <f aca="false">X21/Z21</f>
        <v>0.100005134501069</v>
      </c>
      <c r="AZ21" s="31" t="n">
        <f aca="false">X21/Y21</f>
        <v>8.82533401610726</v>
      </c>
      <c r="BA21" s="31" t="n">
        <f aca="false">(-0.77*AH21)+(3.32*AH21^2)+1.59</f>
        <v>1.90847861977082</v>
      </c>
      <c r="BB21" s="31" t="n">
        <f aca="false">(0*(V21/SUM(V21:AA21)))+(1*(W21/SUM(V21:AA21)))+(2*(X21/SUM(V21:AA21)))+(3*(Y21/SUM(V21:AA21)))+(4*(Z21/SUM(V21:AA21)))+(4*(AA21/SUM(V21:AA21)))</f>
        <v>1.90648195389399</v>
      </c>
      <c r="BC21" s="31" t="n">
        <f aca="false">ABS(BA21-BB21)</f>
        <v>0.00199666587683089</v>
      </c>
      <c r="BE21" s="8" t="n">
        <f aca="false">((R21/U21)*SUM(V21:AA21))/P21</f>
        <v>611.229320464256</v>
      </c>
    </row>
    <row r="22" customFormat="false" ht="15.75" hidden="false" customHeight="false" outlineLevel="0" collapsed="false">
      <c r="A22" s="28" t="n">
        <v>371</v>
      </c>
      <c r="B22" s="28" t="s">
        <v>98</v>
      </c>
      <c r="C22" s="28" t="s">
        <v>99</v>
      </c>
      <c r="D22" s="28" t="n">
        <v>1</v>
      </c>
      <c r="E22" s="28" t="s">
        <v>58</v>
      </c>
      <c r="F22" s="28" t="n">
        <v>2</v>
      </c>
      <c r="G22" s="28" t="n">
        <v>47</v>
      </c>
      <c r="H22" s="28" t="n">
        <v>49</v>
      </c>
      <c r="I22" s="28" t="n">
        <v>1.98</v>
      </c>
      <c r="J22" s="41"/>
      <c r="K22" s="8" t="n">
        <v>66.2312138728323</v>
      </c>
      <c r="L22" s="41"/>
      <c r="M22" s="8" t="n">
        <v>2.83606557377045</v>
      </c>
      <c r="N22" s="28" t="s">
        <v>59</v>
      </c>
      <c r="O22" s="41"/>
      <c r="P22" s="30" t="n">
        <v>22.158</v>
      </c>
      <c r="Q22" s="30"/>
      <c r="R22" s="30" t="n">
        <v>1000</v>
      </c>
      <c r="U22" s="30" t="n">
        <v>759083</v>
      </c>
      <c r="V22" s="30" t="n">
        <v>923854</v>
      </c>
      <c r="W22" s="30" t="n">
        <v>158116</v>
      </c>
      <c r="X22" s="30" t="n">
        <v>105221</v>
      </c>
      <c r="Y22" s="30" t="n">
        <v>12879</v>
      </c>
      <c r="Z22" s="30" t="n">
        <v>1384317</v>
      </c>
      <c r="AA22" s="30" t="n">
        <v>47173</v>
      </c>
      <c r="AB22" s="30" t="n">
        <v>32371</v>
      </c>
      <c r="AC22" s="30" t="n">
        <v>24068</v>
      </c>
      <c r="AD22" s="30" t="n">
        <v>7560</v>
      </c>
      <c r="AE22" s="30" t="n">
        <v>11312</v>
      </c>
      <c r="AF22" s="30" t="n">
        <v>29216</v>
      </c>
      <c r="AH22" s="31" t="n">
        <f aca="false">SUM(X22:Y22,AA22)/SUM(W22:Y22,AA22)</f>
        <v>0.511065620661185</v>
      </c>
      <c r="AI22" s="31" t="n">
        <f aca="false">LOG(AH22)</f>
        <v>-0.291523333013307</v>
      </c>
      <c r="AJ22" s="31" t="n">
        <f aca="false">AG22*O22</f>
        <v>0</v>
      </c>
      <c r="AK22" s="31" t="n">
        <f aca="false">(AH22*56.2)-10.78</f>
        <v>17.9418878811586</v>
      </c>
      <c r="AL22" s="31" t="n">
        <f aca="false">(68.4*AI22)+38.6</f>
        <v>18.6598040218898</v>
      </c>
      <c r="AM22" s="31" t="n">
        <f aca="false">54.7*AI22+30.7</f>
        <v>14.7536736841721</v>
      </c>
      <c r="AN22" s="8" t="n">
        <v>17.04981176</v>
      </c>
      <c r="AO22" s="8" t="n">
        <v>11.34377823</v>
      </c>
      <c r="AP22" s="8" t="n">
        <v>23.51298553</v>
      </c>
      <c r="AQ22" s="8" t="n">
        <v>15.1994748</v>
      </c>
      <c r="AR22" s="8" t="n">
        <v>9.78901378</v>
      </c>
      <c r="AS22" s="8" t="n">
        <v>21.41389662</v>
      </c>
      <c r="AT22" s="31"/>
      <c r="AU22" s="31" t="n">
        <f aca="false">SUM(AB22:AF22)/SUM(Z22,AB22:AF22)</f>
        <v>0.0702068181757122</v>
      </c>
      <c r="AV22" s="31" t="n">
        <f aca="false">SUM(W22:Y22)/SUM(W22:AA22)</f>
        <v>0.161746811219261</v>
      </c>
      <c r="AW22" s="31" t="n">
        <f aca="false">(V22/SUM(V22,Z22))*100</f>
        <v>40.0253707372634</v>
      </c>
      <c r="AX22" s="31" t="n">
        <f aca="false">V22/Z22</f>
        <v>0.667371707491853</v>
      </c>
      <c r="AY22" s="31" t="n">
        <f aca="false">X22/Z22</f>
        <v>0.0760093244538643</v>
      </c>
      <c r="AZ22" s="31" t="n">
        <f aca="false">X22/Y22</f>
        <v>8.16996661231462</v>
      </c>
      <c r="BA22" s="31" t="n">
        <f aca="false">(-0.77*AH22)+(3.32*AH22^2)+1.59</f>
        <v>2.06362385991527</v>
      </c>
      <c r="BB22" s="31" t="n">
        <f aca="false">(0*(V22/SUM(V22:AA22)))+(1*(W22/SUM(V22:AA22)))+(2*(X22/SUM(V22:AA22)))+(3*(Y22/SUM(V22:AA22)))+(4*(Z22/SUM(V22:AA22)))+(4*(AA22/SUM(V22:AA22)))</f>
        <v>2.3306156804329</v>
      </c>
      <c r="BC22" s="31" t="n">
        <f aca="false">ABS(BA22-BB22)</f>
        <v>0.266991820517628</v>
      </c>
      <c r="BE22" s="8" t="n">
        <f aca="false">((R22/U22)*SUM(V22:AA22))/P22</f>
        <v>156.456443237449</v>
      </c>
    </row>
    <row r="23" customFormat="false" ht="15.75" hidden="false" customHeight="false" outlineLevel="0" collapsed="false">
      <c r="A23" s="28" t="n">
        <v>371</v>
      </c>
      <c r="B23" s="28" t="s">
        <v>98</v>
      </c>
      <c r="C23" s="28" t="s">
        <v>99</v>
      </c>
      <c r="D23" s="28" t="n">
        <v>1</v>
      </c>
      <c r="E23" s="28" t="s">
        <v>58</v>
      </c>
      <c r="F23" s="28" t="n">
        <v>2</v>
      </c>
      <c r="G23" s="28" t="n">
        <v>60</v>
      </c>
      <c r="H23" s="28" t="n">
        <v>62</v>
      </c>
      <c r="I23" s="28" t="n">
        <v>2.11</v>
      </c>
      <c r="J23" s="41"/>
      <c r="K23" s="8" t="n">
        <v>70.8150289017341</v>
      </c>
      <c r="L23" s="41"/>
      <c r="M23" s="8" t="n">
        <v>2.83606557377051</v>
      </c>
      <c r="N23" s="28" t="s">
        <v>59</v>
      </c>
      <c r="O23" s="41"/>
      <c r="P23" s="30" t="n">
        <v>21.546</v>
      </c>
      <c r="Q23" s="30"/>
      <c r="R23" s="30" t="n">
        <v>1000</v>
      </c>
      <c r="U23" s="30" t="n">
        <v>654614</v>
      </c>
      <c r="V23" s="30" t="n">
        <v>681505</v>
      </c>
      <c r="W23" s="30" t="n">
        <v>137342</v>
      </c>
      <c r="X23" s="30" t="n">
        <v>106769</v>
      </c>
      <c r="Y23" s="30" t="n">
        <v>11538</v>
      </c>
      <c r="Z23" s="30" t="n">
        <v>1211163</v>
      </c>
      <c r="AA23" s="30" t="n">
        <v>48166</v>
      </c>
      <c r="AB23" s="30" t="n">
        <v>25457</v>
      </c>
      <c r="AC23" s="30" t="n">
        <v>16894</v>
      </c>
      <c r="AD23" s="30" t="n">
        <v>6806</v>
      </c>
      <c r="AE23" s="30" t="n">
        <v>7674</v>
      </c>
      <c r="AF23" s="30" t="n">
        <v>17855</v>
      </c>
      <c r="AH23" s="31" t="n">
        <f aca="false">SUM(X23:Y23,AA23)/SUM(W23:Y23,AA23)</f>
        <v>0.547942004180176</v>
      </c>
      <c r="AI23" s="31" t="n">
        <f aca="false">LOG(AH23)</f>
        <v>-0.26126540610947</v>
      </c>
      <c r="AJ23" s="31" t="n">
        <f aca="false">AG23*O23</f>
        <v>0</v>
      </c>
      <c r="AK23" s="31" t="n">
        <f aca="false">(AH23*56.2)-10.78</f>
        <v>20.0143406349259</v>
      </c>
      <c r="AL23" s="31" t="n">
        <f aca="false">(68.4*AI23)+38.6</f>
        <v>20.7294462221122</v>
      </c>
      <c r="AM23" s="31" t="n">
        <f aca="false">54.7*AI23+30.7</f>
        <v>16.408782285812</v>
      </c>
      <c r="AN23" s="8" t="n">
        <v>19.37374035</v>
      </c>
      <c r="AO23" s="8" t="n">
        <v>13.51990712</v>
      </c>
      <c r="AP23" s="8" t="n">
        <v>26.07444372</v>
      </c>
      <c r="AQ23" s="8" t="n">
        <v>17.54574444</v>
      </c>
      <c r="AR23" s="8" t="n">
        <v>11.96970581</v>
      </c>
      <c r="AS23" s="8" t="n">
        <v>23.87017338</v>
      </c>
      <c r="AT23" s="31"/>
      <c r="AU23" s="31" t="n">
        <f aca="false">SUM(AB23:AF23)/SUM(Z23,AB23:AF23)</f>
        <v>0.0580830253007935</v>
      </c>
      <c r="AV23" s="31" t="n">
        <f aca="false">SUM(W23:Y23)/SUM(W23:AA23)</f>
        <v>0.168747664982594</v>
      </c>
      <c r="AW23" s="31" t="n">
        <f aca="false">(V23/SUM(V23,Z23))*100</f>
        <v>36.0076357818698</v>
      </c>
      <c r="AX23" s="31" t="n">
        <f aca="false">V23/Z23</f>
        <v>0.562686442700116</v>
      </c>
      <c r="AY23" s="31" t="n">
        <f aca="false">X23/Z23</f>
        <v>0.0881541130302032</v>
      </c>
      <c r="AZ23" s="31" t="n">
        <f aca="false">X23/Y23</f>
        <v>9.25368348067256</v>
      </c>
      <c r="BA23" s="31" t="n">
        <f aca="false">(-0.77*AH23)+(3.32*AH23^2)+1.59</f>
        <v>2.16488291739862</v>
      </c>
      <c r="BB23" s="31" t="n">
        <f aca="false">(0*(V23/SUM(V23:AA23)))+(1*(W23/SUM(V23:AA23)))+(2*(X23/SUM(V23:AA23)))+(3*(Y23/SUM(V23:AA23)))+(4*(Z23/SUM(V23:AA23)))+(4*(AA23/SUM(V23:AA23)))</f>
        <v>2.46886044645008</v>
      </c>
      <c r="BC23" s="31" t="n">
        <f aca="false">ABS(BA23-BB23)</f>
        <v>0.303977529051452</v>
      </c>
      <c r="BE23" s="8" t="n">
        <f aca="false">((R23/U23)*SUM(V23:AA23))/P23</f>
        <v>155.73129736993</v>
      </c>
    </row>
    <row r="24" customFormat="false" ht="15.75" hidden="false" customHeight="false" outlineLevel="0" collapsed="false">
      <c r="A24" s="28" t="n">
        <v>371</v>
      </c>
      <c r="B24" s="28" t="s">
        <v>98</v>
      </c>
      <c r="C24" s="28" t="s">
        <v>99</v>
      </c>
      <c r="D24" s="28" t="n">
        <v>1</v>
      </c>
      <c r="E24" s="28" t="s">
        <v>58</v>
      </c>
      <c r="F24" s="28" t="n">
        <v>2</v>
      </c>
      <c r="G24" s="28" t="n">
        <v>76</v>
      </c>
      <c r="H24" s="28" t="n">
        <v>78</v>
      </c>
      <c r="I24" s="28" t="n">
        <v>2.27</v>
      </c>
      <c r="J24" s="41"/>
      <c r="K24" s="8" t="n">
        <v>76.4566473988439</v>
      </c>
      <c r="L24" s="41"/>
      <c r="M24" s="8" t="n">
        <v>2.83606557377052</v>
      </c>
      <c r="N24" s="28" t="s">
        <v>59</v>
      </c>
      <c r="O24" s="41"/>
      <c r="P24" s="30" t="n">
        <v>25.772</v>
      </c>
      <c r="Q24" s="30"/>
      <c r="R24" s="30" t="n">
        <v>1000</v>
      </c>
      <c r="U24" s="45" t="n">
        <v>560360</v>
      </c>
      <c r="V24" s="45" t="n">
        <v>596420</v>
      </c>
      <c r="W24" s="45" t="n">
        <v>119802</v>
      </c>
      <c r="X24" s="45" t="n">
        <v>96058</v>
      </c>
      <c r="Y24" s="45" t="n">
        <v>12920</v>
      </c>
      <c r="Z24" s="45" t="n">
        <v>1157673</v>
      </c>
      <c r="AA24" s="45" t="n">
        <v>50876</v>
      </c>
      <c r="AB24" s="45" t="n">
        <v>24136</v>
      </c>
      <c r="AC24" s="45" t="n">
        <v>25412</v>
      </c>
      <c r="AD24" s="45" t="n">
        <v>8367</v>
      </c>
      <c r="AE24" s="45" t="n">
        <v>19148</v>
      </c>
      <c r="AF24" s="45" t="n">
        <v>32284</v>
      </c>
      <c r="AH24" s="31" t="n">
        <f aca="false">SUM(X24:Y24,AA24)/SUM(W24:Y24,AA24)</f>
        <v>0.571609405841462</v>
      </c>
      <c r="AI24" s="31" t="n">
        <f aca="false">LOG(AH24)</f>
        <v>-0.242900633499969</v>
      </c>
      <c r="AJ24" s="31" t="n">
        <f aca="false">AG24*O24</f>
        <v>0</v>
      </c>
      <c r="AK24" s="31" t="n">
        <f aca="false">(AH24*56.2)-10.78</f>
        <v>21.3444486082902</v>
      </c>
      <c r="AL24" s="31" t="n">
        <f aca="false">(68.4*AI24)+38.6</f>
        <v>21.9855966686021</v>
      </c>
      <c r="AM24" s="31" t="n">
        <f aca="false">54.7*AI24+30.7</f>
        <v>17.4133353475517</v>
      </c>
      <c r="AN24" s="8" t="n">
        <v>20.74977125</v>
      </c>
      <c r="AO24" s="8" t="n">
        <v>15.12245807</v>
      </c>
      <c r="AP24" s="8" t="n">
        <v>27.51489531</v>
      </c>
      <c r="AQ24" s="8" t="n">
        <v>18.93563464</v>
      </c>
      <c r="AR24" s="8" t="n">
        <v>13.30085154</v>
      </c>
      <c r="AS24" s="8" t="n">
        <v>25.06787851</v>
      </c>
      <c r="AT24" s="31"/>
      <c r="AU24" s="31" t="n">
        <f aca="false">SUM(AB24:AF24)/SUM(Z24,AB24:AF24)</f>
        <v>0.0863025050906852</v>
      </c>
      <c r="AV24" s="31" t="n">
        <f aca="false">SUM(W24:Y24)/SUM(W24:AA24)</f>
        <v>0.159170238685785</v>
      </c>
      <c r="AW24" s="31" t="n">
        <f aca="false">(V24/SUM(V24,Z24))*100</f>
        <v>34.0016179301782</v>
      </c>
      <c r="AX24" s="31" t="n">
        <f aca="false">V24/Z24</f>
        <v>0.515188658628127</v>
      </c>
      <c r="AY24" s="31" t="n">
        <f aca="false">X24/Z24</f>
        <v>0.0829750715443826</v>
      </c>
      <c r="AZ24" s="31" t="n">
        <f aca="false">X24/Y24</f>
        <v>7.43482972136223</v>
      </c>
      <c r="BA24" s="31" t="n">
        <f aca="false">(-0.77*AH24)+(3.32*AH24^2)+1.59</f>
        <v>2.23462863615222</v>
      </c>
      <c r="BB24" s="31" t="n">
        <f aca="false">(0*(V24/SUM(V24:AA24)))+(1*(W24/SUM(V24:AA24)))+(2*(X24/SUM(V24:AA24)))+(3*(Y24/SUM(V24:AA24)))+(4*(Z24/SUM(V24:AA24)))+(4*(AA24/SUM(V24:AA24)))</f>
        <v>2.54941686510971</v>
      </c>
      <c r="BC24" s="31" t="n">
        <f aca="false">ABS(BA24-BB24)</f>
        <v>0.314788228957486</v>
      </c>
      <c r="BE24" s="8" t="n">
        <f aca="false">((R24/U24)*SUM(V24:AA24))/P24</f>
        <v>140.82575981315</v>
      </c>
    </row>
    <row r="25" customFormat="false" ht="15.75" hidden="false" customHeight="false" outlineLevel="0" collapsed="false">
      <c r="A25" s="28" t="n">
        <v>371</v>
      </c>
      <c r="B25" s="28" t="s">
        <v>98</v>
      </c>
      <c r="C25" s="28" t="s">
        <v>99</v>
      </c>
      <c r="D25" s="28" t="n">
        <v>1</v>
      </c>
      <c r="E25" s="28" t="s">
        <v>58</v>
      </c>
      <c r="F25" s="28" t="n">
        <v>2</v>
      </c>
      <c r="G25" s="28" t="n">
        <v>91</v>
      </c>
      <c r="H25" s="28" t="n">
        <v>93</v>
      </c>
      <c r="I25" s="28" t="n">
        <v>2.42</v>
      </c>
      <c r="J25" s="41"/>
      <c r="K25" s="8" t="n">
        <v>81.7456647398843</v>
      </c>
      <c r="L25" s="41"/>
      <c r="M25" s="8" t="n">
        <v>2.83606557377046</v>
      </c>
      <c r="N25" s="28" t="s">
        <v>59</v>
      </c>
      <c r="O25" s="41"/>
      <c r="P25" s="30" t="n">
        <v>30.674</v>
      </c>
      <c r="Q25" s="30"/>
      <c r="R25" s="30" t="n">
        <v>1000</v>
      </c>
      <c r="U25" s="30" t="n">
        <v>910571</v>
      </c>
      <c r="V25" s="30" t="n">
        <v>398445</v>
      </c>
      <c r="W25" s="30" t="n">
        <v>82854</v>
      </c>
      <c r="X25" s="30" t="n">
        <v>67617</v>
      </c>
      <c r="Y25" s="30" t="n">
        <v>7780</v>
      </c>
      <c r="Z25" s="30" t="n">
        <v>703406</v>
      </c>
      <c r="AA25" s="30" t="n">
        <v>30216</v>
      </c>
      <c r="AB25" s="30" t="n">
        <v>24291</v>
      </c>
      <c r="AC25" s="30" t="n">
        <v>20485</v>
      </c>
      <c r="AD25" s="30" t="n">
        <v>7323</v>
      </c>
      <c r="AE25" s="30" t="n">
        <v>8294</v>
      </c>
      <c r="AF25" s="30" t="n">
        <v>21058</v>
      </c>
      <c r="AH25" s="31" t="n">
        <f aca="false">SUM(X25:Y25,AA25)/SUM(W25:Y25,AA25)</f>
        <v>0.560379270641545</v>
      </c>
      <c r="AI25" s="31" t="n">
        <f aca="false">LOG(AH25)</f>
        <v>-0.251517938362173</v>
      </c>
      <c r="AJ25" s="31" t="n">
        <f aca="false">AG25*O25</f>
        <v>0</v>
      </c>
      <c r="AK25" s="31" t="n">
        <f aca="false">(AH25*56.2)-10.78</f>
        <v>20.7133150100548</v>
      </c>
      <c r="AL25" s="31" t="n">
        <f aca="false">(68.4*AI25)+38.6</f>
        <v>21.3961730160274</v>
      </c>
      <c r="AM25" s="31" t="n">
        <f aca="false">54.7*AI25+30.7</f>
        <v>16.9419687715891</v>
      </c>
      <c r="AN25" s="8" t="n">
        <v>20.14946435</v>
      </c>
      <c r="AO25" s="8" t="n">
        <v>14.44196529</v>
      </c>
      <c r="AP25" s="8" t="n">
        <v>26.66766156</v>
      </c>
      <c r="AQ25" s="8" t="n">
        <v>18.20206526</v>
      </c>
      <c r="AR25" s="8" t="n">
        <v>12.61238375</v>
      </c>
      <c r="AS25" s="8" t="n">
        <v>24.68026431</v>
      </c>
      <c r="AT25" s="31"/>
      <c r="AU25" s="31" t="n">
        <f aca="false">SUM(AB25:AF25)/SUM(Z25,AB25:AF25)</f>
        <v>0.103778140476545</v>
      </c>
      <c r="AV25" s="31" t="n">
        <f aca="false">SUM(W25:Y25)/SUM(W25:AA25)</f>
        <v>0.177436697825812</v>
      </c>
      <c r="AW25" s="31" t="n">
        <f aca="false">(V25/SUM(V25,Z25))*100</f>
        <v>36.1614229147135</v>
      </c>
      <c r="AX25" s="31" t="n">
        <f aca="false">V25/Z25</f>
        <v>0.566450954356375</v>
      </c>
      <c r="AY25" s="31" t="n">
        <f aca="false">X25/Z25</f>
        <v>0.0961279829856441</v>
      </c>
      <c r="AZ25" s="31" t="n">
        <f aca="false">X25/Y25</f>
        <v>8.69113110539846</v>
      </c>
      <c r="BA25" s="31" t="n">
        <f aca="false">(-0.77*AH25)+(3.32*AH25^2)+1.59</f>
        <v>2.20107071912898</v>
      </c>
      <c r="BB25" s="31" t="n">
        <f aca="false">(0*(V25/SUM(V25:AA25)))+(1*(W25/SUM(V25:AA25)))+(2*(X25/SUM(V25:AA25)))+(3*(Y25/SUM(V25:AA25)))+(4*(Z25/SUM(V25:AA25)))+(4*(AA25/SUM(V25:AA25)))</f>
        <v>2.46134363776991</v>
      </c>
      <c r="BC25" s="31" t="n">
        <f aca="false">ABS(BA25-BB25)</f>
        <v>0.260272918640935</v>
      </c>
      <c r="BE25" s="8" t="n">
        <f aca="false">((R25/U25)*SUM(V25:AA25))/P25</f>
        <v>46.1968674694972</v>
      </c>
    </row>
    <row r="26" customFormat="false" ht="15.75" hidden="false" customHeight="false" outlineLevel="0" collapsed="false">
      <c r="A26" s="46" t="n">
        <v>371</v>
      </c>
      <c r="B26" s="46" t="s">
        <v>98</v>
      </c>
      <c r="C26" s="46" t="s">
        <v>99</v>
      </c>
      <c r="D26" s="46" t="n">
        <v>1</v>
      </c>
      <c r="E26" s="46" t="s">
        <v>58</v>
      </c>
      <c r="F26" s="46" t="n">
        <v>2</v>
      </c>
      <c r="G26" s="46" t="n">
        <v>101</v>
      </c>
      <c r="H26" s="46" t="n">
        <v>103</v>
      </c>
      <c r="I26" s="46" t="n">
        <v>2.52</v>
      </c>
      <c r="J26" s="47"/>
      <c r="K26" s="48" t="n">
        <v>85.271676300578</v>
      </c>
      <c r="L26" s="47"/>
      <c r="M26" s="48" t="n">
        <v>2.8360655737705</v>
      </c>
      <c r="N26" s="46" t="s">
        <v>59</v>
      </c>
      <c r="O26" s="47"/>
      <c r="P26" s="49" t="n">
        <v>28.919</v>
      </c>
      <c r="Q26" s="49"/>
      <c r="R26" s="49" t="n">
        <v>1000</v>
      </c>
      <c r="S26" s="50"/>
      <c r="T26" s="50"/>
      <c r="U26" s="54" t="n">
        <v>938359</v>
      </c>
      <c r="V26" s="54" t="n">
        <v>1188497</v>
      </c>
      <c r="W26" s="54" t="n">
        <v>246901</v>
      </c>
      <c r="X26" s="54" t="n">
        <v>182424</v>
      </c>
      <c r="Y26" s="54" t="n">
        <v>22917</v>
      </c>
      <c r="Z26" s="54" t="n">
        <v>1643287</v>
      </c>
      <c r="AA26" s="54" t="n">
        <v>88675</v>
      </c>
      <c r="AB26" s="54" t="n">
        <v>64548</v>
      </c>
      <c r="AC26" s="54" t="n">
        <v>58979</v>
      </c>
      <c r="AD26" s="54" t="n">
        <v>4596</v>
      </c>
      <c r="AE26" s="54" t="n">
        <v>13762</v>
      </c>
      <c r="AF26" s="54" t="n">
        <v>24718</v>
      </c>
      <c r="AG26" s="50"/>
      <c r="AH26" s="52" t="n">
        <f aca="false">SUM(X26:Y26,AA26)/SUM(W26:Y26,AA26)</f>
        <v>0.543551043875493</v>
      </c>
      <c r="AI26" s="52" t="n">
        <f aca="false">LOG(AH26)</f>
        <v>-0.264759665869228</v>
      </c>
      <c r="AJ26" s="52" t="n">
        <f aca="false">AG26*O26</f>
        <v>0</v>
      </c>
      <c r="AK26" s="52" t="n">
        <f aca="false">(AH26*56.2)-10.78</f>
        <v>19.7675686658027</v>
      </c>
      <c r="AL26" s="52" t="n">
        <f aca="false">(68.4*AI26)+38.6</f>
        <v>20.4904388545448</v>
      </c>
      <c r="AM26" s="52" t="n">
        <f aca="false">54.7*AI26+30.7</f>
        <v>16.2176462769533</v>
      </c>
      <c r="AN26" s="48" t="n">
        <v>19.04362245</v>
      </c>
      <c r="AO26" s="48" t="n">
        <v>13.37749419</v>
      </c>
      <c r="AP26" s="48" t="n">
        <v>25.66297643</v>
      </c>
      <c r="AQ26" s="48" t="n">
        <v>17.27392277</v>
      </c>
      <c r="AR26" s="48" t="n">
        <v>11.75264911</v>
      </c>
      <c r="AS26" s="48" t="n">
        <v>23.204187</v>
      </c>
      <c r="AT26" s="52"/>
      <c r="AU26" s="52" t="n">
        <f aca="false">SUM(AB26:AF26)/SUM(Z26,AB26:AF26)</f>
        <v>0.0920514506406467</v>
      </c>
      <c r="AV26" s="52" t="n">
        <f aca="false">SUM(W26:Y26)/SUM(W26:AA26)</f>
        <v>0.207051172875794</v>
      </c>
      <c r="AW26" s="52" t="n">
        <f aca="false">(V26/SUM(V26,Z26))*100</f>
        <v>41.9699030717032</v>
      </c>
      <c r="AX26" s="52" t="n">
        <f aca="false">V26/Z26</f>
        <v>0.723243718230595</v>
      </c>
      <c r="AY26" s="52" t="n">
        <f aca="false">X26/Z26</f>
        <v>0.111011649212828</v>
      </c>
      <c r="AZ26" s="52" t="n">
        <f aca="false">X26/Y26</f>
        <v>7.96020421521142</v>
      </c>
      <c r="BA26" s="52" t="n">
        <f aca="false">(-0.77*AH26)+(3.32*AH26^2)+1.59</f>
        <v>2.15235218404569</v>
      </c>
      <c r="BB26" s="52" t="n">
        <f aca="false">(0*(V26/SUM(V26:AA26)))+(1*(W26/SUM(V26:AA26)))+(2*(X26/SUM(V26:AA26)))+(3*(Y26/SUM(V26:AA26)))+(4*(Z26/SUM(V26:AA26)))+(4*(AA26/SUM(V26:AA26)))</f>
        <v>2.25586199310286</v>
      </c>
      <c r="BC26" s="52" t="n">
        <f aca="false">ABS(BA26-BB26)</f>
        <v>0.103509809057169</v>
      </c>
      <c r="BD26" s="50"/>
      <c r="BE26" s="48" t="n">
        <f aca="false">((R26/U26)*SUM(V26:AA26))/P26</f>
        <v>124.286954521265</v>
      </c>
    </row>
    <row r="27" customFormat="false" ht="15.75" hidden="false" customHeight="false" outlineLevel="0" collapsed="false">
      <c r="A27" s="28" t="n">
        <v>371</v>
      </c>
      <c r="B27" s="28" t="s">
        <v>98</v>
      </c>
      <c r="C27" s="28" t="s">
        <v>99</v>
      </c>
      <c r="D27" s="28" t="n">
        <v>1</v>
      </c>
      <c r="E27" s="28" t="s">
        <v>58</v>
      </c>
      <c r="F27" s="28" t="n">
        <v>2</v>
      </c>
      <c r="G27" s="28" t="n">
        <v>114</v>
      </c>
      <c r="H27" s="28" t="n">
        <v>116</v>
      </c>
      <c r="I27" s="28" t="n">
        <v>2.65</v>
      </c>
      <c r="J27" s="41"/>
      <c r="K27" s="8" t="n">
        <v>89.8554913294797</v>
      </c>
      <c r="L27" s="41"/>
      <c r="M27" s="8" t="n">
        <v>2.83606557377047</v>
      </c>
      <c r="N27" s="28" t="s">
        <v>59</v>
      </c>
      <c r="O27" s="41"/>
      <c r="P27" s="30" t="n">
        <v>25.116</v>
      </c>
      <c r="Q27" s="30"/>
      <c r="R27" s="30" t="n">
        <v>1000</v>
      </c>
      <c r="U27" s="30" t="n">
        <v>1039946</v>
      </c>
      <c r="V27" s="30" t="n">
        <v>3513400</v>
      </c>
      <c r="W27" s="30" t="n">
        <v>611540</v>
      </c>
      <c r="X27" s="30" t="n">
        <v>430343</v>
      </c>
      <c r="Y27" s="30" t="n">
        <v>58036</v>
      </c>
      <c r="Z27" s="30" t="n">
        <v>4136886</v>
      </c>
      <c r="AA27" s="30" t="n">
        <v>162816</v>
      </c>
      <c r="AB27" s="30" t="n">
        <v>51225</v>
      </c>
      <c r="AC27" s="30" t="n">
        <v>41260</v>
      </c>
      <c r="AD27" s="30" t="n">
        <v>14213</v>
      </c>
      <c r="AE27" s="30" t="n">
        <v>21647</v>
      </c>
      <c r="AF27" s="30" t="n">
        <v>41142</v>
      </c>
      <c r="AH27" s="31" t="n">
        <f aca="false">SUM(X27:Y27,AA27)/SUM(W27:Y27,AA27)</f>
        <v>0.515702027741371</v>
      </c>
      <c r="AI27" s="31" t="n">
        <f aca="false">LOG(AH27)</f>
        <v>-0.287601160943185</v>
      </c>
      <c r="AJ27" s="31" t="n">
        <f aca="false">AG27*O27</f>
        <v>0</v>
      </c>
      <c r="AK27" s="31" t="n">
        <f aca="false">(AH27*56.2)-10.78</f>
        <v>18.202453959065</v>
      </c>
      <c r="AL27" s="31" t="n">
        <f aca="false">(68.4*AI27)+38.6</f>
        <v>18.9280805914862</v>
      </c>
      <c r="AM27" s="31" t="n">
        <f aca="false">54.7*AI27+30.7</f>
        <v>14.9682164964078</v>
      </c>
      <c r="AN27" s="8" t="n">
        <v>17.23509958</v>
      </c>
      <c r="AO27" s="8" t="n">
        <v>11.58359282</v>
      </c>
      <c r="AP27" s="8" t="n">
        <v>23.73548127</v>
      </c>
      <c r="AQ27" s="8" t="n">
        <v>15.5580717</v>
      </c>
      <c r="AR27" s="8" t="n">
        <v>9.97832189</v>
      </c>
      <c r="AS27" s="8" t="n">
        <v>21.75418354</v>
      </c>
      <c r="AT27" s="31"/>
      <c r="AU27" s="31" t="n">
        <f aca="false">SUM(AB27:AF27)/SUM(Z27,AB27:AF27)</f>
        <v>0.0393572502892806</v>
      </c>
      <c r="AV27" s="31" t="n">
        <f aca="false">SUM(W27:Y27)/SUM(W27:AA27)</f>
        <v>0.203703000636526</v>
      </c>
      <c r="AW27" s="31" t="n">
        <f aca="false">(V27/SUM(V27,Z27))*100</f>
        <v>45.9250804479728</v>
      </c>
      <c r="AX27" s="31" t="n">
        <f aca="false">V27/Z27</f>
        <v>0.84928615388483</v>
      </c>
      <c r="AY27" s="31" t="n">
        <f aca="false">X27/Z27</f>
        <v>0.104025830056714</v>
      </c>
      <c r="AZ27" s="31" t="n">
        <f aca="false">X27/Y27</f>
        <v>7.41510441794748</v>
      </c>
      <c r="BA27" s="31" t="n">
        <f aca="false">(-0.77*AH27)+(3.32*AH27^2)+1.59</f>
        <v>2.07585872894213</v>
      </c>
      <c r="BB27" s="31" t="n">
        <f aca="false">(0*(V27/SUM(V27:AA27)))+(1*(W27/SUM(V27:AA27)))+(2*(X27/SUM(V27:AA27)))+(3*(Y27/SUM(V27:AA27)))+(4*(Z27/SUM(V27:AA27)))+(4*(AA27/SUM(V27:AA27)))</f>
        <v>2.1143383371362</v>
      </c>
      <c r="BC27" s="31" t="n">
        <f aca="false">ABS(BA27-BB27)</f>
        <v>0.0384796081940673</v>
      </c>
      <c r="BE27" s="8" t="n">
        <f aca="false">((R27/U27)*SUM(V27:AA27))/P27</f>
        <v>341.242933385469</v>
      </c>
    </row>
    <row r="28" customFormat="false" ht="15.75" hidden="false" customHeight="false" outlineLevel="0" collapsed="false">
      <c r="A28" s="28" t="n">
        <v>371</v>
      </c>
      <c r="B28" s="28" t="s">
        <v>98</v>
      </c>
      <c r="C28" s="28" t="s">
        <v>99</v>
      </c>
      <c r="D28" s="28" t="n">
        <v>1</v>
      </c>
      <c r="E28" s="28" t="s">
        <v>58</v>
      </c>
      <c r="F28" s="28" t="n">
        <v>2</v>
      </c>
      <c r="G28" s="28" t="n">
        <v>129</v>
      </c>
      <c r="H28" s="28" t="n">
        <v>131</v>
      </c>
      <c r="I28" s="28" t="n">
        <v>2.8</v>
      </c>
      <c r="J28" s="41"/>
      <c r="K28" s="8" t="n">
        <v>95.1445086705202</v>
      </c>
      <c r="L28" s="41"/>
      <c r="M28" s="8" t="n">
        <v>2.83606557377066</v>
      </c>
      <c r="N28" s="28" t="s">
        <v>59</v>
      </c>
      <c r="O28" s="41"/>
      <c r="P28" s="30" t="n">
        <v>27.477</v>
      </c>
      <c r="Q28" s="30"/>
      <c r="R28" s="30" t="n">
        <v>1000</v>
      </c>
      <c r="U28" s="30" t="n">
        <v>1005288</v>
      </c>
      <c r="V28" s="30" t="n">
        <v>786894</v>
      </c>
      <c r="W28" s="30" t="n">
        <v>138034</v>
      </c>
      <c r="X28" s="30" t="n">
        <v>103287</v>
      </c>
      <c r="Y28" s="30" t="n">
        <v>12270</v>
      </c>
      <c r="Z28" s="30" t="n">
        <v>1017628</v>
      </c>
      <c r="AA28" s="30" t="n">
        <v>40041</v>
      </c>
      <c r="AB28" s="30" t="n">
        <v>28533</v>
      </c>
      <c r="AC28" s="30" t="n">
        <v>20666</v>
      </c>
      <c r="AD28" s="30" t="n">
        <v>5764</v>
      </c>
      <c r="AE28" s="30" t="n">
        <v>9362</v>
      </c>
      <c r="AF28" s="30" t="n">
        <v>18719</v>
      </c>
      <c r="AH28" s="31" t="n">
        <f aca="false">SUM(X28:Y28,AA28)/SUM(W28:Y28,AA28)</f>
        <v>0.529908184394072</v>
      </c>
      <c r="AI28" s="31" t="n">
        <f aca="false">LOG(AH28)</f>
        <v>-0.275799372786607</v>
      </c>
      <c r="AJ28" s="31" t="n">
        <f aca="false">AG28*O28</f>
        <v>0</v>
      </c>
      <c r="AK28" s="31" t="n">
        <f aca="false">(AH28*56.2)-10.78</f>
        <v>19.0008399629468</v>
      </c>
      <c r="AL28" s="31" t="n">
        <f aca="false">(68.4*AI28)+38.6</f>
        <v>19.7353229013961</v>
      </c>
      <c r="AM28" s="31" t="n">
        <f aca="false">54.7*AI28+30.7</f>
        <v>15.6137743085726</v>
      </c>
      <c r="AN28" s="8" t="n">
        <v>18.27348666</v>
      </c>
      <c r="AO28" s="8" t="n">
        <v>12.52006704</v>
      </c>
      <c r="AP28" s="8" t="n">
        <v>24.60589882</v>
      </c>
      <c r="AQ28" s="8" t="n">
        <v>16.37212811</v>
      </c>
      <c r="AR28" s="8" t="n">
        <v>10.89433359</v>
      </c>
      <c r="AS28" s="8" t="n">
        <v>22.39701834</v>
      </c>
      <c r="AT28" s="31"/>
      <c r="AU28" s="31" t="n">
        <f aca="false">SUM(AB28:AF28)/SUM(Z28,AB28:AF28)</f>
        <v>0.0754484533085243</v>
      </c>
      <c r="AV28" s="31" t="n">
        <f aca="false">SUM(W28:Y28)/SUM(W28:AA28)</f>
        <v>0.193394902612754</v>
      </c>
      <c r="AW28" s="31" t="n">
        <f aca="false">(V28/SUM(V28,Z28))*100</f>
        <v>43.6067834030286</v>
      </c>
      <c r="AX28" s="31" t="n">
        <f aca="false">V28/Z28</f>
        <v>0.773262921224652</v>
      </c>
      <c r="AY28" s="31" t="n">
        <f aca="false">X28/Z28</f>
        <v>0.101497796837351</v>
      </c>
      <c r="AZ28" s="31" t="n">
        <f aca="false">X28/Y28</f>
        <v>8.41784841075795</v>
      </c>
      <c r="BA28" s="31" t="n">
        <f aca="false">(-0.77*AH28)+(3.32*AH28^2)+1.59</f>
        <v>2.11423560852413</v>
      </c>
      <c r="BB28" s="31" t="n">
        <f aca="false">(0*(V28/SUM(V28:AA28)))+(1*(W28/SUM(V28:AA28)))+(2*(X28/SUM(V28:AA28)))+(3*(Y28/SUM(V28:AA28)))+(4*(Z28/SUM(V28:AA28)))+(4*(AA28/SUM(V28:AA28)))</f>
        <v>2.19816753203054</v>
      </c>
      <c r="BC28" s="31" t="n">
        <f aca="false">ABS(BA28-BB28)</f>
        <v>0.0839319235064058</v>
      </c>
      <c r="BE28" s="8" t="n">
        <f aca="false">((R28/U28)*SUM(V28:AA28))/P28</f>
        <v>75.9587045016866</v>
      </c>
    </row>
    <row r="29" customFormat="false" ht="15.75" hidden="false" customHeight="false" outlineLevel="0" collapsed="false">
      <c r="A29" s="28" t="n">
        <v>371</v>
      </c>
      <c r="B29" s="28" t="s">
        <v>98</v>
      </c>
      <c r="C29" s="28" t="s">
        <v>100</v>
      </c>
      <c r="D29" s="28" t="n">
        <v>1</v>
      </c>
      <c r="E29" s="28" t="s">
        <v>58</v>
      </c>
      <c r="F29" s="28" t="n">
        <v>2</v>
      </c>
      <c r="G29" s="28" t="n">
        <v>125</v>
      </c>
      <c r="H29" s="28" t="n">
        <v>127</v>
      </c>
      <c r="I29" s="28" t="n">
        <v>2.94</v>
      </c>
      <c r="J29" s="41"/>
      <c r="K29" s="8" t="n">
        <v>100.080924855491</v>
      </c>
      <c r="L29" s="41"/>
      <c r="M29" s="8" t="n">
        <v>2.83606557377074</v>
      </c>
      <c r="N29" s="28" t="s">
        <v>59</v>
      </c>
      <c r="O29" s="41"/>
      <c r="P29" s="30" t="n">
        <v>24.47</v>
      </c>
      <c r="Q29" s="30"/>
      <c r="R29" s="30" t="n">
        <v>1000</v>
      </c>
      <c r="U29" s="30" t="n">
        <v>1050527</v>
      </c>
      <c r="V29" s="30" t="n">
        <v>1989647</v>
      </c>
      <c r="W29" s="30" t="n">
        <v>337055</v>
      </c>
      <c r="X29" s="30" t="n">
        <v>235295</v>
      </c>
      <c r="Y29" s="30" t="n">
        <v>36222</v>
      </c>
      <c r="Z29" s="30" t="n">
        <v>2569239</v>
      </c>
      <c r="AA29" s="30" t="n">
        <v>96455</v>
      </c>
      <c r="AB29" s="30" t="n">
        <v>37642</v>
      </c>
      <c r="AC29" s="30" t="n">
        <v>35799</v>
      </c>
      <c r="AD29" s="30" t="n">
        <v>9617</v>
      </c>
      <c r="AE29" s="30" t="n">
        <v>17363</v>
      </c>
      <c r="AF29" s="30" t="n">
        <v>35633</v>
      </c>
      <c r="AH29" s="31" t="n">
        <f aca="false">SUM(X29:Y29,AA29)/SUM(W29:Y29,AA29)</f>
        <v>0.521926110631224</v>
      </c>
      <c r="AI29" s="31" t="n">
        <f aca="false">LOG(AH29)</f>
        <v>-0.28239097595656</v>
      </c>
      <c r="AJ29" s="31" t="n">
        <f aca="false">AG29*O29</f>
        <v>0</v>
      </c>
      <c r="AK29" s="31" t="n">
        <f aca="false">(AH29*56.2)-10.78</f>
        <v>18.5522474174748</v>
      </c>
      <c r="AL29" s="31" t="n">
        <f aca="false">(68.4*AI29)+38.6</f>
        <v>19.2844572445713</v>
      </c>
      <c r="AM29" s="31" t="n">
        <f aca="false">54.7*AI29+30.7</f>
        <v>15.2532136151762</v>
      </c>
      <c r="AN29" s="8" t="n">
        <v>17.6332948</v>
      </c>
      <c r="AO29" s="8" t="n">
        <v>12.04244988</v>
      </c>
      <c r="AP29" s="8" t="n">
        <v>24.1873855</v>
      </c>
      <c r="AQ29" s="8" t="n">
        <v>15.82916438</v>
      </c>
      <c r="AR29" s="8" t="n">
        <v>10.45046081</v>
      </c>
      <c r="AS29" s="8" t="n">
        <v>21.90792825</v>
      </c>
      <c r="AT29" s="31"/>
      <c r="AU29" s="31" t="n">
        <f aca="false">SUM(AB29:AF29)/SUM(Z29,AB29:AF29)</f>
        <v>0.0502917798552689</v>
      </c>
      <c r="AV29" s="31" t="n">
        <f aca="false">SUM(W29:Y29)/SUM(W29:AA29)</f>
        <v>0.185865167949092</v>
      </c>
      <c r="AW29" s="31" t="n">
        <f aca="false">(V29/SUM(V29,Z29))*100</f>
        <v>43.6432716238134</v>
      </c>
      <c r="AX29" s="31" t="n">
        <f aca="false">V29/Z29</f>
        <v>0.774411022096426</v>
      </c>
      <c r="AY29" s="31" t="n">
        <f aca="false">X29/Z29</f>
        <v>0.0915815928374122</v>
      </c>
      <c r="AZ29" s="31" t="n">
        <f aca="false">X29/Y29</f>
        <v>6.49591408536249</v>
      </c>
      <c r="BA29" s="31" t="n">
        <f aca="false">(-0.77*AH29)+(3.32*AH29^2)+1.59</f>
        <v>2.09250768647663</v>
      </c>
      <c r="BB29" s="31" t="n">
        <f aca="false">(0*(V29/SUM(V29:AA29)))+(1*(W29/SUM(V29:AA29)))+(2*(X29/SUM(V29:AA29)))+(3*(Y29/SUM(V29:AA29)))+(4*(Z29/SUM(V29:AA29)))+(4*(AA29/SUM(V29:AA29)))</f>
        <v>2.1997109374718</v>
      </c>
      <c r="BC29" s="31" t="n">
        <f aca="false">ABS(BA29-BB29)</f>
        <v>0.107203250995169</v>
      </c>
      <c r="BE29" s="8" t="n">
        <f aca="false">((R29/U29)*SUM(V29:AA29))/P29</f>
        <v>204.770558404176</v>
      </c>
    </row>
    <row r="30" customFormat="false" ht="15.75" hidden="false" customHeight="false" outlineLevel="0" collapsed="false">
      <c r="A30" s="28" t="n">
        <v>371</v>
      </c>
      <c r="B30" s="28" t="s">
        <v>98</v>
      </c>
      <c r="C30" s="28" t="s">
        <v>100</v>
      </c>
      <c r="D30" s="28" t="n">
        <v>1</v>
      </c>
      <c r="E30" s="28" t="s">
        <v>58</v>
      </c>
      <c r="F30" s="28" t="n">
        <v>2</v>
      </c>
      <c r="G30" s="28" t="n">
        <v>137</v>
      </c>
      <c r="H30" s="28" t="n">
        <v>139</v>
      </c>
      <c r="I30" s="28" t="n">
        <v>3.06</v>
      </c>
      <c r="J30" s="41"/>
      <c r="K30" s="8" t="n">
        <v>104.312138728323</v>
      </c>
      <c r="L30" s="41"/>
      <c r="M30" s="8" t="n">
        <v>2.83606557377033</v>
      </c>
      <c r="N30" s="28" t="s">
        <v>59</v>
      </c>
      <c r="O30" s="41"/>
      <c r="P30" s="30" t="n">
        <v>22.845</v>
      </c>
      <c r="Q30" s="30"/>
      <c r="R30" s="30" t="n">
        <v>1000</v>
      </c>
      <c r="U30" s="30" t="n">
        <v>462827</v>
      </c>
      <c r="V30" s="30" t="n">
        <v>44508</v>
      </c>
      <c r="W30" s="30" t="n">
        <v>10481</v>
      </c>
      <c r="X30" s="30" t="n">
        <v>8936</v>
      </c>
      <c r="Y30" s="30" t="n">
        <v>1480</v>
      </c>
      <c r="Z30" s="30" t="n">
        <v>174634</v>
      </c>
      <c r="AA30" s="30" t="n">
        <v>7644</v>
      </c>
      <c r="AB30" s="30" t="n">
        <v>11473</v>
      </c>
      <c r="AC30" s="30" t="n">
        <v>8755</v>
      </c>
      <c r="AD30" s="30" t="n">
        <v>2060</v>
      </c>
      <c r="AE30" s="30" t="n">
        <v>3503</v>
      </c>
      <c r="AF30" s="30" t="n">
        <v>8473</v>
      </c>
      <c r="AH30" s="31" t="n">
        <f aca="false">SUM(X30:Y30,AA30)/SUM(W30:Y30,AA30)</f>
        <v>0.632773904207982</v>
      </c>
      <c r="AI30" s="31" t="n">
        <f aca="false">LOG(AH30)</f>
        <v>-0.198751439580173</v>
      </c>
      <c r="AJ30" s="31" t="n">
        <f aca="false">AG30*O30</f>
        <v>0</v>
      </c>
      <c r="AK30" s="31" t="n">
        <f aca="false">(AH30*56.2)-10.78</f>
        <v>24.7818934164886</v>
      </c>
      <c r="AL30" s="31" t="n">
        <f aca="false">(68.4*AI30)+38.6</f>
        <v>25.0054015327162</v>
      </c>
      <c r="AM30" s="31" t="n">
        <f aca="false">54.7*AI30+30.7</f>
        <v>19.8282962549646</v>
      </c>
      <c r="AN30" s="8" t="n">
        <v>24.64871569</v>
      </c>
      <c r="AO30" s="8" t="n">
        <v>18.84377961</v>
      </c>
      <c r="AP30" s="8" t="n">
        <v>31.52387972</v>
      </c>
      <c r="AQ30" s="8" t="n">
        <v>22.79915475</v>
      </c>
      <c r="AR30" s="8" t="n">
        <v>17.17712064</v>
      </c>
      <c r="AS30" s="8" t="n">
        <v>29.39338018</v>
      </c>
      <c r="AT30" s="31"/>
      <c r="AU30" s="31" t="n">
        <f aca="false">SUM(AB30:AF30)/SUM(Z30,AB30:AF30)</f>
        <v>0.164022633055367</v>
      </c>
      <c r="AV30" s="31" t="n">
        <f aca="false">SUM(W30:Y30)/SUM(W30:AA30)</f>
        <v>0.102852220991756</v>
      </c>
      <c r="AW30" s="31" t="n">
        <f aca="false">(V30/SUM(V30,Z30))*100</f>
        <v>20.3101185532668</v>
      </c>
      <c r="AX30" s="31" t="n">
        <f aca="false">V30/Z30</f>
        <v>0.254864459383625</v>
      </c>
      <c r="AY30" s="31" t="n">
        <f aca="false">X30/Z30</f>
        <v>0.0511698752820184</v>
      </c>
      <c r="AZ30" s="31" t="n">
        <f aca="false">X30/Y30</f>
        <v>6.03783783783784</v>
      </c>
      <c r="BA30" s="31" t="n">
        <f aca="false">(-0.77*AH30)+(3.32*AH30^2)+1.59</f>
        <v>2.43210143573061</v>
      </c>
      <c r="BB30" s="31" t="n">
        <f aca="false">(0*(V30/SUM(V30:AA30)))+(1*(W30/SUM(V30:AA30)))+(2*(X30/SUM(V30:AA30)))+(3*(Y30/SUM(V30:AA30)))+(4*(Z30/SUM(V30:AA30)))+(4*(AA30/SUM(V30:AA30)))</f>
        <v>3.07612956884405</v>
      </c>
      <c r="BC30" s="31" t="n">
        <f aca="false">ABS(BA30-BB30)</f>
        <v>0.644028133113442</v>
      </c>
      <c r="BE30" s="8" t="n">
        <f aca="false">((R30/U30)*SUM(V30:AA30))/P30</f>
        <v>23.4253641308657</v>
      </c>
    </row>
    <row r="31" customFormat="false" ht="15.75" hidden="false" customHeight="false" outlineLevel="0" collapsed="false">
      <c r="A31" s="28" t="n">
        <v>371</v>
      </c>
      <c r="B31" s="28" t="s">
        <v>98</v>
      </c>
      <c r="C31" s="28" t="s">
        <v>100</v>
      </c>
      <c r="D31" s="28" t="n">
        <v>1</v>
      </c>
      <c r="E31" s="28" t="s">
        <v>58</v>
      </c>
      <c r="F31" s="28" t="n">
        <v>3</v>
      </c>
      <c r="G31" s="28" t="n">
        <v>0</v>
      </c>
      <c r="H31" s="28" t="n">
        <v>2</v>
      </c>
      <c r="I31" s="28" t="n">
        <v>3.19</v>
      </c>
      <c r="J31" s="41"/>
      <c r="K31" s="8" t="n">
        <v>108.895953757225</v>
      </c>
      <c r="L31" s="41"/>
      <c r="M31" s="8" t="n">
        <v>2.83606557377075</v>
      </c>
      <c r="N31" s="28" t="s">
        <v>59</v>
      </c>
      <c r="O31" s="41"/>
      <c r="P31" s="30" t="n">
        <v>24.871</v>
      </c>
      <c r="Q31" s="30"/>
      <c r="R31" s="30" t="n">
        <v>1000</v>
      </c>
      <c r="U31" s="30" t="n">
        <v>787515</v>
      </c>
      <c r="V31" s="30" t="n">
        <v>606481</v>
      </c>
      <c r="W31" s="30" t="n">
        <v>114657</v>
      </c>
      <c r="X31" s="30" t="n">
        <v>83389</v>
      </c>
      <c r="Y31" s="30" t="n">
        <v>9089</v>
      </c>
      <c r="Z31" s="30" t="n">
        <v>812068</v>
      </c>
      <c r="AA31" s="30" t="n">
        <v>30715</v>
      </c>
      <c r="AB31" s="30" t="n">
        <v>28994</v>
      </c>
      <c r="AC31" s="30" t="n">
        <v>18522</v>
      </c>
      <c r="AD31" s="30" t="n">
        <v>5798</v>
      </c>
      <c r="AE31" s="30" t="n">
        <v>6611</v>
      </c>
      <c r="AF31" s="30" t="n">
        <v>16932</v>
      </c>
      <c r="AH31" s="31" t="n">
        <f aca="false">SUM(X31:Y31,AA31)/SUM(W31:Y31,AA31)</f>
        <v>0.517944082404877</v>
      </c>
      <c r="AI31" s="31" t="n">
        <f aca="false">LOG(AH31)</f>
        <v>-0.285717124451394</v>
      </c>
      <c r="AJ31" s="31" t="n">
        <f aca="false">AG31*O31</f>
        <v>0</v>
      </c>
      <c r="AK31" s="31" t="n">
        <f aca="false">(AH31*56.2)-10.78</f>
        <v>18.3284574311541</v>
      </c>
      <c r="AL31" s="31" t="n">
        <f aca="false">(68.4*AI31)+38.6</f>
        <v>19.0569486875247</v>
      </c>
      <c r="AM31" s="31" t="n">
        <f aca="false">54.7*AI31+30.7</f>
        <v>15.0712732925088</v>
      </c>
      <c r="AN31" s="8" t="n">
        <v>17.48629522</v>
      </c>
      <c r="AO31" s="8" t="n">
        <v>11.64236634</v>
      </c>
      <c r="AP31" s="8" t="n">
        <v>23.9055885</v>
      </c>
      <c r="AQ31" s="8" t="n">
        <v>15.51556843</v>
      </c>
      <c r="AR31" s="8" t="n">
        <v>10.22542692</v>
      </c>
      <c r="AS31" s="8" t="n">
        <v>21.74760344</v>
      </c>
      <c r="AT31" s="31"/>
      <c r="AU31" s="31" t="n">
        <f aca="false">SUM(AB31:AF31)/SUM(Z31,AB31:AF31)</f>
        <v>0.0864606125376157</v>
      </c>
      <c r="AV31" s="31" t="n">
        <f aca="false">SUM(W31:Y31)/SUM(W31:AA31)</f>
        <v>0.197286835733838</v>
      </c>
      <c r="AW31" s="31" t="n">
        <f aca="false">(V31/SUM(V31,Z31))*100</f>
        <v>42.7536165476131</v>
      </c>
      <c r="AX31" s="31" t="n">
        <f aca="false">V31/Z31</f>
        <v>0.746835240398587</v>
      </c>
      <c r="AY31" s="31" t="n">
        <f aca="false">X31/Z31</f>
        <v>0.102687213386071</v>
      </c>
      <c r="AZ31" s="31" t="n">
        <f aca="false">X31/Y31</f>
        <v>9.17471669050501</v>
      </c>
      <c r="BA31" s="31" t="n">
        <f aca="false">(-0.77*AH31)+(3.32*AH31^2)+1.59</f>
        <v>2.08182641724237</v>
      </c>
      <c r="BB31" s="31" t="n">
        <f aca="false">(0*(V31/SUM(V31:AA31)))+(1*(W31/SUM(V31:AA31)))+(2*(X31/SUM(V31:AA31)))+(3*(Y31/SUM(V31:AA31)))+(4*(Z31/SUM(V31:AA31)))+(4*(AA31/SUM(V31:AA31)))</f>
        <v>2.22158670706756</v>
      </c>
      <c r="BC31" s="31" t="n">
        <f aca="false">ABS(BA31-BB31)</f>
        <v>0.139760289825192</v>
      </c>
      <c r="BE31" s="8" t="n">
        <f aca="false">((R31/U31)*SUM(V31:AA31))/P31</f>
        <v>84.5693275788813</v>
      </c>
    </row>
    <row r="32" customFormat="false" ht="15.75" hidden="false" customHeight="false" outlineLevel="0" collapsed="false">
      <c r="A32" s="28" t="n">
        <v>371</v>
      </c>
      <c r="B32" s="28" t="s">
        <v>98</v>
      </c>
      <c r="C32" s="28" t="s">
        <v>100</v>
      </c>
      <c r="D32" s="28" t="n">
        <v>1</v>
      </c>
      <c r="E32" s="28" t="s">
        <v>58</v>
      </c>
      <c r="F32" s="28" t="n">
        <v>3</v>
      </c>
      <c r="G32" s="28" t="n">
        <v>15</v>
      </c>
      <c r="H32" s="28" t="n">
        <v>17</v>
      </c>
      <c r="I32" s="28" t="n">
        <v>3.34</v>
      </c>
      <c r="J32" s="41"/>
      <c r="K32" s="8" t="n">
        <v>114.184971098265</v>
      </c>
      <c r="L32" s="41"/>
      <c r="M32" s="8" t="n">
        <v>2.83606557377019</v>
      </c>
      <c r="N32" s="28" t="s">
        <v>59</v>
      </c>
      <c r="O32" s="41"/>
      <c r="P32" s="30" t="n">
        <v>26.029</v>
      </c>
      <c r="Q32" s="30"/>
      <c r="R32" s="30" t="n">
        <v>1000</v>
      </c>
      <c r="U32" s="30" t="n">
        <v>901641</v>
      </c>
      <c r="V32" s="30" t="n">
        <v>1789633</v>
      </c>
      <c r="W32" s="30" t="n">
        <v>312042</v>
      </c>
      <c r="X32" s="30" t="n">
        <v>233677</v>
      </c>
      <c r="Y32" s="30" t="n">
        <v>33162</v>
      </c>
      <c r="Z32" s="30" t="n">
        <v>2254558</v>
      </c>
      <c r="AA32" s="30" t="n">
        <v>92419</v>
      </c>
      <c r="AB32" s="30" t="n">
        <v>35694</v>
      </c>
      <c r="AC32" s="30" t="n">
        <v>27970</v>
      </c>
      <c r="AD32" s="30" t="n">
        <v>10748</v>
      </c>
      <c r="AE32" s="30" t="n">
        <v>14209</v>
      </c>
      <c r="AF32" s="30" t="n">
        <v>28887</v>
      </c>
      <c r="AH32" s="31" t="n">
        <f aca="false">SUM(X32:Y32,AA32)/SUM(W32:Y32,AA32)</f>
        <v>0.535167585282288</v>
      </c>
      <c r="AI32" s="31" t="n">
        <f aca="false">LOG(AH32)</f>
        <v>-0.271510199349649</v>
      </c>
      <c r="AJ32" s="31" t="n">
        <f aca="false">AG32*O32</f>
        <v>0</v>
      </c>
      <c r="AK32" s="31" t="n">
        <f aca="false">(AH32*56.2)-10.78</f>
        <v>19.2964182928646</v>
      </c>
      <c r="AL32" s="31" t="n">
        <f aca="false">(68.4*AI32)+38.6</f>
        <v>20.028702364484</v>
      </c>
      <c r="AM32" s="31" t="n">
        <f aca="false">54.7*AI32+30.7</f>
        <v>15.8483920955742</v>
      </c>
      <c r="AN32" s="8" t="n">
        <v>18.65194695</v>
      </c>
      <c r="AO32" s="8" t="n">
        <v>12.94995076</v>
      </c>
      <c r="AP32" s="8" t="n">
        <v>25.31094762</v>
      </c>
      <c r="AQ32" s="8" t="n">
        <v>16.67949406</v>
      </c>
      <c r="AR32" s="8" t="n">
        <v>11.1178293</v>
      </c>
      <c r="AS32" s="8" t="n">
        <v>22.74199248</v>
      </c>
      <c r="AT32" s="31"/>
      <c r="AU32" s="31" t="n">
        <f aca="false">SUM(AB32:AF32)/SUM(Z32,AB32:AF32)</f>
        <v>0.0495382506220316</v>
      </c>
      <c r="AV32" s="31" t="n">
        <f aca="false">SUM(W32:Y32)/SUM(W32:AA32)</f>
        <v>0.197849998188566</v>
      </c>
      <c r="AW32" s="31" t="n">
        <f aca="false">(V32/SUM(V32,Z32))*100</f>
        <v>44.2519406229824</v>
      </c>
      <c r="AX32" s="31" t="n">
        <f aca="false">V32/Z32</f>
        <v>0.793784413618989</v>
      </c>
      <c r="AY32" s="31" t="n">
        <f aca="false">X32/Z32</f>
        <v>0.103646479709105</v>
      </c>
      <c r="AZ32" s="31" t="n">
        <f aca="false">X32/Y32</f>
        <v>7.04652915988179</v>
      </c>
      <c r="BA32" s="31" t="n">
        <f aca="false">(-0.77*AH32)+(3.32*AH32^2)+1.59</f>
        <v>2.12878338253106</v>
      </c>
      <c r="BB32" s="31" t="n">
        <f aca="false">(0*(V32/SUM(V32:AA32)))+(1*(W32/SUM(V32:AA32)))+(2*(X32/SUM(V32:AA32)))+(3*(Y32/SUM(V32:AA32)))+(4*(Z32/SUM(V32:AA32)))+(4*(AA32/SUM(V32:AA32)))</f>
        <v>2.17724728983684</v>
      </c>
      <c r="BC32" s="31" t="n">
        <f aca="false">ABS(BA32-BB32)</f>
        <v>0.0484639073057744</v>
      </c>
      <c r="BE32" s="8" t="n">
        <f aca="false">((R32/U32)*SUM(V32:AA32))/P32</f>
        <v>200.9258364134</v>
      </c>
    </row>
    <row r="33" customFormat="false" ht="15.75" hidden="false" customHeight="false" outlineLevel="0" collapsed="false">
      <c r="A33" s="28" t="n">
        <v>371</v>
      </c>
      <c r="B33" s="28" t="s">
        <v>98</v>
      </c>
      <c r="C33" s="28" t="s">
        <v>100</v>
      </c>
      <c r="D33" s="28" t="n">
        <v>1</v>
      </c>
      <c r="E33" s="28" t="s">
        <v>58</v>
      </c>
      <c r="F33" s="28" t="n">
        <v>3</v>
      </c>
      <c r="G33" s="28" t="n">
        <v>20</v>
      </c>
      <c r="H33" s="28" t="n">
        <v>22</v>
      </c>
      <c r="I33" s="28" t="n">
        <v>3.39</v>
      </c>
      <c r="J33" s="41"/>
      <c r="K33" s="8" t="n">
        <v>115.947976878612</v>
      </c>
      <c r="L33" s="41"/>
      <c r="M33" s="8" t="n">
        <v>2.8360655737694</v>
      </c>
      <c r="N33" s="28" t="s">
        <v>59</v>
      </c>
      <c r="O33" s="41"/>
      <c r="P33" s="30" t="n">
        <v>20.716</v>
      </c>
      <c r="Q33" s="30"/>
      <c r="R33" s="30" t="n">
        <v>1000</v>
      </c>
      <c r="U33" s="30" t="n">
        <v>917518</v>
      </c>
      <c r="V33" s="30" t="n">
        <v>409882</v>
      </c>
      <c r="W33" s="30" t="n">
        <v>87947</v>
      </c>
      <c r="X33" s="30" t="n">
        <v>79410</v>
      </c>
      <c r="Y33" s="30" t="n">
        <v>13215</v>
      </c>
      <c r="Z33" s="30" t="n">
        <v>633901</v>
      </c>
      <c r="AA33" s="30" t="n">
        <v>40815</v>
      </c>
      <c r="AB33" s="30" t="n">
        <v>39123</v>
      </c>
      <c r="AC33" s="30" t="n">
        <v>19345</v>
      </c>
      <c r="AD33" s="30" t="n">
        <v>11130</v>
      </c>
      <c r="AE33" s="30" t="n">
        <v>8890</v>
      </c>
      <c r="AF33" s="30" t="n">
        <v>19966</v>
      </c>
      <c r="AH33" s="31" t="n">
        <f aca="false">SUM(X33:Y33,AA33)/SUM(W33:Y33,AA33)</f>
        <v>0.602745418656019</v>
      </c>
      <c r="AI33" s="31" t="n">
        <f aca="false">LOG(AH33)</f>
        <v>-0.219866081921014</v>
      </c>
      <c r="AJ33" s="31" t="n">
        <f aca="false">AG33*O33</f>
        <v>0</v>
      </c>
      <c r="AK33" s="31" t="n">
        <f aca="false">(AH33*56.2)-10.78</f>
        <v>23.0942925284682</v>
      </c>
      <c r="AL33" s="31" t="n">
        <f aca="false">(68.4*AI33)+38.6</f>
        <v>23.5611599966026</v>
      </c>
      <c r="AM33" s="31" t="n">
        <f aca="false">54.7*AI33+30.7</f>
        <v>18.6733253189205</v>
      </c>
      <c r="AN33" s="8" t="n">
        <v>22.77776572</v>
      </c>
      <c r="AO33" s="8" t="n">
        <v>16.88974062</v>
      </c>
      <c r="AP33" s="8" t="n">
        <v>29.79923249</v>
      </c>
      <c r="AQ33" s="8" t="n">
        <v>20.98764253</v>
      </c>
      <c r="AR33" s="8" t="n">
        <v>15.41336146</v>
      </c>
      <c r="AS33" s="8" t="n">
        <v>27.38627278</v>
      </c>
      <c r="AT33" s="31"/>
      <c r="AU33" s="31" t="n">
        <f aca="false">SUM(AB33:AF33)/SUM(Z33,AB33:AF33)</f>
        <v>0.134434802793727</v>
      </c>
      <c r="AV33" s="31" t="n">
        <f aca="false">SUM(W33:Y33)/SUM(W33:AA33)</f>
        <v>0.211124206115367</v>
      </c>
      <c r="AW33" s="31" t="n">
        <f aca="false">(V33/SUM(V33,Z33))*100</f>
        <v>39.2688901811967</v>
      </c>
      <c r="AX33" s="31" t="n">
        <f aca="false">V33/Z33</f>
        <v>0.646602545192388</v>
      </c>
      <c r="AY33" s="31" t="n">
        <f aca="false">X33/Z33</f>
        <v>0.125271927319881</v>
      </c>
      <c r="AZ33" s="31" t="n">
        <f aca="false">X33/Y33</f>
        <v>6.00908059023837</v>
      </c>
      <c r="BA33" s="31" t="n">
        <f aca="false">(-0.77*AH33)+(3.32*AH33^2)+1.59</f>
        <v>2.33204879947479</v>
      </c>
      <c r="BB33" s="31" t="n">
        <f aca="false">(0*(V33/SUM(V33:AA33)))+(1*(W33/SUM(V33:AA33)))+(2*(X33/SUM(V33:AA33)))+(3*(Y33/SUM(V33:AA33)))+(4*(Z33/SUM(V33:AA33)))+(4*(AA33/SUM(V33:AA33)))</f>
        <v>2.35958487792154</v>
      </c>
      <c r="BC33" s="31" t="n">
        <f aca="false">ABS(BA33-BB33)</f>
        <v>0.0275360784467584</v>
      </c>
      <c r="BE33" s="8" t="n">
        <f aca="false">((R33/U33)*SUM(V33:AA33))/P33</f>
        <v>66.5623106789521</v>
      </c>
    </row>
    <row r="34" customFormat="false" ht="15.75" hidden="false" customHeight="false" outlineLevel="0" collapsed="false">
      <c r="A34" s="28" t="n">
        <v>371</v>
      </c>
      <c r="B34" s="28" t="s">
        <v>98</v>
      </c>
      <c r="C34" s="28" t="s">
        <v>100</v>
      </c>
      <c r="D34" s="28" t="n">
        <v>1</v>
      </c>
      <c r="E34" s="28" t="s">
        <v>58</v>
      </c>
      <c r="F34" s="28" t="n">
        <v>3</v>
      </c>
      <c r="G34" s="28" t="n">
        <v>24</v>
      </c>
      <c r="H34" s="28" t="n">
        <v>26</v>
      </c>
      <c r="I34" s="28" t="n">
        <v>3.43</v>
      </c>
      <c r="J34" s="41"/>
      <c r="K34" s="8" t="n">
        <v>117.35838150289</v>
      </c>
      <c r="L34" s="41"/>
      <c r="M34" s="8" t="n">
        <v>2.8360655737707</v>
      </c>
      <c r="N34" s="28" t="s">
        <v>59</v>
      </c>
      <c r="O34" s="41"/>
      <c r="P34" s="30" t="n">
        <v>20.315</v>
      </c>
      <c r="Q34" s="30"/>
      <c r="R34" s="30" t="n">
        <v>1000</v>
      </c>
      <c r="U34" s="30" t="n">
        <v>2325598</v>
      </c>
      <c r="V34" s="30" t="n">
        <v>1270769</v>
      </c>
      <c r="W34" s="30" t="n">
        <v>284810</v>
      </c>
      <c r="X34" s="30" t="n">
        <v>252922</v>
      </c>
      <c r="Y34" s="30" t="n">
        <v>48152</v>
      </c>
      <c r="Z34" s="30" t="n">
        <v>1941311</v>
      </c>
      <c r="AA34" s="30" t="n">
        <v>136651</v>
      </c>
      <c r="AB34" s="30" t="n">
        <v>114652</v>
      </c>
      <c r="AC34" s="30" t="n">
        <v>53538</v>
      </c>
      <c r="AD34" s="30" t="n">
        <v>27578</v>
      </c>
      <c r="AE34" s="30" t="n">
        <v>32010</v>
      </c>
      <c r="AF34" s="30" t="n">
        <v>56857</v>
      </c>
      <c r="AH34" s="31" t="n">
        <f aca="false">SUM(X34:Y34,AA34)/SUM(W34:Y34,AA34)</f>
        <v>0.605818403260742</v>
      </c>
      <c r="AI34" s="31" t="n">
        <f aca="false">LOG(AH34)</f>
        <v>-0.217657538013409</v>
      </c>
      <c r="AJ34" s="31" t="n">
        <f aca="false">AG34*O34</f>
        <v>0</v>
      </c>
      <c r="AK34" s="31" t="n">
        <f aca="false">(AH34*56.2)-10.78</f>
        <v>23.2669942632537</v>
      </c>
      <c r="AL34" s="31" t="n">
        <f aca="false">(68.4*AI34)+38.6</f>
        <v>23.7122243998828</v>
      </c>
      <c r="AM34" s="31" t="n">
        <f aca="false">54.7*AI34+30.7</f>
        <v>18.7941326706665</v>
      </c>
      <c r="AN34" s="8" t="n">
        <v>23.15437919</v>
      </c>
      <c r="AO34" s="8" t="n">
        <v>17.17242383</v>
      </c>
      <c r="AP34" s="8" t="n">
        <v>30.01536833</v>
      </c>
      <c r="AQ34" s="8" t="n">
        <v>21.09740118</v>
      </c>
      <c r="AR34" s="8" t="n">
        <v>15.42820198</v>
      </c>
      <c r="AS34" s="8" t="n">
        <v>27.80179538</v>
      </c>
      <c r="AT34" s="31"/>
      <c r="AU34" s="31" t="n">
        <f aca="false">SUM(AB34:AF34)/SUM(Z34,AB34:AF34)</f>
        <v>0.127871475768055</v>
      </c>
      <c r="AV34" s="31" t="n">
        <f aca="false">SUM(W34:Y34)/SUM(W34:AA34)</f>
        <v>0.219939140625997</v>
      </c>
      <c r="AW34" s="31" t="n">
        <f aca="false">(V34/SUM(V34,Z34))*100</f>
        <v>39.5621840053797</v>
      </c>
      <c r="AX34" s="31" t="n">
        <f aca="false">V34/Z34</f>
        <v>0.654593210464475</v>
      </c>
      <c r="AY34" s="31" t="n">
        <f aca="false">X34/Z34</f>
        <v>0.130284122430667</v>
      </c>
      <c r="AZ34" s="31" t="n">
        <f aca="false">X34/Y34</f>
        <v>5.2525751786011</v>
      </c>
      <c r="BA34" s="31" t="n">
        <f aca="false">(-0.77*AH34)+(3.32*AH34^2)+1.59</f>
        <v>2.34201274275082</v>
      </c>
      <c r="BB34" s="31" t="n">
        <f aca="false">(0*(V34/SUM(V34:AA34)))+(1*(W34/SUM(V34:AA34)))+(2*(X34/SUM(V34:AA34)))+(3*(Y34/SUM(V34:AA34)))+(4*(Z34/SUM(V34:AA34)))+(4*(AA34/SUM(V34:AA34)))</f>
        <v>2.35015573315305</v>
      </c>
      <c r="BC34" s="31" t="n">
        <f aca="false">ABS(BA34-BB34)</f>
        <v>0.00814299040223387</v>
      </c>
      <c r="BE34" s="8" t="n">
        <f aca="false">((R34/U34)*SUM(V34:AA34))/P34</f>
        <v>83.2819281334619</v>
      </c>
    </row>
    <row r="35" customFormat="false" ht="15.75" hidden="false" customHeight="false" outlineLevel="0" collapsed="false">
      <c r="A35" s="28" t="n">
        <v>371</v>
      </c>
      <c r="B35" s="28" t="s">
        <v>98</v>
      </c>
      <c r="C35" s="28" t="s">
        <v>100</v>
      </c>
      <c r="D35" s="28" t="n">
        <v>1</v>
      </c>
      <c r="E35" s="28" t="s">
        <v>58</v>
      </c>
      <c r="F35" s="28" t="n">
        <v>3</v>
      </c>
      <c r="G35" s="28" t="n">
        <v>27</v>
      </c>
      <c r="H35" s="28" t="n">
        <v>29</v>
      </c>
      <c r="I35" s="28" t="n">
        <v>3.46</v>
      </c>
      <c r="J35" s="41"/>
      <c r="K35" s="8" t="n">
        <v>118.416184971098</v>
      </c>
      <c r="L35" s="41"/>
      <c r="M35" s="8" t="n">
        <v>2.83606557377022</v>
      </c>
      <c r="N35" s="28" t="s">
        <v>59</v>
      </c>
      <c r="O35" s="41"/>
      <c r="P35" s="30" t="n">
        <v>26.789</v>
      </c>
      <c r="Q35" s="24"/>
      <c r="R35" s="30" t="n">
        <v>1000</v>
      </c>
      <c r="U35" s="30" t="n">
        <v>1011542</v>
      </c>
      <c r="V35" s="30" t="n">
        <v>1708241</v>
      </c>
      <c r="W35" s="30" t="n">
        <v>323119</v>
      </c>
      <c r="X35" s="30" t="n">
        <v>284506</v>
      </c>
      <c r="Y35" s="30" t="n">
        <v>47380</v>
      </c>
      <c r="Z35" s="30" t="n">
        <v>2538541</v>
      </c>
      <c r="AA35" s="30" t="n">
        <v>135637</v>
      </c>
      <c r="AB35" s="30" t="n">
        <v>62063</v>
      </c>
      <c r="AC35" s="30" t="n">
        <v>34901</v>
      </c>
      <c r="AD35" s="30" t="n">
        <v>15026</v>
      </c>
      <c r="AE35" s="30" t="n">
        <v>17989</v>
      </c>
      <c r="AF35" s="30" t="n">
        <v>40866</v>
      </c>
      <c r="AH35" s="31" t="n">
        <f aca="false">SUM(X35:Y35,AA35)/SUM(W35:Y35,AA35)</f>
        <v>0.59132072417099</v>
      </c>
      <c r="AI35" s="31" t="n">
        <f aca="false">LOG(AH35)</f>
        <v>-0.228176899902667</v>
      </c>
      <c r="AJ35" s="31" t="n">
        <f aca="false">AG35*O35</f>
        <v>0</v>
      </c>
      <c r="AK35" s="31" t="n">
        <f aca="false">(AH35*56.2)-10.78</f>
        <v>22.4522246984096</v>
      </c>
      <c r="AL35" s="31" t="n">
        <f aca="false">(68.4*AI35)+38.6</f>
        <v>22.9927000466576</v>
      </c>
      <c r="AM35" s="31" t="n">
        <f aca="false">54.7*AI35+30.7</f>
        <v>18.2187235753241</v>
      </c>
      <c r="AN35" s="8" t="n">
        <v>22.17074226</v>
      </c>
      <c r="AO35" s="8" t="n">
        <v>16.36904971</v>
      </c>
      <c r="AP35" s="8" t="n">
        <v>29.02920085</v>
      </c>
      <c r="AQ35" s="8" t="n">
        <v>20.20095518</v>
      </c>
      <c r="AR35" s="8" t="n">
        <v>14.61557512</v>
      </c>
      <c r="AS35" s="8" t="n">
        <v>26.75091778</v>
      </c>
      <c r="AT35" s="31"/>
      <c r="AU35" s="31" t="n">
        <f aca="false">SUM(AB35:AF35)/SUM(Z35,AB35:AF35)</f>
        <v>0.0630567220765148</v>
      </c>
      <c r="AV35" s="31" t="n">
        <f aca="false">SUM(W35:Y35)/SUM(W35:AA35)</f>
        <v>0.196746469028588</v>
      </c>
      <c r="AW35" s="31" t="n">
        <f aca="false">(V35/SUM(V35,Z35))*100</f>
        <v>40.2243628234272</v>
      </c>
      <c r="AX35" s="31" t="n">
        <f aca="false">V35/Z35</f>
        <v>0.672922359733406</v>
      </c>
      <c r="AY35" s="31" t="n">
        <f aca="false">X35/Z35</f>
        <v>0.112074612937116</v>
      </c>
      <c r="AZ35" s="31" t="n">
        <f aca="false">X35/Y35</f>
        <v>6.00476994512453</v>
      </c>
      <c r="BA35" s="31" t="n">
        <f aca="false">(-0.77*AH35)+(3.32*AH35^2)+1.59</f>
        <v>2.29555490251756</v>
      </c>
      <c r="BB35" s="31" t="n">
        <f aca="false">(0*(V35/SUM(V35:AA35)))+(1*(W35/SUM(V35:AA35)))+(2*(X35/SUM(V35:AA35)))+(3*(Y35/SUM(V35:AA35)))+(4*(Z35/SUM(V35:AA35)))+(4*(AA35/SUM(V35:AA35)))</f>
        <v>2.32876625036924</v>
      </c>
      <c r="BC35" s="31" t="n">
        <f aca="false">ABS(BA35-BB35)</f>
        <v>0.0332113478516733</v>
      </c>
      <c r="BE35" s="8" t="n">
        <f aca="false">((R35/U35)*SUM(V35:AA35))/P35</f>
        <v>185.895161050889</v>
      </c>
    </row>
    <row r="36" customFormat="false" ht="15.75" hidden="false" customHeight="false" outlineLevel="0" collapsed="false">
      <c r="A36" s="28" t="n">
        <v>371</v>
      </c>
      <c r="B36" s="28" t="s">
        <v>98</v>
      </c>
      <c r="C36" s="28" t="s">
        <v>100</v>
      </c>
      <c r="D36" s="28" t="n">
        <v>1</v>
      </c>
      <c r="E36" s="28" t="s">
        <v>58</v>
      </c>
      <c r="F36" s="28" t="n">
        <v>3</v>
      </c>
      <c r="G36" s="28" t="n">
        <v>32</v>
      </c>
      <c r="H36" s="28" t="n">
        <v>34</v>
      </c>
      <c r="I36" s="28" t="n">
        <v>3.51</v>
      </c>
      <c r="J36" s="41"/>
      <c r="K36" s="8" t="n">
        <v>120.179190751445</v>
      </c>
      <c r="L36" s="41"/>
      <c r="M36" s="8" t="n">
        <v>2.83606557377143</v>
      </c>
      <c r="N36" s="28" t="s">
        <v>59</v>
      </c>
      <c r="O36" s="41"/>
      <c r="P36" s="30" t="n">
        <v>23.767</v>
      </c>
      <c r="Q36" s="30"/>
      <c r="R36" s="30" t="n">
        <v>1000</v>
      </c>
      <c r="U36" s="30" t="n">
        <v>1275039</v>
      </c>
      <c r="V36" s="30" t="n">
        <v>933446</v>
      </c>
      <c r="W36" s="30" t="n">
        <v>219039</v>
      </c>
      <c r="X36" s="30" t="n">
        <v>218850</v>
      </c>
      <c r="Y36" s="30" t="n">
        <v>34824</v>
      </c>
      <c r="Z36" s="30" t="n">
        <v>1564712</v>
      </c>
      <c r="AA36" s="30" t="n">
        <v>118740</v>
      </c>
      <c r="AB36" s="30" t="n">
        <v>53297</v>
      </c>
      <c r="AC36" s="30" t="n">
        <v>26369</v>
      </c>
      <c r="AD36" s="30" t="n">
        <v>17995</v>
      </c>
      <c r="AE36" s="30" t="n">
        <v>18079</v>
      </c>
      <c r="AF36" s="30" t="n">
        <v>35855</v>
      </c>
      <c r="AH36" s="31" t="n">
        <f aca="false">SUM(X36:Y36,AA36)/SUM(W36:Y36,AA36)</f>
        <v>0.629659499571395</v>
      </c>
      <c r="AI36" s="31" t="n">
        <f aca="false">LOG(AH36)</f>
        <v>-0.200894240123889</v>
      </c>
      <c r="AJ36" s="31" t="n">
        <f aca="false">AG36*O36</f>
        <v>0</v>
      </c>
      <c r="AK36" s="31" t="n">
        <f aca="false">(AH36*56.2)-10.78</f>
        <v>24.6068638759124</v>
      </c>
      <c r="AL36" s="31" t="n">
        <f aca="false">(68.4*AI36)+38.6</f>
        <v>24.858833975526</v>
      </c>
      <c r="AM36" s="31" t="n">
        <f aca="false">54.7*AI36+30.7</f>
        <v>19.7110850652233</v>
      </c>
      <c r="AN36" s="8" t="n">
        <v>24.57347074</v>
      </c>
      <c r="AO36" s="8" t="n">
        <v>18.69006222</v>
      </c>
      <c r="AP36" s="8" t="n">
        <v>31.72733101</v>
      </c>
      <c r="AQ36" s="8" t="n">
        <v>22.58175843</v>
      </c>
      <c r="AR36" s="8" t="n">
        <v>16.89449673</v>
      </c>
      <c r="AS36" s="8" t="n">
        <v>29.21143225</v>
      </c>
      <c r="AT36" s="31"/>
      <c r="AU36" s="31" t="n">
        <f aca="false">SUM(AB36:AF36)/SUM(Z36,AB36:AF36)</f>
        <v>0.0883262726307123</v>
      </c>
      <c r="AV36" s="31" t="n">
        <f aca="false">SUM(W36:Y36)/SUM(W36:AA36)</f>
        <v>0.219237859811285</v>
      </c>
      <c r="AW36" s="31" t="n">
        <f aca="false">(V36/SUM(V36,Z36))*100</f>
        <v>37.3653708052093</v>
      </c>
      <c r="AX36" s="31" t="n">
        <f aca="false">V36/Z36</f>
        <v>0.596560900664148</v>
      </c>
      <c r="AY36" s="31" t="n">
        <f aca="false">X36/Z36</f>
        <v>0.139865994508894</v>
      </c>
      <c r="AZ36" s="31" t="n">
        <f aca="false">X36/Y36</f>
        <v>6.28445899379738</v>
      </c>
      <c r="BA36" s="31" t="n">
        <f aca="false">(-0.77*AH36)+(3.32*AH36^2)+1.59</f>
        <v>2.42144618885968</v>
      </c>
      <c r="BB36" s="31" t="n">
        <f aca="false">(0*(V36/SUM(V36:AA36)))+(1*(W36/SUM(V36:AA36)))+(2*(X36/SUM(V36:AA36)))+(3*(Y36/SUM(V36:AA36)))+(4*(Z36/SUM(V36:AA36)))+(4*(AA36/SUM(V36:AA36)))</f>
        <v>2.4258778855979</v>
      </c>
      <c r="BC36" s="31" t="n">
        <f aca="false">ABS(BA36-BB36)</f>
        <v>0.00443169673821275</v>
      </c>
      <c r="BE36" s="8" t="n">
        <f aca="false">((R36/U36)*SUM(V36:AA36))/P36</f>
        <v>101.954398697236</v>
      </c>
    </row>
    <row r="37" customFormat="false" ht="15.75" hidden="false" customHeight="false" outlineLevel="0" collapsed="false">
      <c r="A37" s="28" t="n">
        <v>371</v>
      </c>
      <c r="B37" s="28" t="s">
        <v>98</v>
      </c>
      <c r="C37" s="28" t="s">
        <v>100</v>
      </c>
      <c r="D37" s="28" t="n">
        <v>1</v>
      </c>
      <c r="E37" s="28" t="s">
        <v>58</v>
      </c>
      <c r="F37" s="28" t="n">
        <v>3</v>
      </c>
      <c r="G37" s="28" t="n">
        <v>36</v>
      </c>
      <c r="H37" s="28" t="n">
        <v>38</v>
      </c>
      <c r="I37" s="28" t="n">
        <v>3.55</v>
      </c>
      <c r="J37" s="41"/>
      <c r="K37" s="8" t="n">
        <v>121.589595375722</v>
      </c>
      <c r="L37" s="41"/>
      <c r="M37" s="8" t="n">
        <v>2.8360655737694</v>
      </c>
      <c r="N37" s="28" t="s">
        <v>59</v>
      </c>
      <c r="O37" s="41"/>
      <c r="P37" s="28" t="n">
        <v>16.181</v>
      </c>
      <c r="Q37" s="28"/>
      <c r="R37" s="30" t="n">
        <v>1000</v>
      </c>
      <c r="U37" s="30" t="n">
        <v>1684700</v>
      </c>
      <c r="V37" s="30" t="n">
        <v>613516</v>
      </c>
      <c r="W37" s="30" t="n">
        <v>140976</v>
      </c>
      <c r="X37" s="30" t="n">
        <v>144347</v>
      </c>
      <c r="Y37" s="30" t="n">
        <v>20211</v>
      </c>
      <c r="Z37" s="30" t="n">
        <v>1030710</v>
      </c>
      <c r="AA37" s="30" t="n">
        <v>80099</v>
      </c>
      <c r="AB37" s="30" t="n">
        <v>33754</v>
      </c>
      <c r="AC37" s="30" t="n">
        <v>25916</v>
      </c>
      <c r="AD37" s="30" t="n">
        <v>14529</v>
      </c>
      <c r="AE37" s="30" t="n">
        <v>16137</v>
      </c>
      <c r="AF37" s="30" t="n">
        <v>32151</v>
      </c>
      <c r="AH37" s="31" t="n">
        <f aca="false">SUM(X37:Y37,AA37)/SUM(W37:Y37,AA37)</f>
        <v>0.634429626095277</v>
      </c>
      <c r="AI37" s="31" t="n">
        <f aca="false">LOG(AH37)</f>
        <v>-0.197616544875067</v>
      </c>
      <c r="AJ37" s="31" t="n">
        <f aca="false">AG37*O37</f>
        <v>0</v>
      </c>
      <c r="AK37" s="31" t="n">
        <f aca="false">(AH37*56.2)-10.78</f>
        <v>24.8749449865546</v>
      </c>
      <c r="AL37" s="31" t="n">
        <f aca="false">(68.4*AI37)+38.6</f>
        <v>25.0830283305454</v>
      </c>
      <c r="AM37" s="31" t="n">
        <f aca="false">54.7*AI37+30.7</f>
        <v>19.8903749953339</v>
      </c>
      <c r="AN37" s="8" t="n">
        <v>24.8958989</v>
      </c>
      <c r="AO37" s="8" t="n">
        <v>18.87864214</v>
      </c>
      <c r="AP37" s="8" t="n">
        <v>32.05439194</v>
      </c>
      <c r="AQ37" s="8" t="n">
        <v>22.90451459</v>
      </c>
      <c r="AR37" s="8" t="n">
        <v>17.18661244</v>
      </c>
      <c r="AS37" s="8" t="n">
        <v>29.38282524</v>
      </c>
      <c r="AT37" s="31"/>
      <c r="AU37" s="31" t="n">
        <f aca="false">SUM(AB37:AF37)/SUM(Z37,AB37:AF37)</f>
        <v>0.10621515664713</v>
      </c>
      <c r="AV37" s="31" t="n">
        <f aca="false">SUM(W37:Y37)/SUM(W37:AA37)</f>
        <v>0.215720344577549</v>
      </c>
      <c r="AW37" s="31" t="n">
        <f aca="false">(V37/SUM(V37,Z37))*100</f>
        <v>37.3133620317402</v>
      </c>
      <c r="AX37" s="31" t="n">
        <f aca="false">V37/Z37</f>
        <v>0.595236293428802</v>
      </c>
      <c r="AY37" s="31" t="n">
        <f aca="false">X37/Z37</f>
        <v>0.140046181758206</v>
      </c>
      <c r="AZ37" s="31" t="n">
        <f aca="false">X37/Y37</f>
        <v>7.14200188016427</v>
      </c>
      <c r="BA37" s="31" t="n">
        <f aca="false">(-0.77*AH37)+(3.32*AH37^2)+1.59</f>
        <v>2.43779234345838</v>
      </c>
      <c r="BB37" s="31" t="n">
        <f aca="false">(0*(V37/SUM(V37:AA37)))+(1*(W37/SUM(V37:AA37)))+(2*(X37/SUM(V37:AA37)))+(3*(Y37/SUM(V37:AA37)))+(4*(Z37/SUM(V37:AA37)))+(4*(AA37/SUM(V37:AA37)))</f>
        <v>2.43048359516597</v>
      </c>
      <c r="BC37" s="31" t="n">
        <f aca="false">ABS(BA37-BB37)</f>
        <v>0.00730874829241213</v>
      </c>
      <c r="BE37" s="8" t="n">
        <f aca="false">((R37/U37)*SUM(V37:AA37))/P37</f>
        <v>74.4625556765948</v>
      </c>
    </row>
    <row r="38" customFormat="false" ht="15.75" hidden="false" customHeight="false" outlineLevel="0" collapsed="false">
      <c r="A38" s="28" t="n">
        <v>371</v>
      </c>
      <c r="B38" s="28" t="s">
        <v>98</v>
      </c>
      <c r="C38" s="28" t="s">
        <v>100</v>
      </c>
      <c r="D38" s="28" t="n">
        <v>1</v>
      </c>
      <c r="E38" s="28" t="s">
        <v>58</v>
      </c>
      <c r="F38" s="28" t="n">
        <v>3</v>
      </c>
      <c r="G38" s="28" t="n">
        <v>40</v>
      </c>
      <c r="H38" s="28" t="n">
        <v>42</v>
      </c>
      <c r="I38" s="28" t="n">
        <v>3.59</v>
      </c>
      <c r="J38" s="41"/>
      <c r="K38" s="8" t="n">
        <v>123</v>
      </c>
      <c r="L38" s="41"/>
      <c r="M38" s="8" t="n">
        <v>3.00000000000075</v>
      </c>
      <c r="N38" s="28" t="s">
        <v>59</v>
      </c>
      <c r="O38" s="41"/>
      <c r="P38" s="30" t="n">
        <v>17.934</v>
      </c>
      <c r="Q38" s="30"/>
      <c r="R38" s="30" t="n">
        <v>1000</v>
      </c>
      <c r="U38" s="45" t="n">
        <v>1041472</v>
      </c>
      <c r="V38" s="45" t="n">
        <v>283093</v>
      </c>
      <c r="W38" s="45" t="n">
        <v>73946</v>
      </c>
      <c r="X38" s="45" t="n">
        <v>87550</v>
      </c>
      <c r="Y38" s="45" t="n">
        <v>13268</v>
      </c>
      <c r="Z38" s="45" t="n">
        <v>823809</v>
      </c>
      <c r="AA38" s="45" t="n">
        <v>62497</v>
      </c>
      <c r="AB38" s="45" t="n">
        <v>35278</v>
      </c>
      <c r="AC38" s="45" t="n">
        <v>17006</v>
      </c>
      <c r="AD38" s="45" t="n">
        <v>7805</v>
      </c>
      <c r="AE38" s="45" t="n">
        <v>8059</v>
      </c>
      <c r="AF38" s="45" t="n">
        <v>21607</v>
      </c>
      <c r="AH38" s="31" t="n">
        <f aca="false">SUM(X38:Y38,AA38)/SUM(W38:Y38,AA38)</f>
        <v>0.688334787428191</v>
      </c>
      <c r="AI38" s="31" t="n">
        <f aca="false">LOG(AH38)</f>
        <v>-0.162200281286992</v>
      </c>
      <c r="AJ38" s="31" t="n">
        <f aca="false">AG38*O38</f>
        <v>0</v>
      </c>
      <c r="AK38" s="31" t="n">
        <f aca="false">(AH38*56.2)-10.78</f>
        <v>27.9044150534643</v>
      </c>
      <c r="AL38" s="31" t="n">
        <f aca="false">(68.4*AI38)+38.6</f>
        <v>27.5055007599697</v>
      </c>
      <c r="AM38" s="31" t="n">
        <f aca="false">54.7*AI38+30.7</f>
        <v>21.8276446136015</v>
      </c>
      <c r="AN38" s="8" t="n">
        <v>28.44356198</v>
      </c>
      <c r="AO38" s="8" t="n">
        <v>22.46265077</v>
      </c>
      <c r="AP38" s="8" t="n">
        <v>35.79401423</v>
      </c>
      <c r="AQ38" s="8" t="n">
        <v>26.2699176</v>
      </c>
      <c r="AR38" s="8" t="n">
        <v>20.48390585</v>
      </c>
      <c r="AS38" s="8" t="n">
        <v>32.95018814</v>
      </c>
      <c r="AT38" s="31"/>
      <c r="AU38" s="31" t="n">
        <f aca="false">SUM(AB38:AF38)/SUM(Z38,AB38:AF38)</f>
        <v>0.0982470850427556</v>
      </c>
      <c r="AV38" s="31" t="n">
        <f aca="false">SUM(W38:Y38)/SUM(W38:AA38)</f>
        <v>0.164705438849463</v>
      </c>
      <c r="AW38" s="31" t="n">
        <f aca="false">(V38/SUM(V38,Z38))*100</f>
        <v>25.5752541778766</v>
      </c>
      <c r="AX38" s="31" t="n">
        <f aca="false">V38/Z38</f>
        <v>0.343639120232967</v>
      </c>
      <c r="AY38" s="31" t="n">
        <f aca="false">X38/Z38</f>
        <v>0.106274634047455</v>
      </c>
      <c r="AZ38" s="31" t="n">
        <f aca="false">X38/Y38</f>
        <v>6.5985830569792</v>
      </c>
      <c r="BA38" s="31" t="n">
        <f aca="false">(-0.77*AH38)+(3.32*AH38^2)+1.59</f>
        <v>2.63301408189855</v>
      </c>
      <c r="BB38" s="31" t="n">
        <f aca="false">(0*(V38/SUM(V38:AA38)))+(1*(W38/SUM(V38:AA38)))+(2*(X38/SUM(V38:AA38)))+(3*(Y38/SUM(V38:AA38)))+(4*(Z38/SUM(V38:AA38)))+(4*(AA38/SUM(V38:AA38)))</f>
        <v>2.85238769405199</v>
      </c>
      <c r="BC38" s="31" t="n">
        <f aca="false">ABS(BA38-BB38)</f>
        <v>0.219373612153436</v>
      </c>
      <c r="BE38" s="8" t="n">
        <f aca="false">((R38/U38)*SUM(V38:AA38))/P38</f>
        <v>71.9659682373473</v>
      </c>
    </row>
    <row r="39" customFormat="false" ht="15.75" hidden="false" customHeight="false" outlineLevel="0" collapsed="false">
      <c r="A39" s="28" t="n">
        <v>371</v>
      </c>
      <c r="B39" s="28" t="s">
        <v>98</v>
      </c>
      <c r="C39" s="28" t="s">
        <v>100</v>
      </c>
      <c r="D39" s="28" t="n">
        <v>1</v>
      </c>
      <c r="E39" s="28" t="s">
        <v>58</v>
      </c>
      <c r="F39" s="28" t="n">
        <v>3</v>
      </c>
      <c r="G39" s="28" t="n">
        <v>44</v>
      </c>
      <c r="H39" s="28" t="n">
        <v>46</v>
      </c>
      <c r="I39" s="28" t="n">
        <v>3.63</v>
      </c>
      <c r="J39" s="41"/>
      <c r="K39" s="8" t="n">
        <v>124.333333333333</v>
      </c>
      <c r="L39" s="41"/>
      <c r="M39" s="8" t="n">
        <v>2.99999999999961</v>
      </c>
      <c r="N39" s="28" t="s">
        <v>59</v>
      </c>
      <c r="O39" s="41"/>
      <c r="P39" s="28" t="n">
        <v>20.101</v>
      </c>
      <c r="Q39" s="28"/>
      <c r="R39" s="30" t="n">
        <v>1000</v>
      </c>
      <c r="U39" s="30" t="n">
        <v>1716122</v>
      </c>
      <c r="V39" s="30" t="n">
        <v>750176</v>
      </c>
      <c r="W39" s="30" t="n">
        <v>184029</v>
      </c>
      <c r="X39" s="30" t="n">
        <v>200497</v>
      </c>
      <c r="Y39" s="30" t="n">
        <v>23517</v>
      </c>
      <c r="Z39" s="30" t="n">
        <v>1306030</v>
      </c>
      <c r="AA39" s="30" t="n">
        <v>116910</v>
      </c>
      <c r="AB39" s="30" t="n">
        <v>24873</v>
      </c>
      <c r="AC39" s="30" t="n">
        <v>22364</v>
      </c>
      <c r="AD39" s="30" t="n">
        <v>21547</v>
      </c>
      <c r="AE39" s="30" t="n">
        <v>17602</v>
      </c>
      <c r="AF39" s="30" t="n">
        <v>36854</v>
      </c>
      <c r="AH39" s="31" t="n">
        <f aca="false">SUM(X39:Y39,AA39)/SUM(W39:Y39,AA39)</f>
        <v>0.649437187710138</v>
      </c>
      <c r="AI39" s="31" t="n">
        <f aca="false">LOG(AH39)</f>
        <v>-0.187462846669518</v>
      </c>
      <c r="AJ39" s="31" t="n">
        <f aca="false">AG39*O39</f>
        <v>0</v>
      </c>
      <c r="AK39" s="31" t="n">
        <f aca="false">(AH39*56.2)-10.78</f>
        <v>25.7183699493097</v>
      </c>
      <c r="AL39" s="31" t="n">
        <f aca="false">(68.4*AI39)+38.6</f>
        <v>25.777541287805</v>
      </c>
      <c r="AM39" s="31" t="n">
        <f aca="false">54.7*AI39+30.7</f>
        <v>20.4457822871774</v>
      </c>
      <c r="AN39" s="8" t="n">
        <v>26.05780348</v>
      </c>
      <c r="AO39" s="8" t="n">
        <v>20.15474474</v>
      </c>
      <c r="AP39" s="8" t="n">
        <v>32.91734151</v>
      </c>
      <c r="AQ39" s="8" t="n">
        <v>23.82006504</v>
      </c>
      <c r="AR39" s="8" t="n">
        <v>18.26921077</v>
      </c>
      <c r="AS39" s="8" t="n">
        <v>30.28228307</v>
      </c>
      <c r="AT39" s="31"/>
      <c r="AU39" s="31" t="n">
        <f aca="false">SUM(AB39:AF39)/SUM(Z39,AB39:AF39)</f>
        <v>0.086225835566408</v>
      </c>
      <c r="AV39" s="31" t="n">
        <f aca="false">SUM(W39:Y39)/SUM(W39:AA39)</f>
        <v>0.222854608699262</v>
      </c>
      <c r="AW39" s="31" t="n">
        <f aca="false">(V39/SUM(V39,Z39))*100</f>
        <v>36.4835040847075</v>
      </c>
      <c r="AX39" s="31" t="n">
        <f aca="false">V39/Z39</f>
        <v>0.574394156336378</v>
      </c>
      <c r="AY39" s="31" t="n">
        <f aca="false">X39/Z39</f>
        <v>0.153516381706393</v>
      </c>
      <c r="AZ39" s="31" t="n">
        <f aca="false">X39/Y39</f>
        <v>8.52561976442573</v>
      </c>
      <c r="BA39" s="31" t="n">
        <f aca="false">(-0.77*AH39)+(3.32*AH39^2)+1.59</f>
        <v>2.49020531925563</v>
      </c>
      <c r="BB39" s="31" t="n">
        <f aca="false">(0*(V39/SUM(V39:AA39)))+(1*(W39/SUM(V39:AA39)))+(2*(X39/SUM(V39:AA39)))+(3*(Y39/SUM(V39:AA39)))+(4*(Z39/SUM(V39:AA39)))+(4*(AA39/SUM(V39:AA39)))</f>
        <v>2.45910228699588</v>
      </c>
      <c r="BC39" s="31" t="n">
        <f aca="false">ABS(BA39-BB39)</f>
        <v>0.0311030322597445</v>
      </c>
      <c r="BE39" s="8" t="n">
        <f aca="false">((R39/U39)*SUM(V39:AA39))/P39</f>
        <v>74.8253807802229</v>
      </c>
    </row>
    <row r="40" customFormat="false" ht="15.75" hidden="false" customHeight="false" outlineLevel="0" collapsed="false">
      <c r="A40" s="28" t="n">
        <v>371</v>
      </c>
      <c r="B40" s="28" t="s">
        <v>98</v>
      </c>
      <c r="C40" s="28" t="s">
        <v>100</v>
      </c>
      <c r="D40" s="28" t="n">
        <v>1</v>
      </c>
      <c r="E40" s="28" t="s">
        <v>58</v>
      </c>
      <c r="F40" s="28" t="n">
        <v>3</v>
      </c>
      <c r="G40" s="28" t="n">
        <v>52</v>
      </c>
      <c r="H40" s="28" t="n">
        <v>54</v>
      </c>
      <c r="I40" s="28" t="n">
        <v>3.71</v>
      </c>
      <c r="J40" s="41"/>
      <c r="K40" s="8" t="n">
        <v>127</v>
      </c>
      <c r="L40" s="41"/>
      <c r="M40" s="8" t="n">
        <v>3.00000000000075</v>
      </c>
      <c r="N40" s="28" t="s">
        <v>59</v>
      </c>
      <c r="O40" s="41"/>
      <c r="P40" s="28" t="n">
        <v>20.306</v>
      </c>
      <c r="Q40" s="28"/>
      <c r="R40" s="30" t="n">
        <v>1000</v>
      </c>
      <c r="U40" s="30" t="n">
        <v>1607505</v>
      </c>
      <c r="V40" s="30" t="n">
        <v>200107</v>
      </c>
      <c r="W40" s="30" t="n">
        <v>35877</v>
      </c>
      <c r="X40" s="30" t="n">
        <v>30174</v>
      </c>
      <c r="Y40" s="30" t="n">
        <v>3298</v>
      </c>
      <c r="Z40" s="30" t="n">
        <v>234433</v>
      </c>
      <c r="AA40" s="30" t="n">
        <v>12572</v>
      </c>
      <c r="AB40" s="30" t="n">
        <v>18729</v>
      </c>
      <c r="AC40" s="30" t="n">
        <v>8878</v>
      </c>
      <c r="AD40" s="30" t="n">
        <v>2445</v>
      </c>
      <c r="AE40" s="30" t="n">
        <v>9173</v>
      </c>
      <c r="AF40" s="30" t="n">
        <v>20265</v>
      </c>
      <c r="AH40" s="31" t="n">
        <f aca="false">SUM(X40:Y40,AA40)/SUM(W40:Y40,AA40)</f>
        <v>0.562053685868093</v>
      </c>
      <c r="AI40" s="31" t="n">
        <f aca="false">LOG(AH40)</f>
        <v>-0.250222199799769</v>
      </c>
      <c r="AJ40" s="31" t="n">
        <f aca="false">AG40*O40</f>
        <v>0</v>
      </c>
      <c r="AK40" s="31" t="n">
        <f aca="false">(AH40*56.2)-10.78</f>
        <v>20.8074171457868</v>
      </c>
      <c r="AL40" s="31" t="n">
        <f aca="false">(68.4*AI40)+38.6</f>
        <v>21.4848015336958</v>
      </c>
      <c r="AM40" s="31" t="n">
        <f aca="false">54.7*AI40+30.7</f>
        <v>17.0128456709526</v>
      </c>
      <c r="AN40" s="8" t="n">
        <v>20.22143663</v>
      </c>
      <c r="AO40" s="8" t="n">
        <v>14.39911344</v>
      </c>
      <c r="AP40" s="8" t="n">
        <v>26.79666465</v>
      </c>
      <c r="AQ40" s="8" t="n">
        <v>18.36080419</v>
      </c>
      <c r="AR40" s="8" t="n">
        <v>12.72616592</v>
      </c>
      <c r="AS40" s="8" t="n">
        <v>24.69232305</v>
      </c>
      <c r="AT40" s="31"/>
      <c r="AU40" s="31" t="n">
        <f aca="false">SUM(AB40:AF40)/SUM(Z40,AB40:AF40)</f>
        <v>0.202399948285776</v>
      </c>
      <c r="AV40" s="31" t="n">
        <f aca="false">SUM(W40:Y40)/SUM(W40:AA40)</f>
        <v>0.219213286381712</v>
      </c>
      <c r="AW40" s="31" t="n">
        <f aca="false">(V40/SUM(V40,Z40))*100</f>
        <v>46.0503060707875</v>
      </c>
      <c r="AX40" s="31" t="n">
        <f aca="false">V40/Z40</f>
        <v>0.853578634407272</v>
      </c>
      <c r="AY40" s="31" t="n">
        <f aca="false">X40/Z40</f>
        <v>0.128710548429615</v>
      </c>
      <c r="AZ40" s="31" t="n">
        <f aca="false">X40/Y40</f>
        <v>9.14918132201334</v>
      </c>
      <c r="BA40" s="31" t="n">
        <f aca="false">(-0.77*AH40)+(3.32*AH40^2)+1.59</f>
        <v>2.20602108993062</v>
      </c>
      <c r="BB40" s="31" t="n">
        <f aca="false">(0*(V40/SUM(V40:AA40)))+(1*(W40/SUM(V40:AA40)))+(2*(X40/SUM(V40:AA40)))+(3*(Y40/SUM(V40:AA40)))+(4*(Z40/SUM(V40:AA40)))+(4*(AA40/SUM(V40:AA40)))</f>
        <v>2.1185316993926</v>
      </c>
      <c r="BC40" s="31" t="n">
        <f aca="false">ABS(BA40-BB40)</f>
        <v>0.0874893905380274</v>
      </c>
      <c r="BE40" s="8" t="n">
        <f aca="false">((R40/U40)*SUM(V40:AA40))/P40</f>
        <v>15.8219795019383</v>
      </c>
    </row>
    <row r="41" customFormat="false" ht="15.75" hidden="false" customHeight="false" outlineLevel="0" collapsed="false">
      <c r="A41" s="28" t="n">
        <v>371</v>
      </c>
      <c r="B41" s="28" t="s">
        <v>98</v>
      </c>
      <c r="C41" s="28" t="s">
        <v>100</v>
      </c>
      <c r="D41" s="28" t="n">
        <v>1</v>
      </c>
      <c r="E41" s="28" t="s">
        <v>58</v>
      </c>
      <c r="F41" s="28" t="n">
        <v>3</v>
      </c>
      <c r="G41" s="28" t="n">
        <v>56</v>
      </c>
      <c r="H41" s="28" t="n">
        <v>58</v>
      </c>
      <c r="I41" s="28" t="n">
        <v>3.75</v>
      </c>
      <c r="J41" s="41"/>
      <c r="K41" s="8" t="n">
        <v>128.333333333333</v>
      </c>
      <c r="L41" s="41"/>
      <c r="M41" s="8" t="n">
        <v>2.99999999999963</v>
      </c>
      <c r="N41" s="28" t="s">
        <v>59</v>
      </c>
      <c r="O41" s="41"/>
      <c r="P41" s="30" t="n">
        <v>24.057</v>
      </c>
      <c r="Q41" s="24"/>
      <c r="R41" s="30" t="n">
        <v>1000</v>
      </c>
      <c r="U41" s="30" t="n">
        <v>971735</v>
      </c>
      <c r="V41" s="30" t="n">
        <v>104451</v>
      </c>
      <c r="W41" s="30" t="n">
        <v>21967</v>
      </c>
      <c r="X41" s="30" t="n">
        <v>18732</v>
      </c>
      <c r="Y41" s="30" t="n">
        <v>2302</v>
      </c>
      <c r="Z41" s="30" t="n">
        <v>226000</v>
      </c>
      <c r="AA41" s="30" t="n">
        <v>10360</v>
      </c>
      <c r="AB41" s="30" t="n">
        <v>13737</v>
      </c>
      <c r="AC41" s="30" t="n">
        <v>8153</v>
      </c>
      <c r="AD41" s="30" t="n">
        <v>5172</v>
      </c>
      <c r="AE41" s="30" t="n">
        <v>7595</v>
      </c>
      <c r="AF41" s="30" t="n">
        <v>13670</v>
      </c>
      <c r="AH41" s="31" t="n">
        <f aca="false">SUM(X41:Y41,AA41)/SUM(W41:Y41,AA41)</f>
        <v>0.588332302618017</v>
      </c>
      <c r="AI41" s="31" t="n">
        <f aca="false">LOG(AH41)</f>
        <v>-0.230377305847435</v>
      </c>
      <c r="AJ41" s="31" t="n">
        <f aca="false">AG41*O41</f>
        <v>0</v>
      </c>
      <c r="AK41" s="31" t="n">
        <f aca="false">(AH41*56.2)-10.78</f>
        <v>22.2842754071326</v>
      </c>
      <c r="AL41" s="31" t="n">
        <f aca="false">(68.4*AI41)+38.6</f>
        <v>22.8421922800354</v>
      </c>
      <c r="AM41" s="31" t="n">
        <f aca="false">54.7*AI41+30.7</f>
        <v>18.0983613701453</v>
      </c>
      <c r="AN41" s="8" t="n">
        <v>21.88942447</v>
      </c>
      <c r="AO41" s="8" t="n">
        <v>16.22808876</v>
      </c>
      <c r="AP41" s="8" t="n">
        <v>28.5064649</v>
      </c>
      <c r="AQ41" s="8" t="n">
        <v>19.97298407</v>
      </c>
      <c r="AR41" s="8" t="n">
        <v>14.58865983</v>
      </c>
      <c r="AS41" s="8" t="n">
        <v>26.39353812</v>
      </c>
      <c r="AT41" s="31"/>
      <c r="AU41" s="31" t="n">
        <f aca="false">SUM(AB41:AF41)/SUM(Z41,AB41:AF41)</f>
        <v>0.176165670896412</v>
      </c>
      <c r="AV41" s="31" t="n">
        <f aca="false">SUM(W41:Y41)/SUM(W41:AA41)</f>
        <v>0.153926281764455</v>
      </c>
      <c r="AW41" s="31" t="n">
        <f aca="false">(V41/SUM(V41,Z41))*100</f>
        <v>31.6086197348472</v>
      </c>
      <c r="AX41" s="31" t="n">
        <f aca="false">V41/Z41</f>
        <v>0.462172566371681</v>
      </c>
      <c r="AY41" s="31" t="n">
        <f aca="false">X41/Z41</f>
        <v>0.0828849557522124</v>
      </c>
      <c r="AZ41" s="31" t="n">
        <f aca="false">X41/Y41</f>
        <v>8.1372719374457</v>
      </c>
      <c r="BA41" s="31" t="n">
        <f aca="false">(-0.77*AH41)+(3.32*AH41^2)+1.59</f>
        <v>2.2861519893528</v>
      </c>
      <c r="BB41" s="31" t="n">
        <f aca="false">(0*(V41/SUM(V41:AA41)))+(1*(W41/SUM(V41:AA41)))+(2*(X41/SUM(V41:AA41)))+(3*(Y41/SUM(V41:AA41)))+(4*(Z41/SUM(V41:AA41)))+(4*(AA41/SUM(V41:AA41)))</f>
        <v>2.63612654111909</v>
      </c>
      <c r="BC41" s="31" t="n">
        <f aca="false">ABS(BA41-BB41)</f>
        <v>0.349974551766287</v>
      </c>
      <c r="BE41" s="8" t="n">
        <f aca="false">((R41/U41)*SUM(V41:AA41))/P41</f>
        <v>16.4183396326336</v>
      </c>
    </row>
    <row r="42" customFormat="false" ht="15.75" hidden="false" customHeight="false" outlineLevel="0" collapsed="false">
      <c r="A42" s="28" t="n">
        <v>371</v>
      </c>
      <c r="B42" s="28" t="s">
        <v>98</v>
      </c>
      <c r="C42" s="28" t="s">
        <v>100</v>
      </c>
      <c r="D42" s="28" t="n">
        <v>1</v>
      </c>
      <c r="E42" s="28" t="s">
        <v>58</v>
      </c>
      <c r="F42" s="28" t="n">
        <v>3</v>
      </c>
      <c r="G42" s="28" t="n">
        <v>64</v>
      </c>
      <c r="H42" s="28" t="n">
        <v>66</v>
      </c>
      <c r="I42" s="28" t="n">
        <v>3.83</v>
      </c>
      <c r="J42" s="41"/>
      <c r="K42" s="8" t="n">
        <v>131</v>
      </c>
      <c r="L42" s="41"/>
      <c r="M42" s="8" t="n">
        <v>3.00000000000075</v>
      </c>
      <c r="N42" s="28" t="s">
        <v>59</v>
      </c>
      <c r="O42" s="41"/>
      <c r="P42" s="28" t="n">
        <v>20.678</v>
      </c>
      <c r="Q42" s="28"/>
      <c r="R42" s="30" t="n">
        <v>1000</v>
      </c>
      <c r="U42" s="30" t="n">
        <v>1683295</v>
      </c>
      <c r="V42" s="30" t="n">
        <v>442880</v>
      </c>
      <c r="W42" s="30" t="n">
        <v>79592</v>
      </c>
      <c r="X42" s="30" t="n">
        <v>60161</v>
      </c>
      <c r="Y42" s="30" t="n">
        <v>6748</v>
      </c>
      <c r="Z42" s="30" t="n">
        <v>579366</v>
      </c>
      <c r="AA42" s="30" t="n">
        <v>25005</v>
      </c>
      <c r="AB42" s="30" t="n">
        <v>28624</v>
      </c>
      <c r="AC42" s="30" t="n">
        <v>22750</v>
      </c>
      <c r="AD42" s="30" t="n">
        <v>13097</v>
      </c>
      <c r="AE42" s="30" t="n">
        <v>12849</v>
      </c>
      <c r="AF42" s="30" t="n">
        <v>27540</v>
      </c>
      <c r="AH42" s="31" t="n">
        <f aca="false">SUM(X42:Y42,AA42)/SUM(W42:Y42,AA42)</f>
        <v>0.535922941471435</v>
      </c>
      <c r="AI42" s="31" t="n">
        <f aca="false">LOG(AH42)</f>
        <v>-0.270897651537849</v>
      </c>
      <c r="AJ42" s="31" t="n">
        <f aca="false">AG42*O42</f>
        <v>0</v>
      </c>
      <c r="AK42" s="31" t="n">
        <f aca="false">(AH42*56.2)-10.78</f>
        <v>19.3388693106947</v>
      </c>
      <c r="AL42" s="31" t="n">
        <f aca="false">(68.4*AI42)+38.6</f>
        <v>20.0706006348112</v>
      </c>
      <c r="AM42" s="31" t="n">
        <f aca="false">54.7*AI42+30.7</f>
        <v>15.8818984608797</v>
      </c>
      <c r="AN42" s="8" t="n">
        <v>18.51590714</v>
      </c>
      <c r="AO42" s="8" t="n">
        <v>13.05781864</v>
      </c>
      <c r="AP42" s="8" t="n">
        <v>25.04724699</v>
      </c>
      <c r="AQ42" s="8" t="n">
        <v>16.67888475</v>
      </c>
      <c r="AR42" s="8" t="n">
        <v>11.11386019</v>
      </c>
      <c r="AS42" s="8" t="n">
        <v>23.07572436</v>
      </c>
      <c r="AT42" s="31"/>
      <c r="AU42" s="31" t="n">
        <f aca="false">SUM(AB42:AF42)/SUM(Z42,AB42:AF42)</f>
        <v>0.153253457191045</v>
      </c>
      <c r="AV42" s="31" t="n">
        <f aca="false">SUM(W42:Y42)/SUM(W42:AA42)</f>
        <v>0.195107821306428</v>
      </c>
      <c r="AW42" s="31" t="n">
        <f aca="false">(V42/SUM(V42,Z42))*100</f>
        <v>43.3242096325151</v>
      </c>
      <c r="AX42" s="31" t="n">
        <f aca="false">V42/Z42</f>
        <v>0.764421799000977</v>
      </c>
      <c r="AY42" s="31" t="n">
        <f aca="false">X42/Z42</f>
        <v>0.10383936924155</v>
      </c>
      <c r="AZ42" s="31" t="n">
        <f aca="false">X42/Y42</f>
        <v>8.91538233550682</v>
      </c>
      <c r="BA42" s="31" t="n">
        <f aca="false">(-0.77*AH42)+(3.32*AH42^2)+1.59</f>
        <v>2.13088782039571</v>
      </c>
      <c r="BB42" s="31" t="n">
        <f aca="false">(0*(V42/SUM(V42:AA42)))+(1*(W42/SUM(V42:AA42)))+(2*(X42/SUM(V42:AA42)))+(3*(Y42/SUM(V42:AA42)))+(4*(Z42/SUM(V42:AA42)))+(4*(AA42/SUM(V42:AA42)))</f>
        <v>2.20953933480321</v>
      </c>
      <c r="BC42" s="31" t="n">
        <f aca="false">ABS(BA42-BB42)</f>
        <v>0.0786515144075004</v>
      </c>
      <c r="BE42" s="8" t="n">
        <f aca="false">((R42/U42)*SUM(V42:AA42))/P42</f>
        <v>34.2961482496981</v>
      </c>
    </row>
    <row r="43" customFormat="false" ht="15.75" hidden="false" customHeight="false" outlineLevel="0" collapsed="false">
      <c r="A43" s="28" t="n">
        <v>371</v>
      </c>
      <c r="B43" s="28" t="s">
        <v>98</v>
      </c>
      <c r="C43" s="28" t="s">
        <v>100</v>
      </c>
      <c r="D43" s="28" t="n">
        <v>1</v>
      </c>
      <c r="E43" s="28" t="s">
        <v>58</v>
      </c>
      <c r="F43" s="28" t="n">
        <v>3</v>
      </c>
      <c r="G43" s="28" t="n">
        <v>68</v>
      </c>
      <c r="H43" s="28" t="n">
        <v>70</v>
      </c>
      <c r="I43" s="28" t="n">
        <v>3.87</v>
      </c>
      <c r="J43" s="41"/>
      <c r="K43" s="8" t="n">
        <v>132.333333333333</v>
      </c>
      <c r="L43" s="41"/>
      <c r="M43" s="8" t="n">
        <v>2.99999999999963</v>
      </c>
      <c r="N43" s="28" t="s">
        <v>59</v>
      </c>
      <c r="O43" s="41"/>
      <c r="P43" s="30" t="n">
        <v>26.823</v>
      </c>
      <c r="Q43" s="30"/>
      <c r="R43" s="30" t="n">
        <v>1000</v>
      </c>
      <c r="U43" s="45" t="n">
        <v>568296</v>
      </c>
      <c r="V43" s="45" t="n">
        <v>845205</v>
      </c>
      <c r="W43" s="45" t="n">
        <v>146918</v>
      </c>
      <c r="X43" s="45" t="n">
        <v>106002</v>
      </c>
      <c r="Y43" s="45" t="n">
        <v>10340</v>
      </c>
      <c r="Z43" s="45" t="n">
        <v>1000601</v>
      </c>
      <c r="AA43" s="45" t="n">
        <v>36331</v>
      </c>
      <c r="AB43" s="45" t="n">
        <v>28918</v>
      </c>
      <c r="AC43" s="45" t="n">
        <v>19637</v>
      </c>
      <c r="AD43" s="45" t="n">
        <v>9925</v>
      </c>
      <c r="AE43" s="45" t="n">
        <v>12223</v>
      </c>
      <c r="AF43" s="45" t="n">
        <v>26718</v>
      </c>
      <c r="AH43" s="31" t="n">
        <f aca="false">SUM(X43:Y43,AA43)/SUM(W43:Y43,AA43)</f>
        <v>0.509604761157712</v>
      </c>
      <c r="AI43" s="31" t="n">
        <f aca="false">LOG(AH43)</f>
        <v>-0.29276652310822</v>
      </c>
      <c r="AJ43" s="31" t="n">
        <f aca="false">AG43*O43</f>
        <v>0</v>
      </c>
      <c r="AK43" s="31" t="n">
        <f aca="false">(AH43*56.2)-10.78</f>
        <v>17.8597875770634</v>
      </c>
      <c r="AL43" s="31" t="n">
        <f aca="false">(68.4*AI43)+38.6</f>
        <v>18.5747698193978</v>
      </c>
      <c r="AM43" s="31" t="n">
        <f aca="false">54.7*AI43+30.7</f>
        <v>14.6856711859804</v>
      </c>
      <c r="AN43" s="8" t="n">
        <v>16.8321244</v>
      </c>
      <c r="AO43" s="8" t="n">
        <v>11.26561579</v>
      </c>
      <c r="AP43" s="8" t="n">
        <v>23.21363964</v>
      </c>
      <c r="AQ43" s="8" t="n">
        <v>15.04937338</v>
      </c>
      <c r="AR43" s="8" t="n">
        <v>9.65453976</v>
      </c>
      <c r="AS43" s="8" t="n">
        <v>21.01001622</v>
      </c>
      <c r="AT43" s="31"/>
      <c r="AU43" s="31" t="n">
        <f aca="false">SUM(AB43:AF43)/SUM(Z43,AB43:AF43)</f>
        <v>0.0887240874955147</v>
      </c>
      <c r="AV43" s="31" t="n">
        <f aca="false">SUM(W43:Y43)/SUM(W43:AA43)</f>
        <v>0.202477787895942</v>
      </c>
      <c r="AW43" s="31" t="n">
        <f aca="false">(V43/SUM(V43,Z43))*100</f>
        <v>45.7905652056608</v>
      </c>
      <c r="AX43" s="31" t="n">
        <f aca="false">V43/Z43</f>
        <v>0.844697336900523</v>
      </c>
      <c r="AY43" s="31" t="n">
        <f aca="false">X43/Z43</f>
        <v>0.105938331063031</v>
      </c>
      <c r="AZ43" s="31" t="n">
        <f aca="false">X43/Y43</f>
        <v>10.2516441005803</v>
      </c>
      <c r="BA43" s="31" t="n">
        <f aca="false">(-0.77*AH43)+(3.32*AH43^2)+1.59</f>
        <v>2.05979841572266</v>
      </c>
      <c r="BB43" s="31" t="n">
        <f aca="false">(0*(V43/SUM(V43:AA43)))+(1*(W43/SUM(V43:AA43)))+(2*(X43/SUM(V43:AA43)))+(3*(Y43/SUM(V43:AA43)))+(4*(Z43/SUM(V43:AA43)))+(4*(AA43/SUM(V43:AA43)))</f>
        <v>2.11507240850994</v>
      </c>
      <c r="BC43" s="31" t="n">
        <f aca="false">ABS(BA43-BB43)</f>
        <v>0.0552739927872783</v>
      </c>
      <c r="BE43" s="8" t="n">
        <f aca="false">((R43/U43)*SUM(V43:AA43))/P43</f>
        <v>140.742648766058</v>
      </c>
    </row>
    <row r="44" customFormat="false" ht="15.75" hidden="false" customHeight="false" outlineLevel="0" collapsed="false">
      <c r="A44" s="28" t="n">
        <v>371</v>
      </c>
      <c r="B44" s="28" t="s">
        <v>98</v>
      </c>
      <c r="C44" s="28" t="s">
        <v>100</v>
      </c>
      <c r="D44" s="28" t="n">
        <v>1</v>
      </c>
      <c r="E44" s="28" t="s">
        <v>58</v>
      </c>
      <c r="F44" s="28" t="n">
        <v>3</v>
      </c>
      <c r="G44" s="28" t="n">
        <v>76</v>
      </c>
      <c r="H44" s="28" t="n">
        <v>78</v>
      </c>
      <c r="I44" s="28" t="n">
        <v>3.95</v>
      </c>
      <c r="J44" s="41"/>
      <c r="K44" s="8" t="n">
        <v>135</v>
      </c>
      <c r="L44" s="41"/>
      <c r="M44" s="8" t="n">
        <v>3.00000000000075</v>
      </c>
      <c r="N44" s="28" t="s">
        <v>59</v>
      </c>
      <c r="O44" s="41"/>
      <c r="P44" s="28" t="n">
        <v>20.374</v>
      </c>
      <c r="Q44" s="28"/>
      <c r="R44" s="30" t="n">
        <v>1000</v>
      </c>
      <c r="U44" s="30" t="n">
        <v>1767052</v>
      </c>
      <c r="V44" s="30" t="n">
        <v>3119000</v>
      </c>
      <c r="W44" s="30" t="n">
        <v>555338</v>
      </c>
      <c r="X44" s="30" t="n">
        <v>325143</v>
      </c>
      <c r="Y44" s="30" t="n">
        <v>35876</v>
      </c>
      <c r="Z44" s="30" t="n">
        <v>3014033</v>
      </c>
      <c r="AA44" s="30" t="n">
        <v>120058</v>
      </c>
      <c r="AB44" s="30" t="n">
        <v>81740</v>
      </c>
      <c r="AC44" s="30" t="n">
        <v>52703</v>
      </c>
      <c r="AD44" s="30" t="n">
        <v>21491</v>
      </c>
      <c r="AE44" s="30" t="n">
        <v>28346</v>
      </c>
      <c r="AF44" s="30" t="n">
        <v>57711</v>
      </c>
      <c r="AH44" s="31" t="n">
        <f aca="false">SUM(X44:Y44,AA44)/SUM(W44:Y44,AA44)</f>
        <v>0.464174100143282</v>
      </c>
      <c r="AI44" s="31" t="n">
        <f aca="false">LOG(AH44)</f>
        <v>-0.333319095846193</v>
      </c>
      <c r="AJ44" s="31" t="n">
        <f aca="false">AG44*O44</f>
        <v>0</v>
      </c>
      <c r="AK44" s="31" t="n">
        <f aca="false">(AH44*56.2)-10.78</f>
        <v>15.3065844280525</v>
      </c>
      <c r="AL44" s="31" t="n">
        <f aca="false">(68.4*AI44)+38.6</f>
        <v>15.8009738441204</v>
      </c>
      <c r="AM44" s="31" t="n">
        <f aca="false">54.7*AI44+30.7</f>
        <v>12.4674454572133</v>
      </c>
      <c r="AN44" s="8" t="n">
        <v>14.0082757</v>
      </c>
      <c r="AO44" s="8" t="n">
        <v>8.3246919</v>
      </c>
      <c r="AP44" s="8" t="n">
        <v>20.36802556</v>
      </c>
      <c r="AQ44" s="8" t="n">
        <v>12.19573663</v>
      </c>
      <c r="AR44" s="8" t="n">
        <v>6.71309327</v>
      </c>
      <c r="AS44" s="8" t="n">
        <v>18.22777466</v>
      </c>
      <c r="AT44" s="31"/>
      <c r="AU44" s="31" t="n">
        <f aca="false">SUM(AB44:AF44)/SUM(Z44,AB44:AF44)</f>
        <v>0.0743210123758302</v>
      </c>
      <c r="AV44" s="31" t="n">
        <f aca="false">SUM(W44:Y44)/SUM(W44:AA44)</f>
        <v>0.226235962046667</v>
      </c>
      <c r="AW44" s="31" t="n">
        <f aca="false">(V44/SUM(V44,Z44))*100</f>
        <v>50.8557511430315</v>
      </c>
      <c r="AX44" s="31" t="n">
        <f aca="false">V44/Z44</f>
        <v>1.03482609513565</v>
      </c>
      <c r="AY44" s="31" t="n">
        <f aca="false">X44/Z44</f>
        <v>0.107876390205416</v>
      </c>
      <c r="AZ44" s="31" t="n">
        <f aca="false">X44/Y44</f>
        <v>9.06296688594046</v>
      </c>
      <c r="BA44" s="31" t="n">
        <f aca="false">(-0.77*AH44)+(3.32*AH44^2)+1.59</f>
        <v>1.94790515909917</v>
      </c>
      <c r="BB44" s="31" t="n">
        <f aca="false">(0*(V44/SUM(V44:AA44)))+(1*(W44/SUM(V44:AA44)))+(2*(X44/SUM(V44:AA44)))+(3*(Y44/SUM(V44:AA44)))+(4*(Z44/SUM(V44:AA44)))+(4*(AA44/SUM(V44:AA44)))</f>
        <v>1.93175485755668</v>
      </c>
      <c r="BC44" s="31" t="n">
        <f aca="false">ABS(BA44-BB44)</f>
        <v>0.0161503015424982</v>
      </c>
      <c r="BE44" s="8" t="n">
        <f aca="false">((R44/U44)*SUM(V44:AA44))/P44</f>
        <v>199.140726611446</v>
      </c>
    </row>
    <row r="45" customFormat="false" ht="15.75" hidden="false" customHeight="false" outlineLevel="0" collapsed="false">
      <c r="A45" s="28" t="n">
        <v>371</v>
      </c>
      <c r="B45" s="28" t="s">
        <v>98</v>
      </c>
      <c r="C45" s="28" t="s">
        <v>100</v>
      </c>
      <c r="D45" s="28" t="n">
        <v>1</v>
      </c>
      <c r="E45" s="28" t="s">
        <v>58</v>
      </c>
      <c r="F45" s="28" t="n">
        <v>3</v>
      </c>
      <c r="G45" s="28" t="n">
        <v>80</v>
      </c>
      <c r="H45" s="28" t="n">
        <v>82</v>
      </c>
      <c r="I45" s="28" t="n">
        <v>3.99</v>
      </c>
      <c r="J45" s="41"/>
      <c r="K45" s="8" t="n">
        <v>136.333333333333</v>
      </c>
      <c r="L45" s="41"/>
      <c r="M45" s="8" t="n">
        <v>3.00000000000075</v>
      </c>
      <c r="N45" s="28" t="s">
        <v>59</v>
      </c>
      <c r="O45" s="41"/>
      <c r="P45" s="30" t="n">
        <v>25.368</v>
      </c>
      <c r="Q45" s="30"/>
      <c r="R45" s="30" t="n">
        <v>1000</v>
      </c>
      <c r="U45" s="45" t="n">
        <v>1207227</v>
      </c>
      <c r="V45" s="45" t="n">
        <v>7660256</v>
      </c>
      <c r="W45" s="45" t="n">
        <v>1239900</v>
      </c>
      <c r="X45" s="45" t="n">
        <v>655566</v>
      </c>
      <c r="Y45" s="45" t="n">
        <v>76532</v>
      </c>
      <c r="Z45" s="45" t="n">
        <v>7367325</v>
      </c>
      <c r="AA45" s="45" t="n">
        <v>219748</v>
      </c>
      <c r="AB45" s="45" t="n">
        <v>73111</v>
      </c>
      <c r="AC45" s="45" t="n">
        <v>69718</v>
      </c>
      <c r="AD45" s="45" t="n">
        <v>26398</v>
      </c>
      <c r="AE45" s="45" t="n">
        <v>37848</v>
      </c>
      <c r="AF45" s="45" t="n">
        <v>92712</v>
      </c>
      <c r="AH45" s="31" t="n">
        <f aca="false">SUM(X45:Y45,AA45)/SUM(W45:Y45,AA45)</f>
        <v>0.434286637228949</v>
      </c>
      <c r="AI45" s="31" t="n">
        <f aca="false">LOG(AH45)</f>
        <v>-0.362223533444616</v>
      </c>
      <c r="AJ45" s="31" t="n">
        <f aca="false">AG45*O45</f>
        <v>0</v>
      </c>
      <c r="AK45" s="31" t="n">
        <f aca="false">(AH45*56.2)-10.78</f>
        <v>13.6269090122669</v>
      </c>
      <c r="AL45" s="31" t="n">
        <f aca="false">(68.4*AI45)+38.6</f>
        <v>13.8239103123883</v>
      </c>
      <c r="AM45" s="31" t="n">
        <f aca="false">54.7*AI45+30.7</f>
        <v>10.8863727205795</v>
      </c>
      <c r="AN45" s="8" t="n">
        <v>12.02811455</v>
      </c>
      <c r="AO45" s="8" t="n">
        <v>6.35599118</v>
      </c>
      <c r="AP45" s="8" t="n">
        <v>18.39445537</v>
      </c>
      <c r="AQ45" s="8" t="n">
        <v>10.28754927</v>
      </c>
      <c r="AR45" s="8" t="n">
        <v>4.82821784</v>
      </c>
      <c r="AS45" s="8" t="n">
        <v>16.34570423</v>
      </c>
      <c r="AT45" s="31"/>
      <c r="AU45" s="31" t="n">
        <f aca="false">SUM(AB45:AF45)/SUM(Z45,AB45:AF45)</f>
        <v>0.0391003809517847</v>
      </c>
      <c r="AV45" s="31" t="n">
        <f aca="false">SUM(W45:Y45)/SUM(W45:AA45)</f>
        <v>0.206295988386319</v>
      </c>
      <c r="AW45" s="31" t="n">
        <f aca="false">(V45/SUM(V45,Z45))*100</f>
        <v>50.9746445552348</v>
      </c>
      <c r="AX45" s="31" t="n">
        <f aca="false">V45/Z45</f>
        <v>1.0397608358529</v>
      </c>
      <c r="AY45" s="31" t="n">
        <f aca="false">X45/Z45</f>
        <v>0.0889829076360823</v>
      </c>
      <c r="AZ45" s="31" t="n">
        <f aca="false">X45/Y45</f>
        <v>8.56590707155177</v>
      </c>
      <c r="BA45" s="31" t="n">
        <f aca="false">(-0.77*AH45)+(3.32*AH45^2)+1.59</f>
        <v>1.8817675018088</v>
      </c>
      <c r="BB45" s="31" t="n">
        <f aca="false">(0*(V45/SUM(V45:AA45)))+(1*(W45/SUM(V45:AA45)))+(2*(X45/SUM(V45:AA45)))+(3*(Y45/SUM(V45:AA45)))+(4*(Z45/SUM(V45:AA45)))+(4*(AA45/SUM(V45:AA45)))</f>
        <v>1.9239381422979</v>
      </c>
      <c r="BC45" s="31" t="n">
        <f aca="false">ABS(BA45-BB45)</f>
        <v>0.0421706404890991</v>
      </c>
      <c r="BE45" s="8" t="n">
        <f aca="false">((R45/U45)*SUM(V45:AA45))/P45</f>
        <v>562.264940673048</v>
      </c>
    </row>
    <row r="46" customFormat="false" ht="15.75" hidden="false" customHeight="false" outlineLevel="0" collapsed="false">
      <c r="A46" s="28" t="n">
        <v>371</v>
      </c>
      <c r="B46" s="28" t="s">
        <v>98</v>
      </c>
      <c r="C46" s="28" t="s">
        <v>100</v>
      </c>
      <c r="D46" s="28" t="n">
        <v>1</v>
      </c>
      <c r="E46" s="28" t="s">
        <v>58</v>
      </c>
      <c r="F46" s="28" t="n">
        <v>3</v>
      </c>
      <c r="G46" s="28" t="n">
        <v>100</v>
      </c>
      <c r="H46" s="28" t="n">
        <v>102</v>
      </c>
      <c r="I46" s="28" t="n">
        <v>4.19</v>
      </c>
      <c r="J46" s="41"/>
      <c r="K46" s="8" t="n">
        <v>142.558219178082</v>
      </c>
      <c r="L46" s="41"/>
      <c r="M46" s="8" t="n">
        <v>3.51807228915659</v>
      </c>
      <c r="N46" s="28" t="s">
        <v>59</v>
      </c>
      <c r="O46" s="41"/>
      <c r="P46" s="28" t="n">
        <v>26.815</v>
      </c>
      <c r="Q46" s="28"/>
      <c r="R46" s="30" t="n">
        <v>1000</v>
      </c>
      <c r="U46" s="30" t="n">
        <v>787503</v>
      </c>
      <c r="V46" s="30" t="n">
        <v>5737386</v>
      </c>
      <c r="W46" s="30" t="n">
        <v>878445</v>
      </c>
      <c r="X46" s="30" t="n">
        <v>488230</v>
      </c>
      <c r="Y46" s="30" t="n">
        <v>57371</v>
      </c>
      <c r="Z46" s="30" t="n">
        <v>5626384</v>
      </c>
      <c r="AA46" s="30" t="n">
        <v>165298</v>
      </c>
      <c r="AB46" s="30" t="n">
        <v>39889</v>
      </c>
      <c r="AC46" s="30" t="n">
        <v>38003</v>
      </c>
      <c r="AD46" s="30" t="n">
        <v>14475</v>
      </c>
      <c r="AE46" s="30" t="n">
        <v>22275</v>
      </c>
      <c r="AF46" s="30" t="n">
        <v>61199</v>
      </c>
      <c r="AH46" s="31" t="n">
        <f aca="false">SUM(X46:Y46,AA46)/SUM(W46:Y46,AA46)</f>
        <v>0.447290831940725</v>
      </c>
      <c r="AI46" s="31" t="n">
        <f aca="false">LOG(AH46)</f>
        <v>-0.349410003410974</v>
      </c>
      <c r="AJ46" s="31" t="n">
        <f aca="false">AG46*O46</f>
        <v>0</v>
      </c>
      <c r="AK46" s="31" t="n">
        <f aca="false">(AH46*56.2)-10.78</f>
        <v>14.3577447550688</v>
      </c>
      <c r="AL46" s="31" t="n">
        <f aca="false">(68.4*AI46)+38.6</f>
        <v>14.7003557666894</v>
      </c>
      <c r="AM46" s="31" t="n">
        <f aca="false">54.7*AI46+30.7</f>
        <v>11.5872728134197</v>
      </c>
      <c r="AN46" s="8" t="n">
        <v>12.78160539</v>
      </c>
      <c r="AO46" s="8" t="n">
        <v>6.95396132</v>
      </c>
      <c r="AP46" s="8" t="n">
        <v>19.07842848</v>
      </c>
      <c r="AQ46" s="8" t="n">
        <v>11.16778781</v>
      </c>
      <c r="AR46" s="8" t="n">
        <v>5.64856127</v>
      </c>
      <c r="AS46" s="8" t="n">
        <v>17.07442964</v>
      </c>
      <c r="AT46" s="31"/>
      <c r="AU46" s="31" t="n">
        <f aca="false">SUM(AB46:AF46)/SUM(Z46,AB46:AF46)</f>
        <v>0.0303057878658618</v>
      </c>
      <c r="AV46" s="31" t="n">
        <f aca="false">SUM(W46:Y46)/SUM(W46:AA46)</f>
        <v>0.197353059871436</v>
      </c>
      <c r="AW46" s="31" t="n">
        <f aca="false">(V46/SUM(V46,Z46))*100</f>
        <v>50.4884030563801</v>
      </c>
      <c r="AX46" s="31" t="n">
        <f aca="false">V46/Z46</f>
        <v>1.01972883471871</v>
      </c>
      <c r="AY46" s="31" t="n">
        <f aca="false">X46/Z46</f>
        <v>0.0867750939146706</v>
      </c>
      <c r="AZ46" s="31" t="n">
        <f aca="false">X46/Y46</f>
        <v>8.51004863084137</v>
      </c>
      <c r="BA46" s="31" t="n">
        <f aca="false">(-0.77*AH46)+(3.32*AH46^2)+1.59</f>
        <v>1.90981543268855</v>
      </c>
      <c r="BB46" s="31" t="n">
        <f aca="false">(0*(V46/SUM(V46:AA46)))+(1*(W46/SUM(V46:AA46)))+(2*(X46/SUM(V46:AA46)))+(3*(Y46/SUM(V46:AA46)))+(4*(Z46/SUM(V46:AA46)))+(4*(AA46/SUM(V46:AA46)))</f>
        <v>1.94499531155211</v>
      </c>
      <c r="BC46" s="31" t="n">
        <f aca="false">ABS(BA46-BB46)</f>
        <v>0.035179878863558</v>
      </c>
      <c r="BE46" s="8" t="n">
        <f aca="false">((R46/U46)*SUM(V46:AA46))/P46</f>
        <v>613.400561992573</v>
      </c>
    </row>
    <row r="47" customFormat="false" ht="15.75" hidden="false" customHeight="false" outlineLevel="0" collapsed="false">
      <c r="A47" s="28" t="n">
        <v>371</v>
      </c>
      <c r="B47" s="28" t="s">
        <v>98</v>
      </c>
      <c r="C47" s="28" t="s">
        <v>100</v>
      </c>
      <c r="D47" s="28" t="n">
        <v>1</v>
      </c>
      <c r="E47" s="28" t="s">
        <v>58</v>
      </c>
      <c r="F47" s="28" t="n">
        <v>3</v>
      </c>
      <c r="G47" s="28" t="n">
        <v>115</v>
      </c>
      <c r="H47" s="28" t="n">
        <v>117</v>
      </c>
      <c r="I47" s="28" t="n">
        <v>4.34</v>
      </c>
      <c r="J47" s="41"/>
      <c r="K47" s="8" t="n">
        <v>146.821917808219</v>
      </c>
      <c r="L47" s="41"/>
      <c r="M47" s="8" t="n">
        <v>3.51807228915684</v>
      </c>
      <c r="N47" s="28" t="s">
        <v>59</v>
      </c>
      <c r="O47" s="41"/>
      <c r="P47" s="30" t="n">
        <v>23.044</v>
      </c>
      <c r="Q47" s="30"/>
      <c r="R47" s="30" t="n">
        <v>1000</v>
      </c>
      <c r="U47" s="30" t="n">
        <v>1012246</v>
      </c>
      <c r="V47" s="30" t="n">
        <v>2583313</v>
      </c>
      <c r="W47" s="30" t="n">
        <v>419669</v>
      </c>
      <c r="X47" s="30" t="n">
        <v>285564</v>
      </c>
      <c r="Y47" s="30" t="n">
        <v>32272</v>
      </c>
      <c r="Z47" s="30" t="n">
        <v>2945769</v>
      </c>
      <c r="AA47" s="30" t="n">
        <v>101012</v>
      </c>
      <c r="AB47" s="30" t="n">
        <v>43653</v>
      </c>
      <c r="AC47" s="30" t="n">
        <v>32354</v>
      </c>
      <c r="AD47" s="30" t="n">
        <v>13100</v>
      </c>
      <c r="AE47" s="30" t="n">
        <v>16646</v>
      </c>
      <c r="AF47" s="30" t="n">
        <v>40611</v>
      </c>
      <c r="AH47" s="31" t="n">
        <f aca="false">SUM(X47:Y47,AA47)/SUM(W47:Y47,AA47)</f>
        <v>0.499510445226513</v>
      </c>
      <c r="AI47" s="31" t="n">
        <f aca="false">LOG(AH47)</f>
        <v>-0.301455425842789</v>
      </c>
      <c r="AJ47" s="31" t="n">
        <f aca="false">AG47*O47</f>
        <v>0</v>
      </c>
      <c r="AK47" s="31" t="n">
        <f aca="false">(AH47*56.2)-10.78</f>
        <v>17.29248702173</v>
      </c>
      <c r="AL47" s="31" t="n">
        <f aca="false">(68.4*AI47)+38.6</f>
        <v>17.9804488723532</v>
      </c>
      <c r="AM47" s="31" t="n">
        <f aca="false">54.7*AI47+30.7</f>
        <v>14.2103882063994</v>
      </c>
      <c r="AN47" s="8" t="n">
        <v>16.12427036</v>
      </c>
      <c r="AO47" s="8" t="n">
        <v>10.40636403</v>
      </c>
      <c r="AP47" s="8" t="n">
        <v>22.50233982</v>
      </c>
      <c r="AQ47" s="8" t="n">
        <v>14.42999181</v>
      </c>
      <c r="AR47" s="8" t="n">
        <v>9.0247515</v>
      </c>
      <c r="AS47" s="8" t="n">
        <v>20.51089249</v>
      </c>
      <c r="AT47" s="31"/>
      <c r="AU47" s="31" t="n">
        <f aca="false">SUM(AB47:AF47)/SUM(Z47,AB47:AF47)</f>
        <v>0.0473343158266478</v>
      </c>
      <c r="AV47" s="31" t="n">
        <f aca="false">SUM(W47:Y47)/SUM(W47:AA47)</f>
        <v>0.194886168751516</v>
      </c>
      <c r="AW47" s="31" t="n">
        <f aca="false">(V47/SUM(V47,Z47))*100</f>
        <v>46.7222768625967</v>
      </c>
      <c r="AX47" s="31" t="n">
        <f aca="false">V47/Z47</f>
        <v>0.876957086587577</v>
      </c>
      <c r="AY47" s="31" t="n">
        <f aca="false">X47/Z47</f>
        <v>0.0969403914563566</v>
      </c>
      <c r="AZ47" s="31" t="n">
        <f aca="false">X47/Y47</f>
        <v>8.84866137828458</v>
      </c>
      <c r="BA47" s="31" t="n">
        <f aca="false">(-0.77*AH47)+(3.32*AH47^2)+1.59</f>
        <v>2.03375243101168</v>
      </c>
      <c r="BB47" s="31" t="n">
        <f aca="false">(0*(V47/SUM(V47:AA47)))+(1*(W47/SUM(V47:AA47)))+(2*(X47/SUM(V47:AA47)))+(3*(Y47/SUM(V47:AA47)))+(4*(Z47/SUM(V47:AA47)))+(4*(AA47/SUM(V47:AA47)))</f>
        <v>2.08473193742257</v>
      </c>
      <c r="BC47" s="31" t="n">
        <f aca="false">ABS(BA47-BB47)</f>
        <v>0.0509795064108896</v>
      </c>
      <c r="BE47" s="8" t="n">
        <f aca="false">((R47/U47)*SUM(V47:AA47))/P47</f>
        <v>272.980591223018</v>
      </c>
    </row>
    <row r="48" customFormat="false" ht="15.75" hidden="false" customHeight="false" outlineLevel="0" collapsed="false">
      <c r="A48" s="28" t="n">
        <v>371</v>
      </c>
      <c r="B48" s="28" t="s">
        <v>98</v>
      </c>
      <c r="C48" s="28" t="s">
        <v>100</v>
      </c>
      <c r="D48" s="28" t="n">
        <v>1</v>
      </c>
      <c r="E48" s="28" t="s">
        <v>58</v>
      </c>
      <c r="F48" s="28" t="n">
        <v>3</v>
      </c>
      <c r="G48" s="28" t="n">
        <v>135</v>
      </c>
      <c r="H48" s="28" t="n">
        <v>137</v>
      </c>
      <c r="I48" s="28" t="n">
        <v>4.54</v>
      </c>
      <c r="J48" s="41"/>
      <c r="K48" s="8" t="n">
        <v>152.506849315068</v>
      </c>
      <c r="L48" s="41"/>
      <c r="M48" s="8" t="n">
        <v>3.51807228915684</v>
      </c>
      <c r="N48" s="28" t="s">
        <v>59</v>
      </c>
      <c r="O48" s="41"/>
      <c r="P48" s="28" t="n">
        <v>29.168</v>
      </c>
      <c r="Q48" s="28"/>
      <c r="R48" s="30" t="n">
        <v>1000</v>
      </c>
      <c r="U48" s="45" t="n">
        <v>671282</v>
      </c>
      <c r="V48" s="45" t="n">
        <v>2355099</v>
      </c>
      <c r="W48" s="45" t="n">
        <v>410112</v>
      </c>
      <c r="X48" s="45" t="n">
        <v>275771</v>
      </c>
      <c r="Y48" s="45" t="n">
        <v>34992</v>
      </c>
      <c r="Z48" s="45" t="n">
        <v>3664025</v>
      </c>
      <c r="AA48" s="45" t="n">
        <v>125603</v>
      </c>
      <c r="AB48" s="45" t="n">
        <v>49372</v>
      </c>
      <c r="AC48" s="45" t="n">
        <v>59010</v>
      </c>
      <c r="AD48" s="45" t="n">
        <v>19299</v>
      </c>
      <c r="AE48" s="45" t="n">
        <v>33630</v>
      </c>
      <c r="AF48" s="45" t="n">
        <v>76536</v>
      </c>
      <c r="AH48" s="31" t="n">
        <f aca="false">SUM(X48:Y48,AA48)/SUM(W48:Y48,AA48)</f>
        <v>0.515507786380745</v>
      </c>
      <c r="AI48" s="31" t="n">
        <f aca="false">LOG(AH48)</f>
        <v>-0.287764770619741</v>
      </c>
      <c r="AJ48" s="31" t="n">
        <f aca="false">AG48*O48</f>
        <v>0</v>
      </c>
      <c r="AK48" s="31" t="n">
        <f aca="false">(AH48*56.2)-10.78</f>
        <v>18.1915375945979</v>
      </c>
      <c r="AL48" s="31" t="n">
        <f aca="false">(68.4*AI48)+38.6</f>
        <v>18.9168896896097</v>
      </c>
      <c r="AM48" s="31" t="n">
        <f aca="false">54.7*AI48+30.7</f>
        <v>14.9592670471002</v>
      </c>
      <c r="AN48" s="8" t="n">
        <v>17.2071231</v>
      </c>
      <c r="AO48" s="8" t="n">
        <v>11.43864489</v>
      </c>
      <c r="AP48" s="8" t="n">
        <v>23.69297243</v>
      </c>
      <c r="AQ48" s="8" t="n">
        <v>15.48431692</v>
      </c>
      <c r="AR48" s="8" t="n">
        <v>9.88588626</v>
      </c>
      <c r="AS48" s="8" t="n">
        <v>21.69511967</v>
      </c>
      <c r="AT48" s="31"/>
      <c r="AU48" s="31" t="n">
        <f aca="false">SUM(AB48:AF48)/SUM(Z48,AB48:AF48)</f>
        <v>0.0609571508240147</v>
      </c>
      <c r="AV48" s="31" t="n">
        <f aca="false">SUM(W48:Y48)/SUM(W48:AA48)</f>
        <v>0.159821421247253</v>
      </c>
      <c r="AW48" s="31" t="n">
        <f aca="false">(V48/SUM(V48,Z48))*100</f>
        <v>39.1269394018133</v>
      </c>
      <c r="AX48" s="31" t="n">
        <f aca="false">V48/Z48</f>
        <v>0.642762808659876</v>
      </c>
      <c r="AY48" s="31" t="n">
        <f aca="false">X48/Z48</f>
        <v>0.075264497376519</v>
      </c>
      <c r="AZ48" s="31" t="n">
        <f aca="false">X48/Y48</f>
        <v>7.88097279378144</v>
      </c>
      <c r="BA48" s="31" t="n">
        <f aca="false">(-0.77*AH48)+(3.32*AH48^2)+1.59</f>
        <v>2.07534328684649</v>
      </c>
      <c r="BB48" s="31" t="n">
        <f aca="false">(0*(V48/SUM(V48:AA48)))+(1*(W48/SUM(V48:AA48)))+(2*(X48/SUM(V48:AA48)))+(3*(Y48/SUM(V48:AA48)))+(4*(Z48/SUM(V48:AA48)))+(4*(AA48/SUM(V48:AA48)))</f>
        <v>2.36325117593475</v>
      </c>
      <c r="BC48" s="31" t="n">
        <f aca="false">ABS(BA48-BB48)</f>
        <v>0.287907889088265</v>
      </c>
      <c r="BE48" s="8" t="n">
        <f aca="false">((R48/U48)*SUM(V48:AA48))/P48</f>
        <v>350.644450891056</v>
      </c>
    </row>
  </sheetData>
  <mergeCells count="8">
    <mergeCell ref="A2:I2"/>
    <mergeCell ref="M2:N2"/>
    <mergeCell ref="U2:AF2"/>
    <mergeCell ref="AH2:AI2"/>
    <mergeCell ref="AK2:AP2"/>
    <mergeCell ref="AU2:BC2"/>
    <mergeCell ref="AN3:AS3"/>
    <mergeCell ref="BA3:B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2025-03-05T14:44:56Z</dcterms:created>
  <dc:creator>Jordan Abell</dc:creator>
  <dc:description/>
  <dc:language>en-US</dc:language>
  <cp:lastModifiedBy>Jordan Abell</cp:lastModifiedBy>
  <dcterms:modified xsi:type="dcterms:W3CDTF">2025-03-05T15:57:45Z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