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2_Plan 2025" sheetId="1" state="visible" r:id="rId2"/>
    <sheet name="Final _Plan 2025" sheetId="2" state="visible" r:id="rId3"/>
    <sheet name="Sheet1" sheetId="3" state="visible" r:id="rId4"/>
    <sheet name="V1" sheetId="4" state="visible" r:id="rId5"/>
    <sheet name="V2" sheetId="5" state="visible" r:id="rId6"/>
    <sheet name="From Tonroy" sheetId="6" state="visible" r:id="rId7"/>
    <sheet name="From Tonroy2" sheetId="7" state="visible" r:id="rId8"/>
  </sheets>
  <definedNames>
    <definedName function="false" hidden="false" name="RiskAfterRecalcMacro" vbProcedure="false">""</definedName>
    <definedName function="false" hidden="false" name="RiskAfterSimMacro" vbProcedure="false">""</definedName>
    <definedName function="false" hidden="false" name="RiskBeforeRecalcMacro" vbProcedure="false">""</definedName>
    <definedName function="false" hidden="false" name="RiskBeforeSimMacro" vbProcedure="false">""</definedName>
    <definedName function="false" hidden="false" name="RiskCollectDistributionSamples" vbProcedure="false">2</definedName>
    <definedName function="false" hidden="false" name="RiskFixedSeed" vbProcedure="false">1</definedName>
    <definedName function="false" hidden="false" name="RiskHasSettings" vbProcedure="false">8</definedName>
    <definedName function="false" hidden="false" name="RiskMinimizeOnStart" vbProcedure="false">FALSE()</definedName>
    <definedName function="false" hidden="false" name="RiskMonitorConvergence" vbProcedure="false">FALSE()</definedName>
    <definedName function="false" hidden="false" name="RiskMultipleCPUSupportEnabled" vbProcedure="false">FALSE()</definedName>
    <definedName function="false" hidden="false" name="RiskNumIterations" vbProcedure="false">10000</definedName>
    <definedName function="false" hidden="false" name="RiskNumSimulations" vbProcedure="false">1</definedName>
    <definedName function="false" hidden="false" name="RiskPauseOnError" vbProcedure="false">FALSE()</definedName>
    <definedName function="false" hidden="false" name="RiskRunAfterRecalcMacro" vbProcedure="false">FALSE()</definedName>
    <definedName function="false" hidden="false" name="RiskRunAfterSimMacro" vbProcedure="false">FALSE()</definedName>
    <definedName function="false" hidden="false" name="RiskRunBeforeRecalcMacro" vbProcedure="false">FALSE()</definedName>
    <definedName function="false" hidden="false" name="RiskRunBeforeSimMacro" vbProcedure="false">FALSE()</definedName>
    <definedName function="false" hidden="false" name="RiskSamplingType" vbProcedure="false">3</definedName>
    <definedName function="false" hidden="false" name="RiskStandardRecalc" vbProcedure="false">0</definedName>
    <definedName function="false" hidden="false" name="RiskUpdateDisplay" vbProcedure="false">FALSE()</definedName>
    <definedName function="false" hidden="false" name="RiskUseDifferentSeedForEachSim" vbProcedure="false">FALSE()</definedName>
    <definedName function="false" hidden="false" name="RiskUseFixedSeed" vbProcedure="false">FALSE()</definedName>
    <definedName function="false" hidden="false" name="RiskUseMultipleCPUs" vbProcedure="false">FALSE()</definedName>
    <definedName function="false" hidden="false" name="_AtRisk_SimSetting_AutomaticResultsDisplayMode" vbProcedure="false">0</definedName>
    <definedName function="false" hidden="false" name="_AtRisk_SimSetting_ConvergenceConfidenceLevel" vbProcedure="false">0.95</definedName>
    <definedName function="false" hidden="false" name="_AtRisk_SimSetting_ConvergencePercentileToTest" vbProcedure="false">0.9</definedName>
    <definedName function="false" hidden="false" name="_AtRisk_SimSetting_ConvergencePerformMeanTest" vbProcedure="false">TRUE()</definedName>
    <definedName function="false" hidden="false" name="_AtRisk_SimSetting_ConvergencePerformPercentileTest" vbProcedure="false">FALSE()</definedName>
    <definedName function="false" hidden="false" name="_AtRisk_SimSetting_ConvergencePerformStdDeviationTest" vbProcedure="false">FALSE()</definedName>
    <definedName function="false" hidden="false" name="_AtRisk_SimSetting_ConvergenceTestAllOutputs" vbProcedure="false">TRUE()</definedName>
    <definedName function="false" hidden="false" name="_AtRisk_SimSetting_ConvergenceTestingPeriod" vbProcedure="false">100</definedName>
    <definedName function="false" hidden="false" name="_AtRisk_SimSetting_ConvergenceTolerance" vbProcedure="false">0.03</definedName>
    <definedName function="false" hidden="false" name="_AtRisk_SimSetting_GoalSeekTargetValue" vbProcedure="false">0</definedName>
    <definedName function="false" hidden="false" name="_AtRisk_SimSetting_LiveUpdate" vbProcedure="false">TRUE()</definedName>
    <definedName function="false" hidden="false" name="_AtRisk_SimSetting_MacroMode" vbProcedure="false">0</definedName>
    <definedName function="false" hidden="false" name="_AtRisk_SimSetting_MacroRecalculationBehavior" vbProcedure="false">0</definedName>
    <definedName function="false" hidden="false" name="_AtRisk_SimSetting_MaxAutoIterations" vbProcedure="false">50000</definedName>
    <definedName function="false" hidden="false" name="_AtRisk_SimSetting_MultipleCPUCount" vbProcedure="false">8</definedName>
    <definedName function="false" hidden="false" name="_AtRisk_SimSetting_MultipleCPUManualCount" vbProcedure="false">8</definedName>
    <definedName function="false" hidden="false" name="_AtRisk_SimSetting_MultipleCPUMode" vbProcedure="false">2</definedName>
    <definedName function="false" hidden="false" name="_AtRisk_SimSetting_MultipleCPUModeV8" vbProcedure="false">2</definedName>
    <definedName function="false" hidden="false" name="_AtRisk_SimSetting_RandomNumberGenerator" vbProcedure="false">0</definedName>
    <definedName function="false" hidden="false" name="_AtRisk_SimSetting_ShowSimulationProgressWindow" vbProcedure="false">TRUE()</definedName>
    <definedName function="false" hidden="false" name="_AtRisk_SimSetting_SimNameCount" vbProcedure="false">0</definedName>
    <definedName function="false" hidden="false" name="_AtRisk_SimSetting_SmartSensitivityAnalysisEnabled" vbProcedure="false">TRUE()</definedName>
    <definedName function="false" hidden="false" name="_AtRisk_SimSetting_StatisticFunctionUpdating" vbProcedure="false">1</definedName>
    <definedName function="false" hidden="false" name="_AtRisk_SimSetting_StdRecalcActiveSimulationNumber" vbProcedure="false">1</definedName>
    <definedName function="false" hidden="false" name="_AtRisk_SimSetting_StdRecalcBehavior" vbProcedure="false">0</definedName>
    <definedName function="false" hidden="false" name="_AtRisk_SimSetting_StdRecalcWithoutRiskStatic" vbProcedure="false">1</definedName>
    <definedName function="false" hidden="false" name="_AtRisk_SimSetting_StdRecalcWithoutRiskStaticPercentile" vbProcedure="false">0.5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<sst xmlns="http://schemas.openxmlformats.org/spreadsheetml/2006/main" count="445" uniqueCount="204">
  <si>
    <t xml:space="preserve">Date</t>
  </si>
  <si>
    <t xml:space="preserve">Time</t>
  </si>
  <si>
    <t xml:space="preserve">Duration</t>
  </si>
  <si>
    <t xml:space="preserve">Details</t>
  </si>
  <si>
    <t xml:space="preserve">Hotel</t>
  </si>
  <si>
    <t xml:space="preserve">Cost</t>
  </si>
  <si>
    <t xml:space="preserve">Qty.</t>
  </si>
  <si>
    <t xml:space="preserve">Total Cost</t>
  </si>
  <si>
    <t xml:space="preserve">Cost/pax</t>
  </si>
  <si>
    <r>
      <rPr>
        <sz val="12"/>
        <color rgb="FF000000"/>
        <rFont val="FreeSans"/>
        <family val="2"/>
      </rPr>
      <t xml:space="preserve">ตั๋ว </t>
    </r>
    <r>
      <rPr>
        <sz val="12"/>
        <color rgb="FF000000"/>
        <rFont val="Calibri"/>
        <family val="2"/>
        <charset val="1"/>
      </rPr>
      <t xml:space="preserve">national park</t>
    </r>
  </si>
  <si>
    <t xml:space="preserve">ค่าเช่ารถ</t>
  </si>
  <si>
    <t xml:space="preserve">** 1  Year pass</t>
  </si>
  <si>
    <t xml:space="preserve">China airlines (CI836,C14)</t>
  </si>
  <si>
    <t xml:space="preserve">Stay around sanfrans?</t>
  </si>
  <si>
    <t xml:space="preserve">BKK</t>
  </si>
  <si>
    <t xml:space="preserve">SFO</t>
  </si>
  <si>
    <t xml:space="preserve">Travelodge by Wyndham San Francisco Airport North (1 night)</t>
  </si>
  <si>
    <t xml:space="preserve">EVA Air (BR218, BR018)</t>
  </si>
  <si>
    <t xml:space="preserve">KUL</t>
  </si>
  <si>
    <t xml:space="preserve">San Francisco to Yosemite National Park</t>
  </si>
  <si>
    <t xml:space="preserve">Golden gate Bridge</t>
  </si>
  <si>
    <t xml:space="preserve">Inside Yosemite (if possible) or in a nearby town like El Portal.</t>
  </si>
  <si>
    <t xml:space="preserve">~3 hours</t>
  </si>
  <si>
    <t xml:space="preserve"> explore the Mariposa Grove of Giant Sequoias, and relax at Mirror Lake.</t>
  </si>
  <si>
    <t xml:space="preserve">or stay in Mariposa</t>
  </si>
  <si>
    <t xml:space="preserve">Mother Lode Lodge Three-Bedroom Apartment (2nights)</t>
  </si>
  <si>
    <t xml:space="preserve">Arrive in Yosemite; explore Yosemite Valley highlights, including Tunnel View, Bridalveil Fall, and Yosemite Falls.</t>
  </si>
  <si>
    <t xml:space="preserve">Yosemite to Death Valley National Park</t>
  </si>
  <si>
    <t xml:space="preserve">Sequoia National Forest</t>
  </si>
  <si>
    <t xml:space="preserve">Furnace Creek or nearby.</t>
  </si>
  <si>
    <t xml:space="preserve">~4 hours (Sequoia Forest to Death valley)</t>
  </si>
  <si>
    <t xml:space="preserve">Arrive at Death Valley in the afternoon, visit Dante's View and Zabriskie Point for sunset.</t>
  </si>
  <si>
    <t xml:space="preserve">Longstreet Inn &amp; Casino (1night)</t>
  </si>
  <si>
    <t xml:space="preserve">Death Valley to Zion National Park, Utah</t>
  </si>
  <si>
    <t xml:space="preserve">~5 hours</t>
  </si>
  <si>
    <t xml:space="preserve">Start early to explore Death Valley's Badwater Basin and Mesquite Flat Sand Dunes, then head to Zion.</t>
  </si>
  <si>
    <t xml:space="preserve">Springdale, near Zion.</t>
  </si>
  <si>
    <t xml:space="preserve">Fairfield Inn &amp; Suite Virgin Zion National Park (1nights)</t>
  </si>
  <si>
    <t xml:space="preserve">m</t>
  </si>
  <si>
    <t xml:space="preserve">Zion to Bryce Canyon National Park</t>
  </si>
  <si>
    <t xml:space="preserve">~2.5 hours</t>
  </si>
  <si>
    <t xml:space="preserve">Explore Bryce Canyon’s unique hoodoos and viewpoints, especially Sunset and Sunrise Points; hike Navajo Loop Trail.</t>
  </si>
  <si>
    <t xml:space="preserve">Bryce Canyon area.</t>
  </si>
  <si>
    <t xml:space="preserve">Springdale to Byrce</t>
  </si>
  <si>
    <t xml:space="preserve">Bryce Canyon Resort (1night)</t>
  </si>
  <si>
    <t xml:space="preserve">Bryce Canyon to Capitol Reef National Park</t>
  </si>
  <si>
    <t xml:space="preserve">Scenic drive along Highway 12 to Capitol Reef; explore the park’s petroglyphs and scenic drives.</t>
  </si>
  <si>
    <t xml:space="preserve">Hanksville area</t>
  </si>
  <si>
    <t xml:space="preserve"> - Lone spire</t>
  </si>
  <si>
    <t xml:space="preserve">Cathedral Valley Inn (2nights)</t>
  </si>
  <si>
    <t xml:space="preserve">Factory butte - Moonscape overlook - Bentonite hill (eastside)</t>
  </si>
  <si>
    <t xml:space="preserve"> Bluff</t>
  </si>
  <si>
    <t xml:space="preserve">Canyonlands/Mesa arch </t>
  </si>
  <si>
    <t xml:space="preserve">Bluff</t>
  </si>
  <si>
    <t xml:space="preserve">Valley of the god (Bluff)</t>
  </si>
  <si>
    <t xml:space="preserve">Rodeway Inn &amp; Suites (1night)</t>
  </si>
  <si>
    <t xml:space="preserve">c</t>
  </si>
  <si>
    <t xml:space="preserve">Monument Valley, Arizona</t>
  </si>
  <si>
    <t xml:space="preserve">Take a scenic drive through Monument Valley, with stops at iconic rock formations.</t>
  </si>
  <si>
    <t xml:space="preserve"> Page, Arizona.</t>
  </si>
  <si>
    <t xml:space="preserve">Knights Inn -Page, AZ (2nights)</t>
  </si>
  <si>
    <t xml:space="preserve">Antelope Canyon and Horseshoe Bend</t>
  </si>
  <si>
    <t xml:space="preserve">~2 hours to the Grand Canyon South Rim.</t>
  </si>
  <si>
    <t xml:space="preserve">Tour Antelope Canyon (advance booking recommended), visit Horseshoe Bend for iconic views.</t>
  </si>
  <si>
    <r>
      <rPr>
        <sz val="12"/>
        <color rgb="FF000000"/>
        <rFont val="Calibri"/>
        <family val="2"/>
        <charset val="1"/>
      </rPr>
      <t xml:space="preserve">Tour </t>
    </r>
    <r>
      <rPr>
        <sz val="12"/>
        <color rgb="FF000000"/>
        <rFont val="FreeSans"/>
        <family val="2"/>
      </rPr>
      <t xml:space="preserve">ผสม</t>
    </r>
  </si>
  <si>
    <t xml:space="preserve">The wave - White pocket </t>
  </si>
  <si>
    <t xml:space="preserve">Lasvegas</t>
  </si>
  <si>
    <t xml:space="preserve">~4 hours (from page)</t>
  </si>
  <si>
    <t xml:space="preserve">Valley of Fire State Park</t>
  </si>
  <si>
    <t xml:space="preserve">~1 hours</t>
  </si>
  <si>
    <t xml:space="preserve">Las vegas Outlet</t>
  </si>
  <si>
    <t xml:space="preserve">Luxor hotel &amp; Casino (2nights)</t>
  </si>
  <si>
    <t xml:space="preserve">Casino venitian</t>
  </si>
  <si>
    <t xml:space="preserve">Los angeles</t>
  </si>
  <si>
    <t xml:space="preserve">~4 hours</t>
  </si>
  <si>
    <t xml:space="preserve">Outlet???</t>
  </si>
  <si>
    <t xml:space="preserve">Santa Monica Pier</t>
  </si>
  <si>
    <t xml:space="preserve">Griffith Observatory, Hollywood</t>
  </si>
  <si>
    <t xml:space="preserve">TownPlace Suites Los Angeles LAX/Manhattan Beach (1night)</t>
  </si>
  <si>
    <t xml:space="preserve">Go to LAX airport</t>
  </si>
  <si>
    <t xml:space="preserve">China airlines CI7, CI833</t>
  </si>
  <si>
    <t xml:space="preserve">Eva Air (BR001, BR217)</t>
  </si>
  <si>
    <t xml:space="preserve">LAX</t>
  </si>
  <si>
    <t xml:space="preserve">Arrived Bangkok</t>
  </si>
  <si>
    <t xml:space="preserve">Arrive KL</t>
  </si>
  <si>
    <t xml:space="preserve">Travelodge by Wyndham San Francisco Airport North (1night)</t>
  </si>
  <si>
    <t xml:space="preserve">Full Day in Yosemite National Park</t>
  </si>
  <si>
    <t xml:space="preserve">Hike to Glacier Point (or drive, if open)/ Half dome (Request Permit)</t>
  </si>
  <si>
    <t xml:space="preserve">Yosemite area.</t>
  </si>
  <si>
    <t xml:space="preserve">mgm slot</t>
  </si>
  <si>
    <t xml:space="preserve">Zion Canyon Cabins (2nights)</t>
  </si>
  <si>
    <t xml:space="preserve">Zion National Park</t>
  </si>
  <si>
    <t xml:space="preserve">Hike the Narrows (if conditions allow) or the famous Angels Landing (permit required).</t>
  </si>
  <si>
    <t xml:space="preserve">Springdale.</t>
  </si>
  <si>
    <t xml:space="preserve">Bryce View Lodge (1night)</t>
  </si>
  <si>
    <t xml:space="preserve">Moab</t>
  </si>
  <si>
    <t xml:space="preserve">~2 hours</t>
  </si>
  <si>
    <t xml:space="preserve">Arches national park /</t>
  </si>
  <si>
    <t xml:space="preserve">Days Inn by Wyndham Moab (1night)</t>
  </si>
  <si>
    <t xml:space="preserve">~2 hours (Moab to Bluff)</t>
  </si>
  <si>
    <t xml:space="preserve">Motel 6-Page, AZ (2nights)</t>
  </si>
  <si>
    <r>
      <rPr>
        <b val="true"/>
        <sz val="12"/>
        <color rgb="FF000000"/>
        <rFont val="Calibri"/>
        <family val="2"/>
        <charset val="1"/>
      </rPr>
      <t xml:space="preserve">Tour </t>
    </r>
    <r>
      <rPr>
        <b val="true"/>
        <sz val="12"/>
        <color rgb="FF000000"/>
        <rFont val="FreeSans"/>
        <family val="2"/>
      </rPr>
      <t xml:space="preserve">ผสม</t>
    </r>
  </si>
  <si>
    <t xml:space="preserve">Luxor hotel &amp; Casino (1night)</t>
  </si>
  <si>
    <t xml:space="preserve"> Back home</t>
  </si>
  <si>
    <t xml:space="preserve">Leave BKK</t>
  </si>
  <si>
    <t xml:space="preserve">KE658 -&gt; BKK to Seoul</t>
  </si>
  <si>
    <t xml:space="preserve">San Francisco</t>
  </si>
  <si>
    <t xml:space="preserve">Arrived -&gt; San Francisco</t>
  </si>
  <si>
    <t xml:space="preserve">Night 1</t>
  </si>
  <si>
    <t xml:space="preserve">Luxury Living Near Downtown-San Francisco Bay Area</t>
  </si>
  <si>
    <r>
      <rPr>
        <sz val="12"/>
        <color rgb="FF000000"/>
        <rFont val="FreeSans"/>
        <family val="2"/>
      </rPr>
      <t xml:space="preserve">สะพาน </t>
    </r>
    <r>
      <rPr>
        <sz val="12"/>
        <color rgb="FF000000"/>
        <rFont val="Calibri"/>
        <family val="2"/>
        <charset val="1"/>
      </rPr>
      <t xml:space="preserve">Golden gate,Pier39</t>
    </r>
  </si>
  <si>
    <t xml:space="preserve">Night 2</t>
  </si>
  <si>
    <r>
      <rPr>
        <sz val="12"/>
        <color rgb="FF000000"/>
        <rFont val="Calibri"/>
        <family val="2"/>
        <charset val="1"/>
      </rPr>
      <t xml:space="preserve">sanfrancisco downtown, </t>
    </r>
    <r>
      <rPr>
        <sz val="12"/>
        <color rgb="FF000000"/>
        <rFont val="FreeSans"/>
        <family val="2"/>
      </rPr>
      <t xml:space="preserve">สะพาน </t>
    </r>
    <r>
      <rPr>
        <sz val="12"/>
        <color rgb="FF000000"/>
        <rFont val="Calibri"/>
        <family val="2"/>
        <charset val="1"/>
      </rPr>
      <t xml:space="preserve">Lombard, chinatown</t>
    </r>
  </si>
  <si>
    <t xml:space="preserve">Night 3</t>
  </si>
  <si>
    <t xml:space="preserve">Apple park , Giltroy premium outlet</t>
  </si>
  <si>
    <t xml:space="preserve">4 hrs drive</t>
  </si>
  <si>
    <t xml:space="preserve">San Francisco -&gt; Bakersfield</t>
  </si>
  <si>
    <t xml:space="preserve">Night 4</t>
  </si>
  <si>
    <t xml:space="preserve">Bakersfield</t>
  </si>
  <si>
    <t xml:space="preserve">Valley wells</t>
  </si>
  <si>
    <t xml:space="preserve">Bakersfield -&gt; Las Vegas</t>
  </si>
  <si>
    <t xml:space="preserve">Night 5</t>
  </si>
  <si>
    <t xml:space="preserve">The Berkley, Las Vegas</t>
  </si>
  <si>
    <t xml:space="preserve">Hoover Dam</t>
  </si>
  <si>
    <t xml:space="preserve">Night 6</t>
  </si>
  <si>
    <t xml:space="preserve">Lower Antelope Canyon, grand canyon, horseshoe Bend</t>
  </si>
  <si>
    <t xml:space="preserve">Night 7</t>
  </si>
  <si>
    <r>
      <rPr>
        <sz val="12"/>
        <color rgb="FF000000"/>
        <rFont val="FreeSans"/>
        <family val="2"/>
      </rPr>
      <t xml:space="preserve">เที่ยว</t>
    </r>
    <r>
      <rPr>
        <sz val="12"/>
        <color rgb="FF000000"/>
        <rFont val="Calibri"/>
        <family val="2"/>
        <charset val="1"/>
      </rPr>
      <t xml:space="preserve">casino venitian</t>
    </r>
  </si>
  <si>
    <t xml:space="preserve">Night 8</t>
  </si>
  <si>
    <t xml:space="preserve">Griffith Observatory, Hoolywood</t>
  </si>
  <si>
    <t xml:space="preserve">Night 9</t>
  </si>
  <si>
    <t xml:space="preserve">Popular Downtown LA Parlor Resort Style Suite</t>
  </si>
  <si>
    <t xml:space="preserve">Disneyland</t>
  </si>
  <si>
    <t xml:space="preserve">Night 10</t>
  </si>
  <si>
    <t xml:space="preserve">Universal</t>
  </si>
  <si>
    <t xml:space="preserve">Night 11</t>
  </si>
  <si>
    <t xml:space="preserve">Santa Monica</t>
  </si>
  <si>
    <t xml:space="preserve">Night 12</t>
  </si>
  <si>
    <t xml:space="preserve">Night 13</t>
  </si>
  <si>
    <t xml:space="preserve">Morning</t>
  </si>
  <si>
    <t xml:space="preserve">Go to Airport</t>
  </si>
  <si>
    <t xml:space="preserve">KE018 -&gt; Back home</t>
  </si>
  <si>
    <t xml:space="preserve">City</t>
  </si>
  <si>
    <t xml:space="preserve">Hike to Glacier Point (or drive, if open), explore the Mariposa Grove of Giant Sequoias, and relax at Mirror Lake.</t>
  </si>
  <si>
    <t xml:space="preserve">~6 hours </t>
  </si>
  <si>
    <t xml:space="preserve">~1.5 hours</t>
  </si>
  <si>
    <t xml:space="preserve">Torrey, Utah.</t>
  </si>
  <si>
    <t xml:space="preserve">Near Monument Valley or Page, Arizona.</t>
  </si>
  <si>
    <t xml:space="preserve">Grand Canyon Village or nearby.</t>
  </si>
  <si>
    <t xml:space="preserve">Day</t>
  </si>
  <si>
    <t xml:space="preserve">Main plan</t>
  </si>
  <si>
    <t xml:space="preserve">Detail</t>
  </si>
  <si>
    <t xml:space="preserve">Accommodation</t>
  </si>
  <si>
    <t xml:space="preserve">Sat</t>
  </si>
  <si>
    <t xml:space="preserve">Arrive </t>
  </si>
  <si>
    <t xml:space="preserve">Drive to Zion</t>
  </si>
  <si>
    <t xml:space="preserve">Canyon Junction Bridge spot</t>
  </si>
  <si>
    <t xml:space="preserve">Zion nearby area</t>
  </si>
  <si>
    <t xml:space="preserve">Zion Park Motel </t>
  </si>
  <si>
    <t xml:space="preserve">Free cancellation until Feb 21 23:59</t>
  </si>
  <si>
    <t xml:space="preserve">Sun</t>
  </si>
  <si>
    <t xml:space="preserve">Zion National park</t>
  </si>
  <si>
    <t xml:space="preserve">The Subway - The Narrow</t>
  </si>
  <si>
    <t xml:space="preserve">Bryce Canyon Nearby area</t>
  </si>
  <si>
    <t xml:space="preserve">Best Western Plus Ruby's Inn</t>
  </si>
  <si>
    <t xml:space="preserve">Free cancellation until Feb 25 16:00</t>
  </si>
  <si>
    <t xml:space="preserve">Mon</t>
  </si>
  <si>
    <t xml:space="preserve">Bryce Canyon National Park</t>
  </si>
  <si>
    <t xml:space="preserve">Bryce Canyon National Park area</t>
  </si>
  <si>
    <t xml:space="preserve">Capitol reef nearby area</t>
  </si>
  <si>
    <t xml:space="preserve">Tue</t>
  </si>
  <si>
    <t xml:space="preserve">Capitol reef national park</t>
  </si>
  <si>
    <t xml:space="preserve">Cathedral valley - Temple of the sun - Bentonite hill (westside)</t>
  </si>
  <si>
    <t xml:space="preserve">Whispering Sands Motel</t>
  </si>
  <si>
    <t xml:space="preserve">Free cancellation until Feb 26 15:00 (only paid 110, the rest at hotel)</t>
  </si>
  <si>
    <t xml:space="preserve">Wed</t>
  </si>
  <si>
    <t xml:space="preserve">Factory butte - Lone spire - Mars overlook - Bentonite hill (eastside)</t>
  </si>
  <si>
    <t xml:space="preserve">Thu</t>
  </si>
  <si>
    <t xml:space="preserve">Fri</t>
  </si>
  <si>
    <t xml:space="preserve">Drive to Arch national park</t>
  </si>
  <si>
    <t xml:space="preserve">Arch national park</t>
  </si>
  <si>
    <t xml:space="preserve">Arch national park area</t>
  </si>
  <si>
    <t xml:space="preserve">The Virginian Inn Moab Downtown</t>
  </si>
  <si>
    <t xml:space="preserve">Free cancellation until Feb 27 23:59 (paid with booking wallet credit)</t>
  </si>
  <si>
    <t xml:space="preserve">Arch national park - Drive to Monument Valley</t>
  </si>
  <si>
    <t xml:space="preserve">Mesa arch - Monument Valley area</t>
  </si>
  <si>
    <t xml:space="preserve">Grand canyon area (Monument valley/Page)</t>
  </si>
  <si>
    <t xml:space="preserve">Knights Inn Page</t>
  </si>
  <si>
    <t xml:space="preserve">Free cancellation until Feb 29 23:59</t>
  </si>
  <si>
    <t xml:space="preserve">Grand canyon area</t>
  </si>
  <si>
    <t xml:space="preserve">The wave - White pocket - Antelope canyon - Horse shoe bend</t>
  </si>
  <si>
    <t xml:space="preserve">Grand canyon area (White pocket/Page)</t>
  </si>
  <si>
    <t xml:space="preserve">Near Airport</t>
  </si>
  <si>
    <t xml:space="preserve">Luxor</t>
  </si>
  <si>
    <t xml:space="preserve">Depart</t>
  </si>
  <si>
    <t xml:space="preserve">The Subway - Sunset at Bryce Canyon</t>
  </si>
  <si>
    <t xml:space="preserve">Early morning in Cosmic Ashtray -  Temple of the sun - Lone Spire</t>
  </si>
  <si>
    <t xml:space="preserve">Morning at Bentonite hill (eastside) - Goblin Valley - Factory Butte</t>
  </si>
  <si>
    <t xml:space="preserve">Morning at Moon Overlook - Window Arch- Delicate Arch</t>
  </si>
  <si>
    <t xml:space="preserve">Near Mesa Arch</t>
  </si>
  <si>
    <t xml:space="preserve">Mesa Arch in the morning  - Green River overlook - Valley of the god</t>
  </si>
  <si>
    <t xml:space="preserve">Page</t>
  </si>
  <si>
    <t xml:space="preserve">The Wave </t>
  </si>
  <si>
    <t xml:space="preserve">The Wave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</si>
</sst>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[$-F800]dddd&quot;, &quot;mmmm\ dd&quot;, &quot;yyyy"/>
    <numFmt numFmtId="167" formatCode="h:mm"/>
    <numFmt numFmtId="168" formatCode="d\-mmm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Tahoma"/>
      <family val="2"/>
      <charset val="1"/>
    </font>
    <font>
      <sz val="12"/>
      <color rgb="FF000000"/>
      <name val="FreeSans"/>
      <family val="2"/>
    </font>
    <font>
      <b val="true"/>
      <sz val="12"/>
      <color rgb="FFFF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name val="Calibri"/>
      <family val="2"/>
      <charset val="1"/>
    </font>
    <font>
      <u val="single"/>
      <sz val="12"/>
      <name val="Calibri"/>
      <family val="2"/>
      <charset val="1"/>
    </font>
    <font>
      <b val="true"/>
      <sz val="12"/>
      <color rgb="FF000000"/>
      <name val="FreeSans"/>
      <family val="2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8CBAD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airbnb.com/rooms/21532177?bev_ref=&amp;eal_exp=1549374023&amp;eal_sig=56887f27f39c170c71107553e94322f67e1d7ef691ef25bd110ad72de4a0a7b7&amp;eal_uid=234707632&amp;euid=867719a6-f4bc-c13d-49e8-f049de0cfa8d&amp;photo=&amp;s=&amp;user_id=" TargetMode="External"/><Relationship Id="rId2" Type="http://schemas.openxmlformats.org/officeDocument/2006/relationships/hyperlink" Target="https://www.airbnb.com/rooms/21532177?bev_ref=&amp;eal_exp=1549374023&amp;eal_sig=56887f27f39c170c71107553e94322f67e1d7ef691ef25bd110ad72de4a0a7b7&amp;eal_uid=234707632&amp;euid=867719a6-f4bc-c13d-49e8-f049de0cfa8d&amp;photo=&amp;s=&amp;user_id=" TargetMode="External"/><Relationship Id="rId3" Type="http://schemas.openxmlformats.org/officeDocument/2006/relationships/hyperlink" Target="https://www.airbnb.com/rooms/21532177?bev_ref=&amp;eal_exp=1549374023&amp;eal_sig=56887f27f39c170c71107553e94322f67e1d7ef691ef25bd110ad72de4a0a7b7&amp;eal_uid=234707632&amp;euid=867719a6-f4bc-c13d-49e8-f049de0cfa8d&amp;photo=&amp;s=&amp;user_id=" TargetMode="External"/><Relationship Id="rId4" Type="http://schemas.openxmlformats.org/officeDocument/2006/relationships/hyperlink" Target="https://www.booking.com/hotel/us/the-berkley-las-vegas.html?dksc=2&amp;aid=304142&amp;label=postbooking_confemail;pbsource=conf_email_hotel_name" TargetMode="External"/><Relationship Id="rId5" Type="http://schemas.openxmlformats.org/officeDocument/2006/relationships/hyperlink" Target="https://www.booking.com/hotel/us/the-berkley-las-vegas.html?dksc=2&amp;aid=304142&amp;label=postbooking_confemail;pbsource=conf_email_hotel_name" TargetMode="External"/><Relationship Id="rId6" Type="http://schemas.openxmlformats.org/officeDocument/2006/relationships/hyperlink" Target="https://www.booking.com/hotel/us/the-berkley-las-vegas.html?dksc=2&amp;aid=304142&amp;label=postbooking_confemail;pbsource=conf_email_hotel_name" TargetMode="External"/><Relationship Id="rId7" Type="http://schemas.openxmlformats.org/officeDocument/2006/relationships/hyperlink" Target="https://www.booking.com/hotel/us/the-berkley-las-vegas.html?dksc=2&amp;aid=304142&amp;label=postbooking_confemail;pbsource=conf_email_hotel_name" TargetMode="External"/><Relationship Id="rId8" Type="http://schemas.openxmlformats.org/officeDocument/2006/relationships/hyperlink" Target="https://www.booking.com/hotel/us/downtown-la-parlor-resort-style-suite.html?dksc=2&amp;aid=304142&amp;label=postbooking_confemail;pbsource=conf_email_hotel_name" TargetMode="External"/><Relationship Id="rId9" Type="http://schemas.openxmlformats.org/officeDocument/2006/relationships/hyperlink" Target="https://www.booking.com/hotel/us/downtown-la-parlor-resort-style-suite.html?dksc=2&amp;aid=304142&amp;label=postbooking_confemail;pbsource=conf_email_hotel_name" TargetMode="External"/><Relationship Id="rId10" Type="http://schemas.openxmlformats.org/officeDocument/2006/relationships/hyperlink" Target="https://www.booking.com/hotel/us/downtown-la-parlor-resort-style-suite.html?dksc=2&amp;aid=304142&amp;label=postbooking_confemail;pbsource=conf_email_hotel_name" TargetMode="External"/><Relationship Id="rId11" Type="http://schemas.openxmlformats.org/officeDocument/2006/relationships/hyperlink" Target="https://www.booking.com/hotel/us/downtown-la-parlor-resort-style-suite.html?dksc=2&amp;aid=304142&amp;label=postbooking_confemail;pbsource=conf_email_hotel_name" TargetMode="External"/><Relationship Id="rId12" Type="http://schemas.openxmlformats.org/officeDocument/2006/relationships/hyperlink" Target="https://www.booking.com/hotel/us/downtown-la-parlor-resort-style-suite.html?dksc=2&amp;aid=304142&amp;label=postbooking_confemail;pbsource=conf_email_hotel_nam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65"/>
  <sheetViews>
    <sheetView showFormulas="false" showGridLines="true" showRowColHeaders="true" showZeros="true" rightToLeft="false" tabSelected="true" showOutlineSymbols="true" defaultGridColor="true" view="pageBreakPreview" topLeftCell="A4" colorId="64" zoomScale="100" zoomScaleNormal="60" zoomScalePageLayoutView="100" workbookViewId="0">
      <selection pane="topLeft" activeCell="D17" activeCellId="0" sqref="D17"/>
    </sheetView>
  </sheetViews>
  <sheetFormatPr defaultColWidth="10.5859375" defaultRowHeight="15" zeroHeight="false" outlineLevelRow="0" outlineLevelCol="0"/>
  <cols>
    <col collapsed="false" customWidth="true" hidden="false" outlineLevel="0" max="1" min="1" style="1" width="53.25"/>
    <col collapsed="false" customWidth="true" hidden="false" outlineLevel="0" max="2" min="2" style="1" width="11.08"/>
    <col collapsed="false" customWidth="false" hidden="false" outlineLevel="0" max="3" min="3" style="2" width="10.58"/>
    <col collapsed="false" customWidth="true" hidden="false" outlineLevel="0" max="4" min="4" style="1" width="23.83"/>
    <col collapsed="false" customWidth="true" hidden="false" outlineLevel="0" max="5" min="5" style="3" width="80.08"/>
    <col collapsed="false" customWidth="true" hidden="false" outlineLevel="0" max="6" min="6" style="4" width="60.75"/>
    <col collapsed="false" customWidth="true" hidden="false" outlineLevel="0" max="7" min="7" style="5" width="13.58"/>
    <col collapsed="false" customWidth="true" hidden="false" outlineLevel="0" max="8" min="8" style="5" width="11"/>
    <col collapsed="false" customWidth="true" hidden="false" outlineLevel="0" max="10" min="9" style="5" width="11.5"/>
    <col collapsed="false" customWidth="true" hidden="false" outlineLevel="0" max="11" min="11" style="0" width="22.84"/>
    <col collapsed="false" customWidth="false" hidden="false" outlineLevel="0" max="15" min="15" style="5" width="10.58"/>
  </cols>
  <sheetData>
    <row r="1" customFormat="false" ht="15" hidden="false" customHeight="false" outlineLevel="0" collapsed="false">
      <c r="A1" s="6" t="s">
        <v>0</v>
      </c>
      <c r="B1" s="6" t="s">
        <v>1</v>
      </c>
      <c r="C1" s="6"/>
      <c r="D1" s="6" t="s">
        <v>2</v>
      </c>
      <c r="E1" s="7" t="s">
        <v>3</v>
      </c>
      <c r="F1" s="8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customFormat="false" ht="15" hidden="false" customHeight="false" outlineLevel="0" collapsed="false">
      <c r="A2" s="9"/>
      <c r="B2" s="9"/>
      <c r="C2" s="9"/>
      <c r="D2" s="9"/>
      <c r="E2" s="10" t="s">
        <v>9</v>
      </c>
      <c r="F2" s="8"/>
      <c r="G2" s="11" t="n">
        <v>80</v>
      </c>
      <c r="H2" s="11" t="n">
        <v>1</v>
      </c>
      <c r="I2" s="11" t="n">
        <f aca="false">G2*H2</f>
        <v>80</v>
      </c>
      <c r="J2" s="11" t="n">
        <f aca="false">I2/8</f>
        <v>10</v>
      </c>
      <c r="L2" s="12" t="n">
        <f aca="false">'Final _Plan 2025'!F2</f>
        <v>0</v>
      </c>
    </row>
    <row r="3" customFormat="false" ht="15" hidden="false" customHeight="false" outlineLevel="0" collapsed="false">
      <c r="A3" s="9"/>
      <c r="B3" s="9"/>
      <c r="C3" s="9"/>
      <c r="D3" s="9"/>
      <c r="E3" s="10" t="s">
        <v>10</v>
      </c>
      <c r="F3" s="8"/>
      <c r="G3" s="6"/>
      <c r="H3" s="6"/>
      <c r="I3" s="6"/>
      <c r="J3" s="6"/>
      <c r="L3" s="12" t="n">
        <f aca="false">'Final _Plan 2025'!F3</f>
        <v>0</v>
      </c>
    </row>
    <row r="4" customFormat="false" ht="15" hidden="false" customHeight="false" outlineLevel="0" collapsed="false">
      <c r="A4" s="13" t="n">
        <v>45751</v>
      </c>
      <c r="B4" s="14"/>
      <c r="C4" s="15"/>
      <c r="D4" s="14"/>
      <c r="E4" s="16"/>
      <c r="F4" s="17"/>
      <c r="G4" s="18"/>
      <c r="H4" s="18"/>
      <c r="I4" s="18"/>
      <c r="J4" s="18"/>
      <c r="L4" s="12" t="n">
        <f aca="false">'Final _Plan 2025'!F4</f>
        <v>0</v>
      </c>
      <c r="M4" s="19" t="s">
        <v>11</v>
      </c>
    </row>
    <row r="5" customFormat="false" ht="15" hidden="false" customHeight="false" outlineLevel="0" collapsed="false">
      <c r="A5" s="9"/>
      <c r="B5" s="20" t="n">
        <v>0.729166666666667</v>
      </c>
      <c r="C5" s="20" t="n">
        <v>0.829861111111111</v>
      </c>
      <c r="D5" s="9"/>
      <c r="E5" s="21" t="s">
        <v>12</v>
      </c>
      <c r="F5" s="22" t="s">
        <v>13</v>
      </c>
      <c r="G5" s="23"/>
      <c r="H5" s="23"/>
      <c r="I5" s="23"/>
      <c r="J5" s="23"/>
      <c r="L5" s="12" t="str">
        <f aca="false">'Final _Plan 2025'!F5</f>
        <v>Stay around sanfrans?</v>
      </c>
    </row>
    <row r="6" customFormat="false" ht="15" hidden="false" customHeight="false" outlineLevel="0" collapsed="false">
      <c r="A6" s="9"/>
      <c r="B6" s="24" t="s">
        <v>14</v>
      </c>
      <c r="C6" s="24" t="s">
        <v>15</v>
      </c>
      <c r="D6" s="9"/>
      <c r="E6" s="21"/>
      <c r="F6" s="25" t="s">
        <v>16</v>
      </c>
      <c r="G6" s="11" t="n">
        <f aca="false">314.94/4</f>
        <v>78.735</v>
      </c>
      <c r="H6" s="11" t="n">
        <v>4</v>
      </c>
      <c r="I6" s="11" t="n">
        <f aca="false">G6*H6</f>
        <v>314.94</v>
      </c>
      <c r="J6" s="11" t="n">
        <f aca="false">I6/8</f>
        <v>39.3675</v>
      </c>
      <c r="L6" s="12" t="str">
        <f aca="false">'Final _Plan 2025'!F6</f>
        <v>Travelodge by Wyndham San Francisco Airport North (1night)</v>
      </c>
    </row>
    <row r="7" customFormat="false" ht="15" hidden="false" customHeight="false" outlineLevel="0" collapsed="false">
      <c r="A7" s="9"/>
      <c r="B7" s="20" t="n">
        <v>0.534722222222222</v>
      </c>
      <c r="C7" s="20" t="n">
        <v>0.666666666666667</v>
      </c>
      <c r="D7" s="9"/>
      <c r="E7" s="21" t="s">
        <v>17</v>
      </c>
      <c r="F7" s="22"/>
      <c r="G7" s="23"/>
      <c r="H7" s="23"/>
      <c r="I7" s="23"/>
      <c r="J7" s="23"/>
      <c r="L7" s="12" t="n">
        <f aca="false">'Final _Plan 2025'!F7</f>
        <v>0</v>
      </c>
    </row>
    <row r="8" customFormat="false" ht="15" hidden="false" customHeight="false" outlineLevel="0" collapsed="false">
      <c r="A8" s="9"/>
      <c r="B8" s="24" t="s">
        <v>18</v>
      </c>
      <c r="C8" s="24" t="s">
        <v>15</v>
      </c>
      <c r="D8" s="9"/>
      <c r="E8" s="21"/>
      <c r="F8" s="22"/>
      <c r="G8" s="23"/>
      <c r="H8" s="23"/>
      <c r="I8" s="23"/>
      <c r="J8" s="23"/>
      <c r="L8" s="12" t="n">
        <f aca="false">'Final _Plan 2025'!F8</f>
        <v>0</v>
      </c>
    </row>
    <row r="9" customFormat="false" ht="15" hidden="false" customHeight="false" outlineLevel="0" collapsed="false">
      <c r="A9" s="13" t="n">
        <v>45752</v>
      </c>
      <c r="B9" s="14"/>
      <c r="C9" s="15"/>
      <c r="D9" s="14"/>
      <c r="E9" s="16"/>
      <c r="F9" s="26"/>
      <c r="G9" s="18"/>
      <c r="H9" s="18"/>
      <c r="I9" s="18"/>
      <c r="J9" s="18"/>
      <c r="L9" s="12" t="n">
        <f aca="false">'Final _Plan 2025'!F9</f>
        <v>0</v>
      </c>
    </row>
    <row r="10" customFormat="false" ht="31.5" hidden="false" customHeight="true" outlineLevel="0" collapsed="false">
      <c r="A10" s="27" t="s">
        <v>19</v>
      </c>
      <c r="B10" s="28"/>
      <c r="C10" s="27"/>
      <c r="D10" s="22"/>
      <c r="E10" s="3" t="s">
        <v>20</v>
      </c>
      <c r="F10" s="29" t="s">
        <v>21</v>
      </c>
      <c r="G10" s="30"/>
      <c r="H10" s="30"/>
      <c r="I10" s="30"/>
      <c r="J10" s="30"/>
      <c r="K10" s="19"/>
      <c r="L10" s="12" t="str">
        <f aca="false">'Final _Plan 2025'!F10</f>
        <v>Inside Yosemite (if possible) or in a nearby town like El Portal.</v>
      </c>
    </row>
    <row r="11" customFormat="false" ht="60" hidden="false" customHeight="true" outlineLevel="0" collapsed="false">
      <c r="A11" s="22"/>
      <c r="B11" s="22"/>
      <c r="C11" s="27"/>
      <c r="D11" s="22" t="s">
        <v>22</v>
      </c>
      <c r="E11" s="31" t="s">
        <v>23</v>
      </c>
      <c r="F11" s="22" t="s">
        <v>24</v>
      </c>
      <c r="G11" s="30"/>
      <c r="H11" s="30"/>
      <c r="I11" s="30"/>
      <c r="J11" s="30"/>
      <c r="L11" s="12" t="str">
        <f aca="false">'Final _Plan 2025'!F11</f>
        <v>or stay in Mariposa</v>
      </c>
    </row>
    <row r="12" customFormat="false" ht="27" hidden="false" customHeight="true" outlineLevel="0" collapsed="false">
      <c r="A12" s="22"/>
      <c r="B12" s="22"/>
      <c r="C12" s="27"/>
      <c r="D12" s="22"/>
      <c r="E12" s="31"/>
      <c r="F12" s="32" t="s">
        <v>25</v>
      </c>
      <c r="G12" s="11" t="n">
        <f aca="false">451.73/2</f>
        <v>225.865</v>
      </c>
      <c r="H12" s="11" t="n">
        <v>1</v>
      </c>
      <c r="I12" s="11" t="n">
        <f aca="false">G12*H12</f>
        <v>225.865</v>
      </c>
      <c r="J12" s="11" t="n">
        <f aca="false">I12/8</f>
        <v>28.233125</v>
      </c>
      <c r="L12" s="12" t="str">
        <f aca="false">'Final _Plan 2025'!F12</f>
        <v>Mother Lode Lodge Three-Bedroom Apartment (2nights)</v>
      </c>
    </row>
    <row r="13" customFormat="false" ht="15" hidden="false" customHeight="false" outlineLevel="0" collapsed="false">
      <c r="A13" s="13" t="n">
        <f aca="false">A9+1</f>
        <v>45753</v>
      </c>
      <c r="B13" s="14"/>
      <c r="C13" s="15"/>
      <c r="D13" s="14"/>
      <c r="E13" s="16"/>
      <c r="F13" s="26"/>
      <c r="G13" s="18"/>
      <c r="H13" s="18"/>
      <c r="I13" s="18"/>
      <c r="J13" s="18"/>
      <c r="L13" s="12" t="n">
        <f aca="false">'Final _Plan 2025'!F13</f>
        <v>0</v>
      </c>
    </row>
    <row r="14" customFormat="false" ht="30.75" hidden="false" customHeight="false" outlineLevel="0" collapsed="false">
      <c r="A14" s="9"/>
      <c r="B14" s="9"/>
      <c r="C14" s="24"/>
      <c r="D14" s="9"/>
      <c r="E14" s="31" t="s">
        <v>26</v>
      </c>
      <c r="F14" s="32" t="s">
        <v>25</v>
      </c>
      <c r="G14" s="11" t="n">
        <f aca="false">451.73/2</f>
        <v>225.865</v>
      </c>
      <c r="H14" s="11" t="n">
        <v>1</v>
      </c>
      <c r="I14" s="11" t="n">
        <f aca="false">G14*H14</f>
        <v>225.865</v>
      </c>
      <c r="J14" s="11" t="n">
        <f aca="false">I14/8</f>
        <v>28.233125</v>
      </c>
      <c r="L14" s="12" t="str">
        <f aca="false">'Final _Plan 2025'!F14</f>
        <v>Yosemite area.</v>
      </c>
    </row>
    <row r="15" customFormat="false" ht="15" hidden="false" customHeight="false" outlineLevel="0" collapsed="false">
      <c r="A15" s="9"/>
      <c r="B15" s="9"/>
      <c r="C15" s="24"/>
      <c r="D15" s="9"/>
      <c r="E15" s="31"/>
      <c r="F15" s="32"/>
      <c r="G15" s="11"/>
      <c r="H15" s="11"/>
      <c r="I15" s="11"/>
      <c r="J15" s="11"/>
      <c r="L15" s="12" t="str">
        <f aca="false">'Final _Plan 2025'!F15</f>
        <v>Mother Lode Lodge Three-Bedroom Apartment (2nights)</v>
      </c>
    </row>
    <row r="16" customFormat="false" ht="15" hidden="false" customHeight="false" outlineLevel="0" collapsed="false">
      <c r="A16" s="13" t="n">
        <f aca="false">A13+1</f>
        <v>45754</v>
      </c>
      <c r="B16" s="14"/>
      <c r="C16" s="15"/>
      <c r="D16" s="14"/>
      <c r="E16" s="16"/>
      <c r="F16" s="26"/>
      <c r="G16" s="18"/>
      <c r="H16" s="18"/>
      <c r="I16" s="18"/>
      <c r="J16" s="18"/>
      <c r="L16" s="12" t="n">
        <f aca="false">'Final _Plan 2025'!F16</f>
        <v>0</v>
      </c>
    </row>
    <row r="17" customFormat="false" ht="15" hidden="false" customHeight="false" outlineLevel="0" collapsed="false">
      <c r="A17" s="24" t="s">
        <v>27</v>
      </c>
      <c r="B17" s="9"/>
      <c r="C17" s="24"/>
      <c r="D17" s="33" t="s">
        <v>22</v>
      </c>
      <c r="E17" s="3" t="s">
        <v>28</v>
      </c>
      <c r="F17" s="22" t="s">
        <v>29</v>
      </c>
      <c r="G17" s="23"/>
      <c r="H17" s="23"/>
      <c r="I17" s="23"/>
      <c r="J17" s="23"/>
      <c r="L17" s="12" t="str">
        <f aca="false">'Final _Plan 2025'!F17</f>
        <v>Furnace Creek or nearby.</v>
      </c>
    </row>
    <row r="18" customFormat="false" ht="30.75" hidden="false" customHeight="false" outlineLevel="0" collapsed="false">
      <c r="A18" s="9"/>
      <c r="B18" s="9"/>
      <c r="C18" s="24"/>
      <c r="D18" s="33" t="s">
        <v>30</v>
      </c>
      <c r="E18" s="31" t="s">
        <v>31</v>
      </c>
      <c r="F18" s="32" t="s">
        <v>32</v>
      </c>
      <c r="G18" s="11" t="n">
        <f aca="false">508.8/4</f>
        <v>127.2</v>
      </c>
      <c r="H18" s="11" t="n">
        <v>4</v>
      </c>
      <c r="I18" s="11" t="n">
        <f aca="false">G18*H18</f>
        <v>508.8</v>
      </c>
      <c r="J18" s="11" t="n">
        <f aca="false">I18/8</f>
        <v>63.6</v>
      </c>
      <c r="L18" s="12" t="str">
        <f aca="false">'Final _Plan 2025'!F18</f>
        <v>Longstreet Inn &amp; Casino (1night)</v>
      </c>
    </row>
    <row r="19" customFormat="false" ht="15" hidden="false" customHeight="false" outlineLevel="0" collapsed="false">
      <c r="A19" s="13" t="n">
        <f aca="false">A16+1</f>
        <v>45755</v>
      </c>
      <c r="B19" s="14"/>
      <c r="C19" s="15"/>
      <c r="D19" s="14"/>
      <c r="E19" s="16"/>
      <c r="F19" s="26"/>
      <c r="G19" s="18"/>
      <c r="H19" s="18"/>
      <c r="I19" s="18"/>
      <c r="J19" s="18"/>
      <c r="L19" s="12" t="n">
        <f aca="false">'Final _Plan 2025'!F19</f>
        <v>0</v>
      </c>
    </row>
    <row r="20" customFormat="false" ht="30.75" hidden="false" customHeight="false" outlineLevel="0" collapsed="false">
      <c r="A20" s="24" t="s">
        <v>33</v>
      </c>
      <c r="B20" s="9"/>
      <c r="C20" s="24"/>
      <c r="D20" s="9" t="s">
        <v>34</v>
      </c>
      <c r="E20" s="31" t="s">
        <v>35</v>
      </c>
      <c r="F20" s="22" t="s">
        <v>36</v>
      </c>
      <c r="G20" s="23"/>
      <c r="H20" s="23"/>
      <c r="I20" s="23"/>
      <c r="J20" s="23"/>
      <c r="L20" s="12" t="str">
        <f aca="false">'Final _Plan 2025'!F20</f>
        <v>Springdale, near Zion.</v>
      </c>
    </row>
    <row r="21" customFormat="false" ht="15" hidden="false" customHeight="false" outlineLevel="0" collapsed="false">
      <c r="A21" s="9"/>
      <c r="B21" s="9"/>
      <c r="C21" s="24"/>
      <c r="D21" s="9"/>
      <c r="E21" s="21"/>
      <c r="F21" s="32" t="s">
        <v>37</v>
      </c>
      <c r="G21" s="11" t="n">
        <f aca="false">528.94/2</f>
        <v>264.47</v>
      </c>
      <c r="H21" s="11" t="n">
        <v>2</v>
      </c>
      <c r="I21" s="11" t="n">
        <f aca="false">G21*H21</f>
        <v>528.94</v>
      </c>
      <c r="J21" s="11" t="n">
        <f aca="false">I21/8</f>
        <v>66.1175</v>
      </c>
      <c r="K21" s="0" t="s">
        <v>38</v>
      </c>
      <c r="L21" s="12" t="str">
        <f aca="false">'Final _Plan 2025'!F21</f>
        <v>Zion Canyon Cabins (2nights)</v>
      </c>
    </row>
    <row r="22" customFormat="false" ht="15" hidden="false" customHeight="false" outlineLevel="0" collapsed="false">
      <c r="A22" s="13" t="n">
        <f aca="false">A19+1</f>
        <v>45756</v>
      </c>
      <c r="B22" s="14"/>
      <c r="C22" s="15"/>
      <c r="D22" s="14"/>
      <c r="E22" s="16"/>
      <c r="F22" s="26"/>
      <c r="G22" s="18"/>
      <c r="H22" s="18"/>
      <c r="I22" s="18"/>
      <c r="J22" s="18"/>
      <c r="L22" s="12" t="n">
        <f aca="false">'Final _Plan 2025'!F22</f>
        <v>0</v>
      </c>
    </row>
    <row r="23" customFormat="false" ht="30.75" hidden="false" customHeight="false" outlineLevel="0" collapsed="false">
      <c r="A23" s="24" t="s">
        <v>39</v>
      </c>
      <c r="B23" s="34"/>
      <c r="C23" s="34"/>
      <c r="D23" s="9" t="s">
        <v>40</v>
      </c>
      <c r="E23" s="31" t="s">
        <v>41</v>
      </c>
      <c r="F23" s="35" t="s">
        <v>42</v>
      </c>
      <c r="G23" s="23"/>
      <c r="H23" s="23"/>
      <c r="I23" s="23"/>
      <c r="J23" s="23"/>
      <c r="L23" s="12" t="str">
        <f aca="false">'Final _Plan 2025'!F23</f>
        <v>Springdale.</v>
      </c>
    </row>
    <row r="24" customFormat="false" ht="15" hidden="false" customHeight="false" outlineLevel="0" collapsed="false">
      <c r="A24" s="9"/>
      <c r="B24" s="9"/>
      <c r="C24" s="24"/>
      <c r="D24" s="9" t="s">
        <v>43</v>
      </c>
      <c r="E24" s="21"/>
      <c r="F24" s="32" t="s">
        <v>44</v>
      </c>
      <c r="G24" s="11" t="n">
        <f aca="false">404/4</f>
        <v>101</v>
      </c>
      <c r="H24" s="11" t="n">
        <v>4</v>
      </c>
      <c r="I24" s="11" t="n">
        <f aca="false">G24*H24</f>
        <v>404</v>
      </c>
      <c r="J24" s="11" t="n">
        <f aca="false">I24/8</f>
        <v>50.5</v>
      </c>
      <c r="L24" s="36" t="str">
        <f aca="false">'Final _Plan 2025'!F24</f>
        <v>Zion Canyon Cabins (2nights)</v>
      </c>
    </row>
    <row r="25" customFormat="false" ht="15" hidden="false" customHeight="false" outlineLevel="0" collapsed="false">
      <c r="A25" s="13" t="n">
        <f aca="false">A22+1</f>
        <v>45757</v>
      </c>
      <c r="B25" s="14"/>
      <c r="C25" s="15"/>
      <c r="D25" s="14"/>
      <c r="E25" s="16"/>
      <c r="F25" s="26"/>
      <c r="G25" s="18"/>
      <c r="H25" s="18"/>
      <c r="I25" s="18"/>
      <c r="J25" s="18"/>
      <c r="L25" s="12" t="n">
        <f aca="false">'Final _Plan 2025'!F25</f>
        <v>0</v>
      </c>
    </row>
    <row r="26" customFormat="false" ht="15" hidden="false" customHeight="false" outlineLevel="0" collapsed="false">
      <c r="A26" s="24" t="s">
        <v>45</v>
      </c>
      <c r="B26" s="9"/>
      <c r="C26" s="24"/>
      <c r="D26" s="9" t="s">
        <v>22</v>
      </c>
      <c r="E26" s="31" t="s">
        <v>46</v>
      </c>
      <c r="F26" s="35" t="s">
        <v>47</v>
      </c>
      <c r="G26" s="23"/>
      <c r="H26" s="23"/>
      <c r="I26" s="23"/>
      <c r="J26" s="23"/>
      <c r="L26" s="12" t="str">
        <f aca="false">'Final _Plan 2025'!F26</f>
        <v>Bryce Canyon area.</v>
      </c>
    </row>
    <row r="27" customFormat="false" ht="15" hidden="false" customHeight="false" outlineLevel="0" collapsed="false">
      <c r="A27" s="9"/>
      <c r="B27" s="9"/>
      <c r="C27" s="24"/>
      <c r="D27" s="9"/>
      <c r="E27" s="21" t="s">
        <v>48</v>
      </c>
      <c r="F27" s="32" t="s">
        <v>49</v>
      </c>
      <c r="G27" s="11" t="n">
        <f aca="false">319.45/2</f>
        <v>159.725</v>
      </c>
      <c r="H27" s="11" t="n">
        <v>4</v>
      </c>
      <c r="I27" s="11" t="n">
        <f aca="false">G27*H27</f>
        <v>638.9</v>
      </c>
      <c r="J27" s="11" t="n">
        <f aca="false">I27/8</f>
        <v>79.8625</v>
      </c>
      <c r="L27" s="36" t="str">
        <f aca="false">'Final _Plan 2025'!F27</f>
        <v>Bryce View Lodge (1night)</v>
      </c>
    </row>
    <row r="28" customFormat="false" ht="15" hidden="false" customHeight="false" outlineLevel="0" collapsed="false">
      <c r="A28" s="13" t="n">
        <f aca="false">A25+1</f>
        <v>45758</v>
      </c>
      <c r="B28" s="14"/>
      <c r="C28" s="15"/>
      <c r="D28" s="14"/>
      <c r="E28" s="16"/>
      <c r="F28" s="26"/>
      <c r="G28" s="18"/>
      <c r="H28" s="18"/>
      <c r="I28" s="18"/>
      <c r="J28" s="18"/>
      <c r="L28" s="12" t="n">
        <f aca="false">'Final _Plan 2025'!F28</f>
        <v>0</v>
      </c>
    </row>
    <row r="29" customFormat="false" ht="15" hidden="false" customHeight="false" outlineLevel="0" collapsed="false">
      <c r="A29" s="24" t="s">
        <v>45</v>
      </c>
      <c r="B29" s="9"/>
      <c r="C29" s="24"/>
      <c r="D29" s="9" t="s">
        <v>40</v>
      </c>
      <c r="E29" s="37" t="s">
        <v>50</v>
      </c>
      <c r="F29" s="38" t="s">
        <v>47</v>
      </c>
      <c r="G29" s="23"/>
      <c r="H29" s="23"/>
      <c r="I29" s="23"/>
      <c r="J29" s="23"/>
      <c r="L29" s="12" t="str">
        <f aca="false">'Final _Plan 2025'!F29</f>
        <v>Hanksville area</v>
      </c>
    </row>
    <row r="30" customFormat="false" ht="15" hidden="false" customHeight="false" outlineLevel="0" collapsed="false">
      <c r="A30" s="9"/>
      <c r="B30" s="9"/>
      <c r="C30" s="24"/>
      <c r="D30" s="9"/>
      <c r="E30" s="21"/>
      <c r="F30" s="32" t="s">
        <v>49</v>
      </c>
      <c r="G30" s="11" t="n">
        <f aca="false">319.45/2</f>
        <v>159.725</v>
      </c>
      <c r="H30" s="11" t="n">
        <v>4</v>
      </c>
      <c r="I30" s="11" t="n">
        <f aca="false">G30*H30</f>
        <v>638.9</v>
      </c>
      <c r="J30" s="11" t="n">
        <f aca="false">I30/8</f>
        <v>79.8625</v>
      </c>
      <c r="L30" s="36" t="str">
        <f aca="false">'Final _Plan 2025'!F30</f>
        <v>Cathedral Valley Inn (2nights)</v>
      </c>
    </row>
    <row r="31" customFormat="false" ht="15" hidden="false" customHeight="false" outlineLevel="0" collapsed="false">
      <c r="A31" s="13" t="n">
        <f aca="false">A28+1</f>
        <v>45759</v>
      </c>
      <c r="B31" s="14"/>
      <c r="C31" s="15"/>
      <c r="D31" s="14"/>
      <c r="E31" s="16"/>
      <c r="F31" s="26"/>
      <c r="G31" s="18"/>
      <c r="H31" s="18"/>
      <c r="I31" s="18"/>
      <c r="J31" s="18"/>
      <c r="L31" s="12" t="n">
        <f aca="false">'Final _Plan 2025'!F31</f>
        <v>0</v>
      </c>
    </row>
    <row r="32" customFormat="false" ht="15" hidden="false" customHeight="false" outlineLevel="0" collapsed="false">
      <c r="A32" s="24" t="s">
        <v>51</v>
      </c>
      <c r="B32" s="9"/>
      <c r="C32" s="24"/>
      <c r="D32" s="9"/>
      <c r="E32" s="37" t="s">
        <v>52</v>
      </c>
      <c r="F32" s="38" t="s">
        <v>53</v>
      </c>
      <c r="G32" s="23"/>
      <c r="H32" s="23"/>
      <c r="I32" s="23"/>
      <c r="J32" s="23"/>
      <c r="L32" s="12" t="str">
        <f aca="false">'Final _Plan 2025'!F32</f>
        <v>Hanksville area</v>
      </c>
    </row>
    <row r="33" customFormat="false" ht="15" hidden="false" customHeight="false" outlineLevel="0" collapsed="false">
      <c r="A33" s="9"/>
      <c r="B33" s="9"/>
      <c r="C33" s="24"/>
      <c r="D33" s="9"/>
      <c r="E33" s="21" t="s">
        <v>54</v>
      </c>
      <c r="F33" s="39" t="s">
        <v>55</v>
      </c>
      <c r="G33" s="11" t="n">
        <f aca="false">(203.31+202.18)/4</f>
        <v>101.3725</v>
      </c>
      <c r="H33" s="11" t="n">
        <v>4</v>
      </c>
      <c r="I33" s="11" t="n">
        <f aca="false">G33*H33</f>
        <v>405.49</v>
      </c>
      <c r="J33" s="11" t="n">
        <f aca="false">I33/8</f>
        <v>50.68625</v>
      </c>
      <c r="K33" s="0" t="s">
        <v>56</v>
      </c>
      <c r="L33" s="36" t="str">
        <f aca="false">'Final _Plan 2025'!F33</f>
        <v>Cathedral Valley Inn (2nights)</v>
      </c>
    </row>
    <row r="34" customFormat="false" ht="15" hidden="false" customHeight="false" outlineLevel="0" collapsed="false">
      <c r="A34" s="13" t="n">
        <f aca="false">A31+1</f>
        <v>45760</v>
      </c>
      <c r="B34" s="14"/>
      <c r="C34" s="15"/>
      <c r="D34" s="14"/>
      <c r="E34" s="16"/>
      <c r="F34" s="26"/>
      <c r="G34" s="18"/>
      <c r="H34" s="18"/>
      <c r="I34" s="18"/>
      <c r="J34" s="18"/>
      <c r="L34" s="12" t="n">
        <f aca="false">'Final _Plan 2025'!F34</f>
        <v>0</v>
      </c>
    </row>
    <row r="35" customFormat="false" ht="15.75" hidden="false" customHeight="true" outlineLevel="0" collapsed="false">
      <c r="A35" s="24" t="s">
        <v>57</v>
      </c>
      <c r="B35" s="9"/>
      <c r="C35" s="24"/>
      <c r="D35" s="9"/>
      <c r="E35" s="31" t="s">
        <v>58</v>
      </c>
      <c r="F35" s="35" t="s">
        <v>59</v>
      </c>
      <c r="G35" s="23"/>
      <c r="H35" s="23"/>
      <c r="I35" s="23"/>
      <c r="J35" s="23"/>
      <c r="L35" s="12" t="str">
        <f aca="false">'Final _Plan 2025'!F35</f>
        <v>Moab</v>
      </c>
    </row>
    <row r="36" customFormat="false" ht="15" hidden="false" customHeight="false" outlineLevel="0" collapsed="false">
      <c r="A36" s="9"/>
      <c r="B36" s="9"/>
      <c r="C36" s="24"/>
      <c r="D36" s="9"/>
      <c r="E36" s="21"/>
      <c r="F36" s="32" t="s">
        <v>60</v>
      </c>
      <c r="G36" s="11" t="n">
        <f aca="false">143.07/2</f>
        <v>71.535</v>
      </c>
      <c r="H36" s="11" t="n">
        <v>4</v>
      </c>
      <c r="I36" s="11" t="n">
        <f aca="false">G36*H36</f>
        <v>286.14</v>
      </c>
      <c r="J36" s="11" t="n">
        <f aca="false">I36/8</f>
        <v>35.7675</v>
      </c>
      <c r="L36" s="36" t="str">
        <f aca="false">'Final _Plan 2025'!F36</f>
        <v>Days Inn by Wyndham Moab (1night)</v>
      </c>
    </row>
    <row r="37" customFormat="false" ht="15" hidden="false" customHeight="false" outlineLevel="0" collapsed="false">
      <c r="A37" s="13" t="n">
        <f aca="false">A34+1</f>
        <v>45761</v>
      </c>
      <c r="B37" s="14"/>
      <c r="C37" s="15"/>
      <c r="D37" s="14"/>
      <c r="E37" s="16"/>
      <c r="F37" s="26"/>
      <c r="G37" s="18"/>
      <c r="H37" s="18"/>
      <c r="I37" s="18"/>
      <c r="J37" s="18"/>
      <c r="L37" s="12" t="n">
        <f aca="false">'Final _Plan 2025'!F37</f>
        <v>0</v>
      </c>
    </row>
    <row r="38" customFormat="false" ht="30.75" hidden="false" customHeight="false" outlineLevel="0" collapsed="false">
      <c r="A38" s="24" t="s">
        <v>61</v>
      </c>
      <c r="B38" s="9"/>
      <c r="C38" s="24"/>
      <c r="D38" s="33" t="s">
        <v>62</v>
      </c>
      <c r="E38" s="31" t="s">
        <v>63</v>
      </c>
      <c r="F38" s="35" t="s">
        <v>59</v>
      </c>
      <c r="G38" s="23"/>
      <c r="H38" s="23"/>
      <c r="I38" s="23"/>
      <c r="J38" s="23"/>
      <c r="K38" s="0" t="s">
        <v>64</v>
      </c>
      <c r="L38" s="12" t="str">
        <f aca="false">'Final _Plan 2025'!F38</f>
        <v>Bluff</v>
      </c>
    </row>
    <row r="39" customFormat="false" ht="15" hidden="false" customHeight="false" outlineLevel="0" collapsed="false">
      <c r="A39" s="9"/>
      <c r="B39" s="9"/>
      <c r="C39" s="24"/>
      <c r="D39" s="9"/>
      <c r="E39" s="21" t="s">
        <v>65</v>
      </c>
      <c r="F39" s="32" t="s">
        <v>60</v>
      </c>
      <c r="G39" s="11" t="n">
        <f aca="false">143.07/2</f>
        <v>71.535</v>
      </c>
      <c r="H39" s="11" t="n">
        <v>4</v>
      </c>
      <c r="I39" s="11" t="n">
        <f aca="false">G39*H39</f>
        <v>286.14</v>
      </c>
      <c r="J39" s="11" t="n">
        <f aca="false">I39/8</f>
        <v>35.7675</v>
      </c>
      <c r="L39" s="36" t="str">
        <f aca="false">'Final _Plan 2025'!F39</f>
        <v>Rodeway Inn &amp; Suites (1night)</v>
      </c>
    </row>
    <row r="40" customFormat="false" ht="15" hidden="false" customHeight="false" outlineLevel="0" collapsed="false">
      <c r="A40" s="13" t="n">
        <f aca="false">A37+1</f>
        <v>45762</v>
      </c>
      <c r="B40" s="14"/>
      <c r="C40" s="15"/>
      <c r="D40" s="14"/>
      <c r="E40" s="16"/>
      <c r="F40" s="26"/>
      <c r="G40" s="18"/>
      <c r="H40" s="18"/>
      <c r="I40" s="18"/>
      <c r="J40" s="18"/>
      <c r="L40" s="12" t="n">
        <f aca="false">'Final _Plan 2025'!F40</f>
        <v>0</v>
      </c>
    </row>
    <row r="41" customFormat="false" ht="15" hidden="false" customHeight="false" outlineLevel="0" collapsed="false">
      <c r="A41" s="24" t="s">
        <v>66</v>
      </c>
      <c r="B41" s="9"/>
      <c r="C41" s="24"/>
      <c r="D41" s="9" t="s">
        <v>67</v>
      </c>
      <c r="E41" s="21" t="s">
        <v>68</v>
      </c>
      <c r="F41" s="22" t="s">
        <v>66</v>
      </c>
      <c r="G41" s="23"/>
      <c r="H41" s="23"/>
      <c r="I41" s="23"/>
      <c r="J41" s="23"/>
      <c r="L41" s="12" t="str">
        <f aca="false">'Final _Plan 2025'!F41</f>
        <v> Page, Arizona.</v>
      </c>
    </row>
    <row r="42" customFormat="false" ht="15" hidden="false" customHeight="false" outlineLevel="0" collapsed="false">
      <c r="A42" s="24"/>
      <c r="B42" s="9"/>
      <c r="C42" s="24"/>
      <c r="D42" s="9" t="s">
        <v>69</v>
      </c>
      <c r="E42" s="21" t="s">
        <v>70</v>
      </c>
      <c r="F42" s="40" t="s">
        <v>71</v>
      </c>
      <c r="G42" s="11" t="n">
        <f aca="false">171.2/2</f>
        <v>85.6</v>
      </c>
      <c r="H42" s="11" t="n">
        <v>4</v>
      </c>
      <c r="I42" s="11" t="n">
        <f aca="false">G42*H42</f>
        <v>342.4</v>
      </c>
      <c r="J42" s="11" t="n">
        <f aca="false">I42/8</f>
        <v>42.8</v>
      </c>
      <c r="L42" s="12" t="str">
        <f aca="false">'Final _Plan 2025'!F42</f>
        <v>Motel 6-Page, AZ (2nights)</v>
      </c>
    </row>
    <row r="43" customFormat="false" ht="15" hidden="false" customHeight="false" outlineLevel="0" collapsed="false">
      <c r="A43" s="9"/>
      <c r="B43" s="9"/>
      <c r="C43" s="24"/>
      <c r="D43" s="9"/>
      <c r="E43" s="21" t="s">
        <v>72</v>
      </c>
      <c r="F43" s="35"/>
      <c r="G43" s="23"/>
      <c r="H43" s="23"/>
      <c r="I43" s="23"/>
      <c r="J43" s="23"/>
      <c r="L43" s="12" t="n">
        <f aca="false">'Final _Plan 2025'!F43</f>
        <v>0</v>
      </c>
    </row>
    <row r="44" customFormat="false" ht="15" hidden="false" customHeight="false" outlineLevel="0" collapsed="false">
      <c r="A44" s="13" t="n">
        <f aca="false">A40+1</f>
        <v>45763</v>
      </c>
      <c r="B44" s="14"/>
      <c r="C44" s="15"/>
      <c r="D44" s="14"/>
      <c r="E44" s="16"/>
      <c r="F44" s="26"/>
      <c r="G44" s="18"/>
      <c r="H44" s="18"/>
      <c r="I44" s="18"/>
      <c r="J44" s="18"/>
      <c r="L44" s="12" t="n">
        <f aca="false">'Final _Plan 2025'!F44</f>
        <v>0</v>
      </c>
    </row>
    <row r="45" customFormat="false" ht="41.25" hidden="false" customHeight="true" outlineLevel="0" collapsed="false">
      <c r="A45" s="24" t="s">
        <v>66</v>
      </c>
      <c r="B45" s="9"/>
      <c r="C45" s="24"/>
      <c r="D45" s="9"/>
      <c r="E45" s="21"/>
      <c r="F45" s="22" t="s">
        <v>66</v>
      </c>
      <c r="G45" s="23"/>
      <c r="H45" s="23"/>
      <c r="I45" s="23"/>
      <c r="J45" s="23"/>
      <c r="K45" s="19"/>
      <c r="L45" s="12" t="str">
        <f aca="false">'Final _Plan 2025'!F45</f>
        <v> Page, Arizona.</v>
      </c>
    </row>
    <row r="46" customFormat="false" ht="15" hidden="false" customHeight="false" outlineLevel="0" collapsed="false">
      <c r="A46" s="24"/>
      <c r="B46" s="9"/>
      <c r="C46" s="24"/>
      <c r="D46" s="9"/>
      <c r="E46" s="21"/>
      <c r="F46" s="40" t="s">
        <v>71</v>
      </c>
      <c r="G46" s="11" t="n">
        <f aca="false">171.2/2</f>
        <v>85.6</v>
      </c>
      <c r="H46" s="11" t="n">
        <v>4</v>
      </c>
      <c r="I46" s="11" t="n">
        <f aca="false">G46*H46</f>
        <v>342.4</v>
      </c>
      <c r="J46" s="11" t="n">
        <f aca="false">I46/8</f>
        <v>42.8</v>
      </c>
      <c r="L46" s="12" t="str">
        <f aca="false">'Final _Plan 2025'!F46</f>
        <v>Motel 6-Page, AZ (2nights)</v>
      </c>
    </row>
    <row r="47" customFormat="false" ht="15" hidden="false" customHeight="false" outlineLevel="0" collapsed="false">
      <c r="A47" s="9"/>
      <c r="B47" s="9"/>
      <c r="C47" s="24"/>
      <c r="D47" s="9"/>
      <c r="E47" s="21"/>
      <c r="F47" s="35"/>
      <c r="G47" s="23"/>
      <c r="H47" s="23"/>
      <c r="I47" s="23"/>
      <c r="J47" s="23"/>
      <c r="L47" s="12" t="n">
        <f aca="false">'Final _Plan 2025'!F47</f>
        <v>0</v>
      </c>
    </row>
    <row r="48" customFormat="false" ht="15" hidden="false" customHeight="false" outlineLevel="0" collapsed="false">
      <c r="A48" s="13" t="n">
        <f aca="false">A44+1</f>
        <v>45764</v>
      </c>
      <c r="B48" s="14"/>
      <c r="C48" s="15"/>
      <c r="D48" s="14"/>
      <c r="E48" s="16"/>
      <c r="F48" s="16"/>
      <c r="G48" s="18"/>
      <c r="H48" s="18"/>
      <c r="I48" s="18"/>
      <c r="J48" s="18"/>
      <c r="L48" s="12" t="n">
        <f aca="false">'Final _Plan 2025'!F48</f>
        <v>0</v>
      </c>
    </row>
    <row r="49" customFormat="false" ht="15" hidden="false" customHeight="false" outlineLevel="0" collapsed="false">
      <c r="A49" s="24" t="s">
        <v>73</v>
      </c>
      <c r="B49" s="9"/>
      <c r="C49" s="24"/>
      <c r="D49" s="9" t="s">
        <v>74</v>
      </c>
      <c r="E49" s="37" t="s">
        <v>75</v>
      </c>
      <c r="F49" s="35" t="s">
        <v>73</v>
      </c>
      <c r="G49" s="23"/>
      <c r="H49" s="23"/>
      <c r="I49" s="23"/>
      <c r="J49" s="23"/>
      <c r="L49" s="12" t="str">
        <f aca="false">'Final _Plan 2025'!F49</f>
        <v>Lasvegas</v>
      </c>
    </row>
    <row r="50" customFormat="false" ht="15" hidden="false" customHeight="false" outlineLevel="0" collapsed="false">
      <c r="A50" s="9"/>
      <c r="B50" s="9"/>
      <c r="C50" s="24"/>
      <c r="D50" s="9"/>
      <c r="E50" s="37" t="s">
        <v>76</v>
      </c>
      <c r="F50" s="35"/>
      <c r="G50" s="23"/>
      <c r="H50" s="23"/>
      <c r="I50" s="23"/>
      <c r="J50" s="23"/>
      <c r="L50" s="12" t="str">
        <f aca="false">'Final _Plan 2025'!F50</f>
        <v>Luxor hotel &amp; Casino (1night)</v>
      </c>
    </row>
    <row r="51" customFormat="false" ht="15" hidden="false" customHeight="false" outlineLevel="0" collapsed="false">
      <c r="A51" s="9"/>
      <c r="B51" s="9"/>
      <c r="C51" s="24"/>
      <c r="D51" s="9"/>
      <c r="E51" s="37" t="s">
        <v>77</v>
      </c>
      <c r="F51" s="32" t="s">
        <v>78</v>
      </c>
      <c r="G51" s="11" t="n">
        <f aca="false">632.36/4+251.33</f>
        <v>409.42</v>
      </c>
      <c r="H51" s="11" t="n">
        <v>1</v>
      </c>
      <c r="I51" s="11" t="n">
        <f aca="false">G51*H51</f>
        <v>409.42</v>
      </c>
      <c r="J51" s="11" t="n">
        <f aca="false">I51/8</f>
        <v>51.1775</v>
      </c>
      <c r="L51" s="12" t="n">
        <f aca="false">'Final _Plan 2025'!F51</f>
        <v>0</v>
      </c>
    </row>
    <row r="52" customFormat="false" ht="15" hidden="false" customHeight="false" outlineLevel="0" collapsed="false">
      <c r="A52" s="13" t="n">
        <f aca="false">A48+1</f>
        <v>45765</v>
      </c>
      <c r="B52" s="14"/>
      <c r="C52" s="15"/>
      <c r="D52" s="14"/>
      <c r="E52" s="16"/>
      <c r="F52" s="26"/>
      <c r="G52" s="18"/>
      <c r="H52" s="18"/>
      <c r="I52" s="18"/>
      <c r="J52" s="18"/>
      <c r="L52" s="12" t="n">
        <f aca="false">'Final _Plan 2025'!F52</f>
        <v>0</v>
      </c>
    </row>
    <row r="53" customFormat="false" ht="15" hidden="false" customHeight="false" outlineLevel="0" collapsed="false">
      <c r="A53" s="24" t="s">
        <v>73</v>
      </c>
      <c r="B53" s="9"/>
      <c r="C53" s="24"/>
      <c r="D53" s="9"/>
      <c r="E53" s="21"/>
      <c r="F53" s="22"/>
      <c r="G53" s="23"/>
      <c r="H53" s="23"/>
      <c r="I53" s="23"/>
      <c r="J53" s="23"/>
      <c r="L53" s="12" t="n">
        <f aca="false">'Final _Plan 2025'!F53</f>
        <v>0</v>
      </c>
    </row>
    <row r="54" customFormat="false" ht="15" hidden="false" customHeight="false" outlineLevel="0" collapsed="false">
      <c r="A54" s="9"/>
      <c r="B54" s="9"/>
      <c r="C54" s="24"/>
      <c r="D54" s="9"/>
      <c r="E54" s="21"/>
      <c r="F54" s="22"/>
      <c r="G54" s="23"/>
      <c r="H54" s="23"/>
      <c r="I54" s="23"/>
      <c r="J54" s="23"/>
      <c r="L54" s="12" t="n">
        <f aca="false">'Final _Plan 2025'!F54</f>
        <v>0</v>
      </c>
    </row>
    <row r="55" customFormat="false" ht="15" hidden="false" customHeight="false" outlineLevel="0" collapsed="false">
      <c r="A55" s="9"/>
      <c r="B55" s="9"/>
      <c r="C55" s="24"/>
      <c r="D55" s="9"/>
      <c r="E55" s="21"/>
      <c r="F55" s="22" t="s">
        <v>79</v>
      </c>
      <c r="G55" s="23"/>
      <c r="H55" s="23"/>
      <c r="I55" s="23"/>
      <c r="J55" s="23"/>
      <c r="L55" s="12" t="str">
        <f aca="false">'Final _Plan 2025'!F55</f>
        <v>Go to LAX airport</v>
      </c>
    </row>
    <row r="56" customFormat="false" ht="15" hidden="false" customHeight="false" outlineLevel="0" collapsed="false">
      <c r="A56" s="13" t="n">
        <f aca="false">A52+1</f>
        <v>45766</v>
      </c>
      <c r="B56" s="14"/>
      <c r="C56" s="15"/>
      <c r="D56" s="14"/>
      <c r="E56" s="16" t="s">
        <v>80</v>
      </c>
      <c r="F56" s="26"/>
      <c r="G56" s="18"/>
      <c r="H56" s="18"/>
      <c r="I56" s="18"/>
      <c r="J56" s="18"/>
      <c r="L56" s="12" t="n">
        <f aca="false">'Final _Plan 2025'!F56</f>
        <v>0</v>
      </c>
    </row>
    <row r="57" customFormat="false" ht="15" hidden="false" customHeight="false" outlineLevel="0" collapsed="false">
      <c r="A57" s="24"/>
      <c r="B57" s="20" t="n">
        <v>0.00347222222222222</v>
      </c>
      <c r="C57" s="24"/>
      <c r="D57" s="9"/>
      <c r="E57" s="21" t="s">
        <v>81</v>
      </c>
      <c r="F57" s="22"/>
      <c r="G57" s="23"/>
      <c r="H57" s="23"/>
      <c r="I57" s="23"/>
      <c r="J57" s="23"/>
      <c r="L57" s="12" t="str">
        <f aca="false">'Final _Plan 2025'!F57</f>
        <v> Back home</v>
      </c>
    </row>
    <row r="58" customFormat="false" ht="15" hidden="false" customHeight="false" outlineLevel="0" collapsed="false">
      <c r="A58" s="9"/>
      <c r="B58" s="20" t="s">
        <v>82</v>
      </c>
      <c r="C58" s="24"/>
      <c r="D58" s="9"/>
      <c r="E58" s="21"/>
      <c r="F58" s="22"/>
      <c r="G58" s="23"/>
      <c r="H58" s="23"/>
      <c r="I58" s="23"/>
      <c r="J58" s="23"/>
      <c r="L58" s="12" t="n">
        <f aca="false">'Final _Plan 2025'!F58</f>
        <v>0</v>
      </c>
    </row>
    <row r="59" customFormat="false" ht="15" hidden="false" customHeight="false" outlineLevel="0" collapsed="false">
      <c r="A59" s="9"/>
      <c r="B59" s="20" t="n">
        <v>0.00347222222222222</v>
      </c>
      <c r="C59" s="24"/>
      <c r="D59" s="9"/>
      <c r="E59" s="21"/>
      <c r="F59" s="22"/>
      <c r="G59" s="23"/>
      <c r="H59" s="23"/>
      <c r="I59" s="23"/>
      <c r="J59" s="23"/>
      <c r="L59" s="12" t="n">
        <f aca="false">'Final _Plan 2025'!F59</f>
        <v>0</v>
      </c>
    </row>
    <row r="60" customFormat="false" ht="15" hidden="false" customHeight="false" outlineLevel="0" collapsed="false">
      <c r="A60" s="9"/>
      <c r="B60" s="20" t="s">
        <v>82</v>
      </c>
      <c r="C60" s="24"/>
      <c r="D60" s="9"/>
      <c r="E60" s="21"/>
      <c r="F60" s="22"/>
      <c r="G60" s="23"/>
      <c r="H60" s="23"/>
      <c r="I60" s="23"/>
      <c r="J60" s="23"/>
      <c r="L60" s="12" t="n">
        <f aca="false">'Final _Plan 2025'!F60</f>
        <v>0</v>
      </c>
    </row>
    <row r="61" customFormat="false" ht="15" hidden="false" customHeight="false" outlineLevel="0" collapsed="false">
      <c r="A61" s="13" t="n">
        <f aca="false">A56+1</f>
        <v>45767</v>
      </c>
      <c r="B61" s="14"/>
      <c r="C61" s="15"/>
      <c r="D61" s="14"/>
      <c r="E61" s="41" t="s">
        <v>80</v>
      </c>
      <c r="F61" s="26" t="s">
        <v>83</v>
      </c>
      <c r="G61" s="18"/>
      <c r="H61" s="18"/>
      <c r="I61" s="18"/>
      <c r="J61" s="18"/>
      <c r="L61" s="12" t="n">
        <f aca="false">'Final _Plan 2025'!F61</f>
        <v>0</v>
      </c>
    </row>
    <row r="62" customFormat="false" ht="15" hidden="false" customHeight="false" outlineLevel="0" collapsed="false">
      <c r="A62" s="9"/>
      <c r="B62" s="9"/>
      <c r="C62" s="20" t="n">
        <v>0.40625</v>
      </c>
      <c r="D62" s="9"/>
      <c r="E62" s="21"/>
      <c r="F62" s="22"/>
      <c r="G62" s="23"/>
      <c r="H62" s="23"/>
      <c r="I62" s="23"/>
      <c r="J62" s="23"/>
      <c r="L62" s="0" t="n">
        <f aca="false">'Final _Plan 2025'!A63</f>
        <v>0</v>
      </c>
    </row>
    <row r="63" customFormat="false" ht="15" hidden="false" customHeight="false" outlineLevel="0" collapsed="false">
      <c r="A63" s="9"/>
      <c r="B63" s="9"/>
      <c r="C63" s="24" t="s">
        <v>14</v>
      </c>
      <c r="D63" s="9"/>
      <c r="E63" s="21" t="s">
        <v>81</v>
      </c>
      <c r="F63" s="22" t="s">
        <v>84</v>
      </c>
      <c r="G63" s="23"/>
      <c r="H63" s="23"/>
      <c r="I63" s="23"/>
      <c r="J63" s="23"/>
      <c r="L63" s="0" t="n">
        <f aca="false">'Final _Plan 2025'!A64</f>
        <v>0</v>
      </c>
    </row>
    <row r="64" customFormat="false" ht="15" hidden="false" customHeight="false" outlineLevel="0" collapsed="false">
      <c r="A64" s="9"/>
      <c r="B64" s="9"/>
      <c r="C64" s="20" t="n">
        <v>0.46875</v>
      </c>
      <c r="D64" s="9"/>
      <c r="E64" s="21"/>
      <c r="F64" s="22"/>
      <c r="G64" s="23"/>
      <c r="H64" s="23"/>
      <c r="I64" s="23"/>
      <c r="J64" s="23"/>
      <c r="L64" s="0" t="n">
        <f aca="false">'Final _Plan 2025'!A65</f>
        <v>0</v>
      </c>
    </row>
    <row r="65" customFormat="false" ht="15" hidden="false" customHeight="false" outlineLevel="0" collapsed="false">
      <c r="A65" s="9"/>
      <c r="B65" s="9"/>
      <c r="C65" s="24" t="s">
        <v>18</v>
      </c>
      <c r="D65" s="9"/>
      <c r="E65" s="21"/>
      <c r="F65" s="22"/>
      <c r="G65" s="23" t="n">
        <f aca="false">SUM(G2:G64)</f>
        <v>2247.6475</v>
      </c>
      <c r="H65" s="23" t="n">
        <f aca="false">SUM(H2:H64)</f>
        <v>46</v>
      </c>
      <c r="I65" s="23" t="n">
        <f aca="false">SUM(I2:I64)</f>
        <v>5638.2</v>
      </c>
      <c r="J65" s="23" t="n">
        <f aca="false">SUM(J2:J64)</f>
        <v>704.775</v>
      </c>
      <c r="K65" s="12" t="n">
        <f aca="false">18-4</f>
        <v>14</v>
      </c>
      <c r="L65" s="0" t="n">
        <f aca="false">'Final _Plan 2025'!A66</f>
        <v>0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0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6"/>
  <sheetViews>
    <sheetView showFormulas="false" showGridLines="true" showRowColHeaders="true" showZeros="true" rightToLeft="false" tabSelected="false" showOutlineSymbols="true" defaultGridColor="true" view="pageBreakPreview" topLeftCell="A16" colorId="64" zoomScale="100" zoomScaleNormal="60" zoomScalePageLayoutView="100" workbookViewId="0">
      <selection pane="topLeft" activeCell="A1" activeCellId="0" sqref="A1"/>
    </sheetView>
  </sheetViews>
  <sheetFormatPr defaultColWidth="10.5859375" defaultRowHeight="15" zeroHeight="false" outlineLevelRow="0" outlineLevelCol="0"/>
  <cols>
    <col collapsed="false" customWidth="true" hidden="false" outlineLevel="0" max="1" min="1" style="42" width="42.08"/>
    <col collapsed="false" customWidth="true" hidden="false" outlineLevel="0" max="2" min="2" style="1" width="11.08"/>
    <col collapsed="false" customWidth="false" hidden="false" outlineLevel="0" max="3" min="3" style="2" width="10.58"/>
    <col collapsed="false" customWidth="true" hidden="false" outlineLevel="0" max="4" min="4" style="1" width="23.83"/>
    <col collapsed="false" customWidth="true" hidden="false" outlineLevel="0" max="5" min="5" style="3" width="80.08"/>
    <col collapsed="false" customWidth="true" hidden="false" outlineLevel="0" max="6" min="6" style="4" width="53.84"/>
    <col collapsed="false" customWidth="true" hidden="false" outlineLevel="0" max="7" min="7" style="5" width="13.58"/>
    <col collapsed="false" customWidth="true" hidden="false" outlineLevel="0" max="8" min="8" style="5" width="11"/>
    <col collapsed="false" customWidth="true" hidden="false" outlineLevel="0" max="10" min="9" style="5" width="11.5"/>
    <col collapsed="false" customWidth="true" hidden="false" outlineLevel="0" max="11" min="11" style="0" width="22.84"/>
    <col collapsed="false" customWidth="false" hidden="false" outlineLevel="0" max="15" min="15" style="5" width="10.58"/>
  </cols>
  <sheetData>
    <row r="1" customFormat="false" ht="15" hidden="false" customHeight="false" outlineLevel="0" collapsed="false">
      <c r="A1" s="43" t="s">
        <v>0</v>
      </c>
      <c r="B1" s="6" t="s">
        <v>1</v>
      </c>
      <c r="C1" s="6"/>
      <c r="D1" s="6" t="s">
        <v>2</v>
      </c>
      <c r="E1" s="7" t="s">
        <v>3</v>
      </c>
      <c r="F1" s="8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customFormat="false" ht="15" hidden="false" customHeight="false" outlineLevel="0" collapsed="false">
      <c r="A2" s="44"/>
      <c r="B2" s="9"/>
      <c r="C2" s="9"/>
      <c r="D2" s="9"/>
      <c r="E2" s="10" t="s">
        <v>9</v>
      </c>
      <c r="F2" s="8"/>
      <c r="G2" s="11" t="n">
        <v>80</v>
      </c>
      <c r="H2" s="11" t="n">
        <v>1</v>
      </c>
      <c r="I2" s="11" t="n">
        <f aca="false">G2*H2</f>
        <v>80</v>
      </c>
      <c r="J2" s="11" t="n">
        <f aca="false">I2/8</f>
        <v>10</v>
      </c>
    </row>
    <row r="3" customFormat="false" ht="15" hidden="false" customHeight="false" outlineLevel="0" collapsed="false">
      <c r="A3" s="44"/>
      <c r="B3" s="9"/>
      <c r="C3" s="9"/>
      <c r="D3" s="9"/>
      <c r="E3" s="10" t="s">
        <v>10</v>
      </c>
      <c r="F3" s="8"/>
      <c r="G3" s="6"/>
      <c r="H3" s="6"/>
      <c r="I3" s="6"/>
      <c r="J3" s="6"/>
    </row>
    <row r="4" customFormat="false" ht="15" hidden="false" customHeight="false" outlineLevel="0" collapsed="false">
      <c r="A4" s="13" t="n">
        <v>45751</v>
      </c>
      <c r="B4" s="14"/>
      <c r="C4" s="15"/>
      <c r="D4" s="14"/>
      <c r="E4" s="16"/>
      <c r="F4" s="17"/>
      <c r="G4" s="18"/>
      <c r="H4" s="18"/>
      <c r="I4" s="18"/>
      <c r="J4" s="18"/>
      <c r="M4" s="19" t="s">
        <v>11</v>
      </c>
    </row>
    <row r="5" customFormat="false" ht="15" hidden="false" customHeight="false" outlineLevel="0" collapsed="false">
      <c r="A5" s="44"/>
      <c r="B5" s="20" t="n">
        <v>0.729166666666667</v>
      </c>
      <c r="C5" s="20" t="n">
        <v>0.829861111111111</v>
      </c>
      <c r="D5" s="9"/>
      <c r="E5" s="21" t="s">
        <v>12</v>
      </c>
      <c r="F5" s="22" t="s">
        <v>13</v>
      </c>
      <c r="G5" s="23"/>
      <c r="H5" s="23"/>
      <c r="I5" s="23"/>
      <c r="J5" s="23"/>
    </row>
    <row r="6" customFormat="false" ht="15" hidden="false" customHeight="false" outlineLevel="0" collapsed="false">
      <c r="A6" s="44"/>
      <c r="B6" s="24" t="s">
        <v>14</v>
      </c>
      <c r="C6" s="24" t="s">
        <v>15</v>
      </c>
      <c r="D6" s="9"/>
      <c r="E6" s="21"/>
      <c r="F6" s="25" t="s">
        <v>85</v>
      </c>
      <c r="G6" s="11" t="n">
        <f aca="false">314.94/4</f>
        <v>78.735</v>
      </c>
      <c r="H6" s="11" t="n">
        <v>4</v>
      </c>
      <c r="I6" s="11" t="n">
        <f aca="false">G6*H6</f>
        <v>314.94</v>
      </c>
      <c r="J6" s="11" t="n">
        <f aca="false">I6/8</f>
        <v>39.3675</v>
      </c>
    </row>
    <row r="7" customFormat="false" ht="15" hidden="false" customHeight="false" outlineLevel="0" collapsed="false">
      <c r="A7" s="44"/>
      <c r="B7" s="20" t="n">
        <v>0.534722222222222</v>
      </c>
      <c r="C7" s="20" t="n">
        <v>0.666666666666667</v>
      </c>
      <c r="D7" s="9"/>
      <c r="E7" s="21" t="s">
        <v>17</v>
      </c>
      <c r="F7" s="22"/>
      <c r="G7" s="23"/>
      <c r="H7" s="23"/>
      <c r="I7" s="23"/>
      <c r="J7" s="23"/>
    </row>
    <row r="8" customFormat="false" ht="15" hidden="false" customHeight="false" outlineLevel="0" collapsed="false">
      <c r="A8" s="44"/>
      <c r="B8" s="24" t="s">
        <v>18</v>
      </c>
      <c r="C8" s="24" t="s">
        <v>15</v>
      </c>
      <c r="D8" s="9"/>
      <c r="E8" s="21"/>
      <c r="F8" s="22"/>
      <c r="G8" s="23"/>
      <c r="H8" s="23"/>
      <c r="I8" s="23"/>
      <c r="J8" s="23"/>
    </row>
    <row r="9" customFormat="false" ht="15" hidden="false" customHeight="false" outlineLevel="0" collapsed="false">
      <c r="A9" s="13" t="n">
        <v>45752</v>
      </c>
      <c r="B9" s="14"/>
      <c r="C9" s="15"/>
      <c r="D9" s="14"/>
      <c r="E9" s="16"/>
      <c r="F9" s="26"/>
      <c r="G9" s="18"/>
      <c r="H9" s="18"/>
      <c r="I9" s="18"/>
      <c r="J9" s="18"/>
    </row>
    <row r="10" customFormat="false" ht="31.5" hidden="false" customHeight="true" outlineLevel="0" collapsed="false">
      <c r="A10" s="45" t="s">
        <v>19</v>
      </c>
      <c r="B10" s="28"/>
      <c r="C10" s="27"/>
      <c r="D10" s="22"/>
      <c r="E10" s="3" t="s">
        <v>20</v>
      </c>
      <c r="F10" s="29" t="s">
        <v>21</v>
      </c>
      <c r="G10" s="30"/>
      <c r="H10" s="30"/>
      <c r="I10" s="30"/>
      <c r="J10" s="30"/>
      <c r="K10" s="19"/>
    </row>
    <row r="11" customFormat="false" ht="60" hidden="false" customHeight="true" outlineLevel="0" collapsed="false">
      <c r="A11" s="46"/>
      <c r="B11" s="22"/>
      <c r="C11" s="27"/>
      <c r="D11" s="22" t="s">
        <v>22</v>
      </c>
      <c r="E11" s="31" t="s">
        <v>23</v>
      </c>
      <c r="F11" s="22" t="s">
        <v>24</v>
      </c>
      <c r="G11" s="30"/>
      <c r="H11" s="30"/>
      <c r="I11" s="30"/>
      <c r="J11" s="30"/>
    </row>
    <row r="12" customFormat="false" ht="27" hidden="false" customHeight="true" outlineLevel="0" collapsed="false">
      <c r="A12" s="46"/>
      <c r="B12" s="22"/>
      <c r="C12" s="27"/>
      <c r="D12" s="22"/>
      <c r="E12" s="31"/>
      <c r="F12" s="32" t="s">
        <v>25</v>
      </c>
      <c r="G12" s="11" t="n">
        <f aca="false">451.73/2</f>
        <v>225.865</v>
      </c>
      <c r="H12" s="11" t="n">
        <v>1</v>
      </c>
      <c r="I12" s="11" t="n">
        <f aca="false">G12*H12</f>
        <v>225.865</v>
      </c>
      <c r="J12" s="11" t="n">
        <f aca="false">I12/8</f>
        <v>28.233125</v>
      </c>
    </row>
    <row r="13" customFormat="false" ht="15" hidden="false" customHeight="false" outlineLevel="0" collapsed="false">
      <c r="A13" s="13" t="n">
        <f aca="false">A9+1</f>
        <v>45753</v>
      </c>
      <c r="B13" s="14"/>
      <c r="C13" s="15"/>
      <c r="D13" s="14"/>
      <c r="E13" s="16"/>
      <c r="F13" s="26"/>
      <c r="G13" s="18"/>
      <c r="H13" s="18"/>
      <c r="I13" s="18"/>
      <c r="J13" s="18"/>
    </row>
    <row r="14" customFormat="false" ht="54.75" hidden="false" customHeight="true" outlineLevel="0" collapsed="false">
      <c r="A14" s="45" t="s">
        <v>86</v>
      </c>
      <c r="B14" s="22"/>
      <c r="C14" s="27"/>
      <c r="D14" s="22"/>
      <c r="E14" s="31" t="s">
        <v>87</v>
      </c>
      <c r="F14" s="22" t="s">
        <v>88</v>
      </c>
      <c r="G14" s="30"/>
      <c r="H14" s="30"/>
      <c r="I14" s="30"/>
      <c r="J14" s="30"/>
    </row>
    <row r="15" customFormat="false" ht="30.75" hidden="false" customHeight="false" outlineLevel="0" collapsed="false">
      <c r="A15" s="44"/>
      <c r="B15" s="9"/>
      <c r="C15" s="24"/>
      <c r="D15" s="9"/>
      <c r="E15" s="31" t="s">
        <v>26</v>
      </c>
      <c r="F15" s="32" t="s">
        <v>25</v>
      </c>
      <c r="G15" s="11" t="n">
        <f aca="false">451.73/2</f>
        <v>225.865</v>
      </c>
      <c r="H15" s="11" t="n">
        <v>1</v>
      </c>
      <c r="I15" s="11" t="n">
        <f aca="false">G15*H15</f>
        <v>225.865</v>
      </c>
      <c r="J15" s="11" t="n">
        <f aca="false">I15/8</f>
        <v>28.233125</v>
      </c>
    </row>
    <row r="16" customFormat="false" ht="15" hidden="false" customHeight="false" outlineLevel="0" collapsed="false">
      <c r="A16" s="13" t="n">
        <f aca="false">A13+1</f>
        <v>45754</v>
      </c>
      <c r="B16" s="14"/>
      <c r="C16" s="15"/>
      <c r="D16" s="14"/>
      <c r="E16" s="16"/>
      <c r="F16" s="26"/>
      <c r="G16" s="18"/>
      <c r="H16" s="18"/>
      <c r="I16" s="18"/>
      <c r="J16" s="18"/>
    </row>
    <row r="17" customFormat="false" ht="15" hidden="false" customHeight="false" outlineLevel="0" collapsed="false">
      <c r="A17" s="47" t="s">
        <v>27</v>
      </c>
      <c r="B17" s="9"/>
      <c r="C17" s="24"/>
      <c r="D17" s="33" t="s">
        <v>22</v>
      </c>
      <c r="E17" s="3" t="s">
        <v>28</v>
      </c>
      <c r="F17" s="22" t="s">
        <v>29</v>
      </c>
      <c r="G17" s="23"/>
      <c r="H17" s="23"/>
      <c r="I17" s="23"/>
      <c r="J17" s="23"/>
      <c r="L17" s="0" t="s">
        <v>89</v>
      </c>
    </row>
    <row r="18" customFormat="false" ht="30.75" hidden="false" customHeight="false" outlineLevel="0" collapsed="false">
      <c r="A18" s="44"/>
      <c r="B18" s="9"/>
      <c r="C18" s="24"/>
      <c r="D18" s="33" t="s">
        <v>30</v>
      </c>
      <c r="E18" s="31" t="s">
        <v>31</v>
      </c>
      <c r="F18" s="32" t="s">
        <v>32</v>
      </c>
      <c r="G18" s="11" t="n">
        <f aca="false">508.8/4</f>
        <v>127.2</v>
      </c>
      <c r="H18" s="11" t="n">
        <v>4</v>
      </c>
      <c r="I18" s="11" t="n">
        <f aca="false">G18*H18</f>
        <v>508.8</v>
      </c>
      <c r="J18" s="11" t="n">
        <f aca="false">I18/8</f>
        <v>63.6</v>
      </c>
    </row>
    <row r="19" customFormat="false" ht="15" hidden="false" customHeight="false" outlineLevel="0" collapsed="false">
      <c r="A19" s="13" t="n">
        <f aca="false">A16+1</f>
        <v>45755</v>
      </c>
      <c r="B19" s="14"/>
      <c r="C19" s="15"/>
      <c r="D19" s="14"/>
      <c r="E19" s="16"/>
      <c r="F19" s="26"/>
      <c r="G19" s="18"/>
      <c r="H19" s="18"/>
      <c r="I19" s="18"/>
      <c r="J19" s="18"/>
    </row>
    <row r="20" customFormat="false" ht="30.75" hidden="false" customHeight="false" outlineLevel="0" collapsed="false">
      <c r="A20" s="47" t="s">
        <v>33</v>
      </c>
      <c r="B20" s="9"/>
      <c r="C20" s="24"/>
      <c r="D20" s="9" t="s">
        <v>34</v>
      </c>
      <c r="E20" s="31" t="s">
        <v>35</v>
      </c>
      <c r="F20" s="22" t="s">
        <v>36</v>
      </c>
      <c r="G20" s="23"/>
      <c r="H20" s="23"/>
      <c r="I20" s="23"/>
      <c r="J20" s="23"/>
    </row>
    <row r="21" customFormat="false" ht="15" hidden="false" customHeight="false" outlineLevel="0" collapsed="false">
      <c r="A21" s="44"/>
      <c r="B21" s="9"/>
      <c r="C21" s="24"/>
      <c r="D21" s="9"/>
      <c r="E21" s="21"/>
      <c r="F21" s="48" t="s">
        <v>90</v>
      </c>
      <c r="G21" s="11" t="n">
        <f aca="false">487.4/2</f>
        <v>243.7</v>
      </c>
      <c r="H21" s="11" t="n">
        <v>2</v>
      </c>
      <c r="I21" s="11" t="n">
        <f aca="false">G21*H21</f>
        <v>487.4</v>
      </c>
      <c r="J21" s="11" t="n">
        <f aca="false">I21/8</f>
        <v>60.925</v>
      </c>
    </row>
    <row r="22" customFormat="false" ht="15" hidden="false" customHeight="false" outlineLevel="0" collapsed="false">
      <c r="A22" s="13" t="n">
        <f aca="false">A19+1</f>
        <v>45756</v>
      </c>
      <c r="B22" s="14"/>
      <c r="C22" s="15"/>
      <c r="D22" s="14"/>
      <c r="E22" s="16"/>
      <c r="F22" s="26"/>
      <c r="G22" s="18"/>
      <c r="H22" s="18"/>
      <c r="I22" s="18"/>
      <c r="J22" s="18"/>
    </row>
    <row r="23" customFormat="false" ht="15" hidden="false" customHeight="false" outlineLevel="0" collapsed="false">
      <c r="A23" s="47" t="s">
        <v>91</v>
      </c>
      <c r="B23" s="34"/>
      <c r="C23" s="34"/>
      <c r="D23" s="9"/>
      <c r="E23" s="31" t="s">
        <v>92</v>
      </c>
      <c r="F23" s="22" t="s">
        <v>93</v>
      </c>
      <c r="G23" s="23"/>
      <c r="H23" s="23"/>
      <c r="I23" s="23"/>
      <c r="J23" s="23"/>
    </row>
    <row r="24" customFormat="false" ht="15" hidden="false" customHeight="false" outlineLevel="0" collapsed="false">
      <c r="A24" s="44"/>
      <c r="B24" s="9"/>
      <c r="C24" s="24"/>
      <c r="D24" s="9"/>
      <c r="E24" s="21"/>
      <c r="F24" s="48" t="s">
        <v>90</v>
      </c>
      <c r="G24" s="11" t="n">
        <f aca="false">487.4/2</f>
        <v>243.7</v>
      </c>
      <c r="H24" s="11" t="n">
        <v>2</v>
      </c>
      <c r="I24" s="11" t="n">
        <f aca="false">G24*H24</f>
        <v>487.4</v>
      </c>
      <c r="J24" s="11" t="n">
        <f aca="false">I24/8</f>
        <v>60.925</v>
      </c>
    </row>
    <row r="25" customFormat="false" ht="15" hidden="false" customHeight="false" outlineLevel="0" collapsed="false">
      <c r="A25" s="13" t="n">
        <f aca="false">A22+1</f>
        <v>45757</v>
      </c>
      <c r="B25" s="14"/>
      <c r="C25" s="15"/>
      <c r="D25" s="14"/>
      <c r="E25" s="16"/>
      <c r="F25" s="26"/>
      <c r="G25" s="18"/>
      <c r="H25" s="18"/>
      <c r="I25" s="18"/>
      <c r="J25" s="18"/>
    </row>
    <row r="26" customFormat="false" ht="30.75" hidden="false" customHeight="false" outlineLevel="0" collapsed="false">
      <c r="A26" s="47" t="s">
        <v>39</v>
      </c>
      <c r="B26" s="9"/>
      <c r="C26" s="24"/>
      <c r="D26" s="9" t="s">
        <v>40</v>
      </c>
      <c r="E26" s="31" t="s">
        <v>41</v>
      </c>
      <c r="F26" s="35" t="s">
        <v>42</v>
      </c>
      <c r="G26" s="23"/>
      <c r="H26" s="23"/>
      <c r="I26" s="23"/>
      <c r="J26" s="23"/>
    </row>
    <row r="27" customFormat="false" ht="15" hidden="false" customHeight="false" outlineLevel="0" collapsed="false">
      <c r="A27" s="44"/>
      <c r="B27" s="9"/>
      <c r="C27" s="24"/>
      <c r="D27" s="9" t="s">
        <v>43</v>
      </c>
      <c r="E27" s="21"/>
      <c r="F27" s="48" t="s">
        <v>94</v>
      </c>
      <c r="G27" s="11" t="n">
        <v>107.3</v>
      </c>
      <c r="H27" s="11" t="n">
        <v>4</v>
      </c>
      <c r="I27" s="11" t="n">
        <f aca="false">G27*H27</f>
        <v>429.2</v>
      </c>
      <c r="J27" s="11" t="n">
        <f aca="false">I27/8</f>
        <v>53.65</v>
      </c>
    </row>
    <row r="28" customFormat="false" ht="15" hidden="false" customHeight="false" outlineLevel="0" collapsed="false">
      <c r="A28" s="13" t="n">
        <f aca="false">A25+1</f>
        <v>45758</v>
      </c>
      <c r="B28" s="14"/>
      <c r="C28" s="15"/>
      <c r="D28" s="14"/>
      <c r="E28" s="16"/>
      <c r="F28" s="26"/>
      <c r="G28" s="18"/>
      <c r="H28" s="18"/>
      <c r="I28" s="18"/>
      <c r="J28" s="18"/>
    </row>
    <row r="29" customFormat="false" ht="15" hidden="false" customHeight="false" outlineLevel="0" collapsed="false">
      <c r="A29" s="47" t="s">
        <v>45</v>
      </c>
      <c r="B29" s="9"/>
      <c r="C29" s="24"/>
      <c r="D29" s="9" t="s">
        <v>22</v>
      </c>
      <c r="E29" s="31" t="s">
        <v>46</v>
      </c>
      <c r="F29" s="35" t="s">
        <v>47</v>
      </c>
      <c r="G29" s="23"/>
      <c r="H29" s="23"/>
      <c r="I29" s="23"/>
      <c r="J29" s="23"/>
    </row>
    <row r="30" customFormat="false" ht="15" hidden="false" customHeight="false" outlineLevel="0" collapsed="false">
      <c r="A30" s="44"/>
      <c r="B30" s="9"/>
      <c r="C30" s="24"/>
      <c r="D30" s="9"/>
      <c r="E30" s="21" t="s">
        <v>48</v>
      </c>
      <c r="F30" s="48" t="s">
        <v>49</v>
      </c>
      <c r="G30" s="11" t="n">
        <f aca="false">1233.36/8</f>
        <v>154.17</v>
      </c>
      <c r="H30" s="11" t="n">
        <v>4</v>
      </c>
      <c r="I30" s="11" t="n">
        <f aca="false">G30*H30</f>
        <v>616.68</v>
      </c>
      <c r="J30" s="11" t="n">
        <f aca="false">I30/8</f>
        <v>77.085</v>
      </c>
      <c r="K30" s="0" t="s">
        <v>56</v>
      </c>
    </row>
    <row r="31" customFormat="false" ht="15" hidden="false" customHeight="false" outlineLevel="0" collapsed="false">
      <c r="A31" s="13" t="n">
        <f aca="false">A28+1</f>
        <v>45759</v>
      </c>
      <c r="B31" s="14"/>
      <c r="C31" s="15"/>
      <c r="D31" s="14"/>
      <c r="E31" s="16"/>
      <c r="F31" s="26"/>
      <c r="G31" s="18"/>
      <c r="H31" s="18"/>
      <c r="I31" s="18"/>
      <c r="J31" s="18"/>
    </row>
    <row r="32" customFormat="false" ht="15" hidden="false" customHeight="false" outlineLevel="0" collapsed="false">
      <c r="A32" s="44"/>
      <c r="B32" s="9"/>
      <c r="C32" s="24"/>
      <c r="D32" s="9" t="s">
        <v>40</v>
      </c>
      <c r="E32" s="37" t="s">
        <v>50</v>
      </c>
      <c r="F32" s="38" t="s">
        <v>47</v>
      </c>
      <c r="G32" s="23"/>
      <c r="H32" s="23"/>
      <c r="I32" s="23"/>
      <c r="J32" s="23"/>
    </row>
    <row r="33" customFormat="false" ht="15" hidden="false" customHeight="false" outlineLevel="0" collapsed="false">
      <c r="A33" s="44"/>
      <c r="B33" s="9"/>
      <c r="C33" s="24"/>
      <c r="D33" s="9"/>
      <c r="E33" s="21"/>
      <c r="F33" s="48" t="s">
        <v>49</v>
      </c>
      <c r="G33" s="11" t="n">
        <f aca="false">1233.36/8</f>
        <v>154.17</v>
      </c>
      <c r="H33" s="11" t="n">
        <v>4</v>
      </c>
      <c r="I33" s="11" t="n">
        <f aca="false">G33*H33</f>
        <v>616.68</v>
      </c>
      <c r="J33" s="11" t="n">
        <f aca="false">I33/8</f>
        <v>77.085</v>
      </c>
      <c r="K33" s="0" t="s">
        <v>56</v>
      </c>
    </row>
    <row r="34" customFormat="false" ht="15" hidden="false" customHeight="false" outlineLevel="0" collapsed="false">
      <c r="A34" s="13" t="n">
        <f aca="false">A31+1</f>
        <v>45760</v>
      </c>
      <c r="B34" s="14"/>
      <c r="C34" s="15"/>
      <c r="D34" s="14"/>
      <c r="E34" s="16"/>
      <c r="F34" s="26"/>
      <c r="G34" s="18"/>
      <c r="H34" s="18"/>
      <c r="I34" s="18"/>
      <c r="J34" s="18"/>
    </row>
    <row r="35" customFormat="false" ht="15.75" hidden="false" customHeight="true" outlineLevel="0" collapsed="false">
      <c r="A35" s="47" t="s">
        <v>95</v>
      </c>
      <c r="B35" s="9"/>
      <c r="C35" s="24"/>
      <c r="D35" s="9" t="s">
        <v>96</v>
      </c>
      <c r="E35" s="37" t="s">
        <v>97</v>
      </c>
      <c r="F35" s="49" t="s">
        <v>95</v>
      </c>
      <c r="G35" s="23"/>
      <c r="H35" s="23"/>
      <c r="I35" s="23"/>
      <c r="J35" s="23"/>
    </row>
    <row r="36" customFormat="false" ht="15" hidden="false" customHeight="false" outlineLevel="0" collapsed="false">
      <c r="A36" s="44"/>
      <c r="B36" s="9"/>
      <c r="C36" s="24"/>
      <c r="D36" s="9"/>
      <c r="E36" s="31"/>
      <c r="F36" s="48" t="s">
        <v>98</v>
      </c>
      <c r="G36" s="11" t="n">
        <v>269.94</v>
      </c>
      <c r="H36" s="11" t="n">
        <v>2</v>
      </c>
      <c r="I36" s="11" t="n">
        <f aca="false">G36*H36</f>
        <v>539.88</v>
      </c>
      <c r="J36" s="11" t="n">
        <f aca="false">I36/8</f>
        <v>67.485</v>
      </c>
    </row>
    <row r="37" customFormat="false" ht="15" hidden="false" customHeight="false" outlineLevel="0" collapsed="false">
      <c r="A37" s="13" t="n">
        <f aca="false">A34+1</f>
        <v>45761</v>
      </c>
      <c r="B37" s="14"/>
      <c r="C37" s="15"/>
      <c r="D37" s="14"/>
      <c r="E37" s="16"/>
      <c r="F37" s="26"/>
      <c r="G37" s="18"/>
      <c r="H37" s="18"/>
      <c r="I37" s="18"/>
      <c r="J37" s="18"/>
    </row>
    <row r="38" customFormat="false" ht="15" hidden="false" customHeight="false" outlineLevel="0" collapsed="false">
      <c r="A38" s="47" t="s">
        <v>95</v>
      </c>
      <c r="B38" s="9"/>
      <c r="C38" s="24"/>
      <c r="D38" s="9"/>
      <c r="E38" s="37" t="s">
        <v>52</v>
      </c>
      <c r="F38" s="38" t="s">
        <v>53</v>
      </c>
      <c r="G38" s="23"/>
      <c r="H38" s="23"/>
      <c r="I38" s="23"/>
      <c r="J38" s="23"/>
    </row>
    <row r="39" customFormat="false" ht="15" hidden="false" customHeight="false" outlineLevel="0" collapsed="false">
      <c r="A39" s="44"/>
      <c r="B39" s="9"/>
      <c r="C39" s="24"/>
      <c r="D39" s="9" t="s">
        <v>99</v>
      </c>
      <c r="E39" s="21" t="s">
        <v>54</v>
      </c>
      <c r="F39" s="50" t="s">
        <v>55</v>
      </c>
      <c r="G39" s="11" t="n">
        <f aca="false">(112.32*2+98.24*2)/4</f>
        <v>105.28</v>
      </c>
      <c r="H39" s="11" t="n">
        <v>4</v>
      </c>
      <c r="I39" s="11" t="n">
        <f aca="false">G39*H39</f>
        <v>421.12</v>
      </c>
      <c r="J39" s="11" t="n">
        <f aca="false">I39/8</f>
        <v>52.64</v>
      </c>
      <c r="K39" s="0" t="s">
        <v>56</v>
      </c>
    </row>
    <row r="40" customFormat="false" ht="15" hidden="false" customHeight="false" outlineLevel="0" collapsed="false">
      <c r="A40" s="13" t="n">
        <f aca="false">A37+1</f>
        <v>45762</v>
      </c>
      <c r="B40" s="14"/>
      <c r="C40" s="15"/>
      <c r="D40" s="14"/>
      <c r="E40" s="16"/>
      <c r="F40" s="26"/>
      <c r="G40" s="18"/>
      <c r="H40" s="18"/>
      <c r="I40" s="18"/>
      <c r="J40" s="18"/>
    </row>
    <row r="41" customFormat="false" ht="15" hidden="false" customHeight="false" outlineLevel="0" collapsed="false">
      <c r="A41" s="47" t="s">
        <v>57</v>
      </c>
      <c r="B41" s="9"/>
      <c r="C41" s="24"/>
      <c r="D41" s="9"/>
      <c r="E41" s="31" t="s">
        <v>58</v>
      </c>
      <c r="F41" s="35" t="s">
        <v>59</v>
      </c>
      <c r="G41" s="23"/>
      <c r="H41" s="23"/>
      <c r="I41" s="23"/>
      <c r="J41" s="23"/>
      <c r="L41" s="12"/>
    </row>
    <row r="42" customFormat="false" ht="15" hidden="false" customHeight="false" outlineLevel="0" collapsed="false">
      <c r="A42" s="44"/>
      <c r="B42" s="9"/>
      <c r="C42" s="24"/>
      <c r="D42" s="9"/>
      <c r="E42" s="21"/>
      <c r="F42" s="48" t="s">
        <v>100</v>
      </c>
      <c r="G42" s="11" t="n">
        <f aca="false">(181.36+217.38)/4</f>
        <v>99.685</v>
      </c>
      <c r="H42" s="11" t="n">
        <v>4</v>
      </c>
      <c r="I42" s="11" t="n">
        <f aca="false">G42*H42</f>
        <v>398.74</v>
      </c>
      <c r="J42" s="11" t="n">
        <f aca="false">I42/8</f>
        <v>49.8425</v>
      </c>
    </row>
    <row r="43" customFormat="false" ht="15" hidden="false" customHeight="false" outlineLevel="0" collapsed="false">
      <c r="A43" s="44"/>
      <c r="B43" s="9"/>
      <c r="C43" s="24"/>
      <c r="D43" s="9"/>
      <c r="E43" s="21"/>
      <c r="F43" s="32"/>
      <c r="G43" s="11"/>
      <c r="H43" s="11"/>
      <c r="I43" s="11"/>
      <c r="J43" s="11"/>
    </row>
    <row r="44" customFormat="false" ht="15" hidden="false" customHeight="false" outlineLevel="0" collapsed="false">
      <c r="A44" s="13" t="n">
        <f aca="false">A40+1</f>
        <v>45763</v>
      </c>
      <c r="B44" s="14"/>
      <c r="C44" s="15"/>
      <c r="D44" s="14"/>
      <c r="E44" s="16"/>
      <c r="F44" s="26"/>
      <c r="G44" s="18"/>
      <c r="H44" s="18"/>
      <c r="I44" s="18"/>
      <c r="J44" s="18"/>
    </row>
    <row r="45" customFormat="false" ht="41.25" hidden="false" customHeight="true" outlineLevel="0" collapsed="false">
      <c r="A45" s="47" t="s">
        <v>61</v>
      </c>
      <c r="B45" s="9"/>
      <c r="C45" s="24"/>
      <c r="D45" s="33" t="s">
        <v>62</v>
      </c>
      <c r="E45" s="31" t="s">
        <v>63</v>
      </c>
      <c r="F45" s="35" t="s">
        <v>59</v>
      </c>
      <c r="G45" s="23"/>
      <c r="H45" s="23"/>
      <c r="I45" s="23"/>
      <c r="J45" s="23"/>
      <c r="K45" s="19" t="s">
        <v>101</v>
      </c>
    </row>
    <row r="46" customFormat="false" ht="15" hidden="false" customHeight="false" outlineLevel="0" collapsed="false">
      <c r="A46" s="44"/>
      <c r="B46" s="9"/>
      <c r="C46" s="24"/>
      <c r="D46" s="9"/>
      <c r="E46" s="21" t="s">
        <v>65</v>
      </c>
      <c r="F46" s="48" t="s">
        <v>100</v>
      </c>
      <c r="G46" s="11" t="n">
        <f aca="false">(181.36+217.38)/4</f>
        <v>99.685</v>
      </c>
      <c r="H46" s="11" t="n">
        <v>4</v>
      </c>
      <c r="I46" s="11" t="n">
        <f aca="false">G46*H46</f>
        <v>398.74</v>
      </c>
      <c r="J46" s="11" t="n">
        <f aca="false">I46/8</f>
        <v>49.8425</v>
      </c>
    </row>
    <row r="47" customFormat="false" ht="15" hidden="false" customHeight="false" outlineLevel="0" collapsed="false">
      <c r="A47" s="44"/>
      <c r="B47" s="9"/>
      <c r="C47" s="24"/>
      <c r="D47" s="9"/>
      <c r="F47" s="32"/>
      <c r="G47" s="11"/>
      <c r="H47" s="11"/>
      <c r="I47" s="11"/>
      <c r="J47" s="11"/>
    </row>
    <row r="48" customFormat="false" ht="15" hidden="false" customHeight="false" outlineLevel="0" collapsed="false">
      <c r="A48" s="13" t="n">
        <f aca="false">A44+1</f>
        <v>45764</v>
      </c>
      <c r="B48" s="14"/>
      <c r="C48" s="15"/>
      <c r="D48" s="14"/>
      <c r="E48" s="16"/>
      <c r="F48" s="26"/>
      <c r="G48" s="18"/>
      <c r="H48" s="18"/>
      <c r="I48" s="18"/>
      <c r="J48" s="18"/>
    </row>
    <row r="49" customFormat="false" ht="15" hidden="false" customHeight="false" outlineLevel="0" collapsed="false">
      <c r="A49" s="47" t="s">
        <v>66</v>
      </c>
      <c r="B49" s="9"/>
      <c r="C49" s="24"/>
      <c r="D49" s="9" t="s">
        <v>67</v>
      </c>
      <c r="E49" s="21" t="s">
        <v>68</v>
      </c>
      <c r="F49" s="22" t="s">
        <v>66</v>
      </c>
      <c r="G49" s="23"/>
      <c r="H49" s="23"/>
      <c r="I49" s="23"/>
      <c r="J49" s="23"/>
    </row>
    <row r="50" customFormat="false" ht="15" hidden="false" customHeight="false" outlineLevel="0" collapsed="false">
      <c r="A50" s="44"/>
      <c r="B50" s="9"/>
      <c r="C50" s="24"/>
      <c r="D50" s="9" t="s">
        <v>69</v>
      </c>
      <c r="E50" s="21" t="s">
        <v>70</v>
      </c>
      <c r="F50" s="51" t="s">
        <v>102</v>
      </c>
      <c r="G50" s="11" t="n">
        <v>95.24</v>
      </c>
      <c r="H50" s="11" t="n">
        <v>4</v>
      </c>
      <c r="I50" s="11" t="n">
        <f aca="false">G50*H50</f>
        <v>380.96</v>
      </c>
      <c r="J50" s="11" t="n">
        <f aca="false">I50/8</f>
        <v>47.62</v>
      </c>
    </row>
    <row r="51" customFormat="false" ht="15" hidden="false" customHeight="false" outlineLevel="0" collapsed="false">
      <c r="A51" s="44"/>
      <c r="B51" s="9"/>
      <c r="C51" s="24"/>
      <c r="D51" s="9"/>
      <c r="E51" s="21" t="s">
        <v>72</v>
      </c>
      <c r="F51" s="35"/>
      <c r="G51" s="23"/>
      <c r="H51" s="23"/>
      <c r="I51" s="23"/>
      <c r="J51" s="23"/>
    </row>
    <row r="52" customFormat="false" ht="15" hidden="false" customHeight="false" outlineLevel="0" collapsed="false">
      <c r="A52" s="13" t="n">
        <f aca="false">A48+1</f>
        <v>45765</v>
      </c>
      <c r="B52" s="14"/>
      <c r="C52" s="15"/>
      <c r="D52" s="14"/>
      <c r="E52" s="16"/>
      <c r="F52" s="26"/>
      <c r="G52" s="18"/>
      <c r="H52" s="18"/>
      <c r="I52" s="18"/>
      <c r="J52" s="18"/>
    </row>
    <row r="53" customFormat="false" ht="15" hidden="false" customHeight="false" outlineLevel="0" collapsed="false">
      <c r="A53" s="47" t="s">
        <v>73</v>
      </c>
      <c r="B53" s="9"/>
      <c r="C53" s="24"/>
      <c r="D53" s="9" t="s">
        <v>74</v>
      </c>
      <c r="E53" s="37" t="s">
        <v>75</v>
      </c>
      <c r="F53" s="35"/>
      <c r="G53" s="23"/>
      <c r="H53" s="23"/>
      <c r="I53" s="23"/>
      <c r="J53" s="23"/>
    </row>
    <row r="54" customFormat="false" ht="15" hidden="false" customHeight="false" outlineLevel="0" collapsed="false">
      <c r="A54" s="44"/>
      <c r="B54" s="9"/>
      <c r="C54" s="24"/>
      <c r="D54" s="9"/>
      <c r="E54" s="37" t="s">
        <v>76</v>
      </c>
      <c r="F54" s="35"/>
      <c r="G54" s="23"/>
      <c r="H54" s="23"/>
      <c r="I54" s="23"/>
      <c r="J54" s="23"/>
    </row>
    <row r="55" customFormat="false" ht="15" hidden="false" customHeight="false" outlineLevel="0" collapsed="false">
      <c r="A55" s="44"/>
      <c r="B55" s="9"/>
      <c r="C55" s="24"/>
      <c r="D55" s="9"/>
      <c r="E55" s="37" t="s">
        <v>77</v>
      </c>
      <c r="F55" s="27" t="s">
        <v>79</v>
      </c>
      <c r="G55" s="23"/>
      <c r="H55" s="23"/>
      <c r="I55" s="23"/>
      <c r="J55" s="23"/>
    </row>
    <row r="56" customFormat="false" ht="15" hidden="false" customHeight="false" outlineLevel="0" collapsed="false">
      <c r="A56" s="13" t="n">
        <f aca="false">A52+1</f>
        <v>45766</v>
      </c>
      <c r="B56" s="14"/>
      <c r="C56" s="15"/>
      <c r="D56" s="14"/>
      <c r="E56" s="16"/>
      <c r="F56" s="26"/>
      <c r="G56" s="18"/>
      <c r="H56" s="18"/>
      <c r="I56" s="18"/>
      <c r="J56" s="18"/>
    </row>
    <row r="57" customFormat="false" ht="15" hidden="false" customHeight="false" outlineLevel="0" collapsed="false">
      <c r="A57" s="44"/>
      <c r="B57" s="20" t="n">
        <v>0.00347222222222222</v>
      </c>
      <c r="C57" s="24"/>
      <c r="D57" s="9"/>
      <c r="E57" s="52" t="s">
        <v>80</v>
      </c>
      <c r="F57" s="22" t="s">
        <v>103</v>
      </c>
      <c r="G57" s="23"/>
      <c r="H57" s="23"/>
      <c r="I57" s="23"/>
      <c r="J57" s="23"/>
    </row>
    <row r="58" customFormat="false" ht="15" hidden="false" customHeight="false" outlineLevel="0" collapsed="false">
      <c r="A58" s="44"/>
      <c r="B58" s="20" t="s">
        <v>82</v>
      </c>
      <c r="C58" s="24"/>
      <c r="D58" s="9"/>
      <c r="E58" s="21"/>
      <c r="F58" s="22"/>
      <c r="G58" s="23"/>
      <c r="H58" s="23"/>
      <c r="I58" s="23"/>
      <c r="J58" s="23"/>
    </row>
    <row r="59" customFormat="false" ht="15" hidden="false" customHeight="false" outlineLevel="0" collapsed="false">
      <c r="A59" s="44"/>
      <c r="B59" s="20" t="n">
        <v>0.00347222222222222</v>
      </c>
      <c r="C59" s="24"/>
      <c r="D59" s="9"/>
      <c r="E59" s="21" t="s">
        <v>81</v>
      </c>
      <c r="F59" s="22"/>
      <c r="G59" s="23"/>
      <c r="H59" s="23"/>
      <c r="I59" s="23"/>
      <c r="J59" s="23"/>
    </row>
    <row r="60" customFormat="false" ht="15" hidden="false" customHeight="false" outlineLevel="0" collapsed="false">
      <c r="A60" s="44"/>
      <c r="B60" s="20" t="s">
        <v>82</v>
      </c>
      <c r="C60" s="24"/>
      <c r="D60" s="9"/>
      <c r="E60" s="21"/>
      <c r="F60" s="22"/>
      <c r="G60" s="23"/>
      <c r="H60" s="23"/>
      <c r="I60" s="23"/>
      <c r="J60" s="23"/>
    </row>
    <row r="61" customFormat="false" ht="15" hidden="false" customHeight="false" outlineLevel="0" collapsed="false">
      <c r="A61" s="13" t="n">
        <f aca="false">A56+1</f>
        <v>45767</v>
      </c>
      <c r="B61" s="14"/>
      <c r="C61" s="15"/>
      <c r="D61" s="14"/>
      <c r="E61" s="16"/>
      <c r="F61" s="26"/>
      <c r="G61" s="18"/>
      <c r="H61" s="18"/>
      <c r="I61" s="18"/>
      <c r="J61" s="18"/>
    </row>
    <row r="62" customFormat="false" ht="15" hidden="false" customHeight="false" outlineLevel="0" collapsed="false">
      <c r="A62" s="44"/>
      <c r="B62" s="34"/>
      <c r="C62" s="20" t="n">
        <v>0.40625</v>
      </c>
      <c r="D62" s="9"/>
      <c r="E62" s="52" t="s">
        <v>80</v>
      </c>
      <c r="F62" s="22" t="s">
        <v>83</v>
      </c>
      <c r="G62" s="23"/>
      <c r="H62" s="23"/>
      <c r="I62" s="23"/>
      <c r="J62" s="23"/>
    </row>
    <row r="63" customFormat="false" ht="15" hidden="false" customHeight="false" outlineLevel="0" collapsed="false">
      <c r="A63" s="44"/>
      <c r="B63" s="9"/>
      <c r="C63" s="24" t="s">
        <v>14</v>
      </c>
      <c r="D63" s="9"/>
      <c r="E63" s="21"/>
      <c r="F63" s="22"/>
      <c r="G63" s="23"/>
      <c r="H63" s="23"/>
      <c r="I63" s="23"/>
      <c r="J63" s="23"/>
    </row>
    <row r="64" customFormat="false" ht="15" hidden="false" customHeight="false" outlineLevel="0" collapsed="false">
      <c r="A64" s="44"/>
      <c r="B64" s="9"/>
      <c r="C64" s="20" t="n">
        <v>0.46875</v>
      </c>
      <c r="D64" s="9"/>
      <c r="E64" s="21" t="s">
        <v>81</v>
      </c>
      <c r="F64" s="22" t="s">
        <v>84</v>
      </c>
      <c r="G64" s="23"/>
      <c r="H64" s="23"/>
      <c r="I64" s="23"/>
      <c r="J64" s="23"/>
    </row>
    <row r="65" customFormat="false" ht="15" hidden="false" customHeight="false" outlineLevel="0" collapsed="false">
      <c r="A65" s="44"/>
      <c r="B65" s="9"/>
      <c r="C65" s="24" t="s">
        <v>18</v>
      </c>
      <c r="D65" s="9"/>
      <c r="E65" s="21"/>
      <c r="F65" s="22"/>
      <c r="G65" s="23"/>
      <c r="H65" s="23"/>
      <c r="I65" s="23"/>
      <c r="J65" s="23"/>
    </row>
    <row r="66" customFormat="false" ht="15" hidden="false" customHeight="false" outlineLevel="0" collapsed="false">
      <c r="G66" s="5" t="n">
        <f aca="false">SUM(G2:G65)</f>
        <v>2310.535</v>
      </c>
      <c r="H66" s="5" t="n">
        <f aca="false">SUM(H2:H65)</f>
        <v>45</v>
      </c>
      <c r="I66" s="5" t="n">
        <f aca="false">SUM(I2:I65)</f>
        <v>6132.27</v>
      </c>
      <c r="J66" s="5" t="n">
        <f aca="false">SUM(J2:J65)</f>
        <v>766.53375</v>
      </c>
      <c r="K66" s="12" t="n">
        <f aca="false">18-4</f>
        <v>14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5" activeCellId="0" sqref="A5"/>
    </sheetView>
  </sheetViews>
  <sheetFormatPr defaultColWidth="8.6171875" defaultRowHeight="15" zeroHeight="false" outlineLevelRow="0" outlineLevelCol="0"/>
  <cols>
    <col collapsed="false" customWidth="true" hidden="true" outlineLevel="0" max="11" min="7" style="0" width="10.49"/>
    <col collapsed="false" customWidth="true" hidden="false" outlineLevel="0" max="12" min="12" style="0" width="11.58"/>
    <col collapsed="false" customWidth="true" hidden="false" outlineLevel="0" max="13" min="13" style="0" width="10.08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E24" activeCellId="0" sqref="E24"/>
    </sheetView>
  </sheetViews>
  <sheetFormatPr defaultColWidth="10.5859375" defaultRowHeight="15" zeroHeight="false" outlineLevelRow="0" outlineLevelCol="0"/>
  <cols>
    <col collapsed="false" customWidth="true" hidden="false" outlineLevel="0" max="1" min="1" style="1" width="25.08"/>
    <col collapsed="false" customWidth="false" hidden="false" outlineLevel="0" max="2" min="2" style="1" width="10.58"/>
    <col collapsed="false" customWidth="false" hidden="false" outlineLevel="0" max="3" min="3" style="2" width="10.58"/>
    <col collapsed="false" customWidth="true" hidden="false" outlineLevel="0" max="4" min="4" style="0" width="11.58"/>
    <col collapsed="false" customWidth="true" hidden="false" outlineLevel="0" max="5" min="5" style="0" width="51.33"/>
    <col collapsed="false" customWidth="true" hidden="false" outlineLevel="0" max="6" min="6" style="0" width="48.34"/>
    <col collapsed="false" customWidth="true" hidden="false" outlineLevel="0" max="8" min="7" style="5" width="11"/>
    <col collapsed="false" customWidth="true" hidden="false" outlineLevel="0" max="9" min="9" style="5" width="11.5"/>
    <col collapsed="false" customWidth="true" hidden="false" outlineLevel="0" max="10" min="10" style="0" width="22.84"/>
    <col collapsed="false" customWidth="false" hidden="false" outlineLevel="0" max="14" min="14" style="5" width="10.58"/>
  </cols>
  <sheetData>
    <row r="1" customFormat="false" ht="15" hidden="false" customHeight="false" outlineLevel="0" collapsed="false">
      <c r="A1" s="6" t="s">
        <v>0</v>
      </c>
      <c r="B1" s="6" t="s">
        <v>1</v>
      </c>
      <c r="C1" s="6"/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customFormat="false" ht="15" hidden="false" customHeight="false" outlineLevel="0" collapsed="false">
      <c r="A2" s="53" t="n">
        <v>45752</v>
      </c>
      <c r="B2" s="14"/>
      <c r="C2" s="15"/>
      <c r="D2" s="54"/>
      <c r="E2" s="54"/>
      <c r="F2" s="54" t="s">
        <v>104</v>
      </c>
      <c r="G2" s="18"/>
      <c r="H2" s="18"/>
      <c r="I2" s="18"/>
    </row>
    <row r="3" customFormat="false" ht="15" hidden="false" customHeight="false" outlineLevel="0" collapsed="false">
      <c r="A3" s="9"/>
      <c r="B3" s="34" t="n">
        <v>0.972222222222222</v>
      </c>
      <c r="C3" s="24"/>
      <c r="D3" s="55"/>
      <c r="E3" s="55"/>
      <c r="F3" s="55" t="s">
        <v>105</v>
      </c>
      <c r="G3" s="23"/>
      <c r="H3" s="23"/>
      <c r="I3" s="23"/>
    </row>
    <row r="4" customFormat="false" ht="15" hidden="false" customHeight="false" outlineLevel="0" collapsed="false">
      <c r="A4" s="9"/>
      <c r="B4" s="9"/>
      <c r="C4" s="24"/>
      <c r="D4" s="55"/>
      <c r="E4" s="55"/>
      <c r="F4" s="55"/>
      <c r="G4" s="23"/>
      <c r="H4" s="23"/>
      <c r="I4" s="23"/>
    </row>
    <row r="5" customFormat="false" ht="15" hidden="false" customHeight="false" outlineLevel="0" collapsed="false">
      <c r="A5" s="53" t="n">
        <f aca="false">A2+1</f>
        <v>45753</v>
      </c>
      <c r="B5" s="14"/>
      <c r="C5" s="15"/>
      <c r="D5" s="54"/>
      <c r="E5" s="54"/>
      <c r="F5" s="54" t="s">
        <v>106</v>
      </c>
      <c r="G5" s="18"/>
      <c r="H5" s="18"/>
      <c r="I5" s="18"/>
    </row>
    <row r="6" customFormat="false" ht="15" hidden="false" customHeight="false" outlineLevel="0" collapsed="false">
      <c r="A6" s="9"/>
      <c r="B6" s="34" t="n">
        <v>0.611111111111111</v>
      </c>
      <c r="C6" s="24"/>
      <c r="D6" s="55"/>
      <c r="E6" s="55"/>
      <c r="F6" s="55" t="s">
        <v>107</v>
      </c>
      <c r="G6" s="23"/>
      <c r="H6" s="23"/>
      <c r="I6" s="23"/>
    </row>
    <row r="7" customFormat="false" ht="15" hidden="false" customHeight="false" outlineLevel="0" collapsed="false">
      <c r="A7" s="9"/>
      <c r="B7" s="34"/>
      <c r="C7" s="24"/>
      <c r="D7" s="55"/>
      <c r="E7" s="55"/>
      <c r="F7" s="55"/>
      <c r="G7" s="23"/>
      <c r="H7" s="23"/>
      <c r="I7" s="23"/>
    </row>
    <row r="8" customFormat="false" ht="15" hidden="false" customHeight="false" outlineLevel="0" collapsed="false">
      <c r="A8" s="9"/>
      <c r="B8" s="9"/>
      <c r="C8" s="24" t="s">
        <v>108</v>
      </c>
      <c r="D8" s="55"/>
      <c r="E8" s="55"/>
      <c r="F8" s="56" t="s">
        <v>109</v>
      </c>
      <c r="G8" s="23"/>
      <c r="H8" s="23"/>
      <c r="I8" s="23"/>
    </row>
    <row r="9" customFormat="false" ht="15" hidden="false" customHeight="false" outlineLevel="0" collapsed="false">
      <c r="A9" s="53" t="n">
        <f aca="false">A5+1</f>
        <v>45754</v>
      </c>
      <c r="B9" s="14"/>
      <c r="C9" s="15"/>
      <c r="D9" s="54"/>
      <c r="E9" s="54"/>
      <c r="F9" s="54" t="s">
        <v>106</v>
      </c>
      <c r="G9" s="18"/>
      <c r="H9" s="18"/>
      <c r="I9" s="18"/>
    </row>
    <row r="10" customFormat="false" ht="15" hidden="false" customHeight="false" outlineLevel="0" collapsed="false">
      <c r="A10" s="9"/>
      <c r="B10" s="9"/>
      <c r="C10" s="24"/>
      <c r="D10" s="55"/>
      <c r="E10" s="57" t="s">
        <v>110</v>
      </c>
      <c r="F10" s="55"/>
      <c r="G10" s="23"/>
      <c r="H10" s="23"/>
      <c r="I10" s="23"/>
    </row>
    <row r="11" customFormat="false" ht="15" hidden="false" customHeight="false" outlineLevel="0" collapsed="false">
      <c r="A11" s="9"/>
      <c r="B11" s="9"/>
      <c r="C11" s="24" t="s">
        <v>111</v>
      </c>
      <c r="D11" s="55"/>
      <c r="E11" s="55"/>
      <c r="F11" s="56" t="s">
        <v>109</v>
      </c>
      <c r="G11" s="23"/>
      <c r="H11" s="23"/>
      <c r="I11" s="23"/>
    </row>
    <row r="12" customFormat="false" ht="15" hidden="false" customHeight="false" outlineLevel="0" collapsed="false">
      <c r="A12" s="53" t="n">
        <f aca="false">A9+1</f>
        <v>45755</v>
      </c>
      <c r="B12" s="14"/>
      <c r="C12" s="15"/>
      <c r="D12" s="54"/>
      <c r="E12" s="54"/>
      <c r="F12" s="54" t="s">
        <v>106</v>
      </c>
      <c r="G12" s="18"/>
      <c r="H12" s="18"/>
      <c r="I12" s="18"/>
    </row>
    <row r="13" customFormat="false" ht="15" hidden="false" customHeight="false" outlineLevel="0" collapsed="false">
      <c r="A13" s="9"/>
      <c r="B13" s="9"/>
      <c r="C13" s="24"/>
      <c r="D13" s="55"/>
      <c r="E13" s="55" t="s">
        <v>112</v>
      </c>
      <c r="F13" s="55"/>
      <c r="G13" s="23"/>
      <c r="H13" s="23"/>
      <c r="I13" s="23"/>
    </row>
    <row r="14" customFormat="false" ht="15" hidden="false" customHeight="false" outlineLevel="0" collapsed="false">
      <c r="A14" s="9"/>
      <c r="B14" s="9"/>
      <c r="C14" s="24" t="s">
        <v>113</v>
      </c>
      <c r="D14" s="55"/>
      <c r="E14" s="55"/>
      <c r="F14" s="56" t="s">
        <v>109</v>
      </c>
      <c r="G14" s="23"/>
      <c r="H14" s="23"/>
      <c r="I14" s="23"/>
    </row>
    <row r="15" customFormat="false" ht="15" hidden="false" customHeight="false" outlineLevel="0" collapsed="false">
      <c r="A15" s="53" t="n">
        <f aca="false">A12+1</f>
        <v>45756</v>
      </c>
      <c r="B15" s="14"/>
      <c r="C15" s="15"/>
      <c r="D15" s="54"/>
      <c r="E15" s="54"/>
      <c r="F15" s="54" t="s">
        <v>106</v>
      </c>
      <c r="G15" s="18"/>
      <c r="H15" s="18"/>
      <c r="I15" s="18"/>
    </row>
    <row r="16" customFormat="false" ht="15" hidden="false" customHeight="false" outlineLevel="0" collapsed="false">
      <c r="A16" s="9"/>
      <c r="B16" s="9"/>
      <c r="C16" s="24"/>
      <c r="D16" s="55"/>
      <c r="E16" s="55" t="s">
        <v>114</v>
      </c>
      <c r="F16" s="55"/>
      <c r="G16" s="23"/>
      <c r="H16" s="23"/>
      <c r="I16" s="23"/>
    </row>
    <row r="17" customFormat="false" ht="15" hidden="false" customHeight="false" outlineLevel="0" collapsed="false">
      <c r="A17" s="9"/>
      <c r="B17" s="34" t="n">
        <v>0.666666666666667</v>
      </c>
      <c r="C17" s="34" t="n">
        <v>0.833333333333333</v>
      </c>
      <c r="D17" s="55" t="s">
        <v>115</v>
      </c>
      <c r="E17" s="55"/>
      <c r="F17" s="55" t="s">
        <v>116</v>
      </c>
      <c r="G17" s="23"/>
      <c r="H17" s="23"/>
      <c r="I17" s="23"/>
    </row>
    <row r="18" customFormat="false" ht="15" hidden="false" customHeight="false" outlineLevel="0" collapsed="false">
      <c r="A18" s="9"/>
      <c r="B18" s="9"/>
      <c r="C18" s="24"/>
      <c r="D18" s="55"/>
      <c r="E18" s="55"/>
      <c r="F18" s="55"/>
      <c r="G18" s="23"/>
      <c r="H18" s="23"/>
      <c r="I18" s="23"/>
    </row>
    <row r="19" customFormat="false" ht="15" hidden="false" customHeight="false" outlineLevel="0" collapsed="false">
      <c r="A19" s="9"/>
      <c r="B19" s="9"/>
      <c r="C19" s="24" t="s">
        <v>117</v>
      </c>
      <c r="D19" s="55"/>
      <c r="E19" s="55"/>
      <c r="F19" s="55" t="s">
        <v>118</v>
      </c>
      <c r="G19" s="23"/>
      <c r="H19" s="23"/>
      <c r="I19" s="23"/>
    </row>
    <row r="20" customFormat="false" ht="15" hidden="false" customHeight="false" outlineLevel="0" collapsed="false">
      <c r="A20" s="53" t="n">
        <f aca="false">A15+1</f>
        <v>45757</v>
      </c>
      <c r="B20" s="14"/>
      <c r="C20" s="15"/>
      <c r="D20" s="54"/>
      <c r="E20" s="54"/>
      <c r="F20" s="54"/>
      <c r="G20" s="18"/>
      <c r="H20" s="18"/>
      <c r="I20" s="18"/>
    </row>
    <row r="21" customFormat="false" ht="15" hidden="false" customHeight="false" outlineLevel="0" collapsed="false">
      <c r="A21" s="9"/>
      <c r="B21" s="34" t="n">
        <v>0.291666666666667</v>
      </c>
      <c r="C21" s="34" t="n">
        <v>0.458333333333333</v>
      </c>
      <c r="D21" s="55" t="s">
        <v>115</v>
      </c>
      <c r="E21" s="55" t="s">
        <v>119</v>
      </c>
      <c r="F21" s="55" t="s">
        <v>120</v>
      </c>
      <c r="G21" s="23"/>
      <c r="H21" s="23"/>
      <c r="I21" s="23"/>
    </row>
    <row r="22" customFormat="false" ht="15" hidden="false" customHeight="false" outlineLevel="0" collapsed="false">
      <c r="A22" s="9"/>
      <c r="B22" s="9"/>
      <c r="C22" s="24" t="s">
        <v>121</v>
      </c>
      <c r="D22" s="55"/>
      <c r="E22" s="55"/>
      <c r="F22" s="56" t="s">
        <v>122</v>
      </c>
      <c r="G22" s="23"/>
      <c r="H22" s="23"/>
      <c r="I22" s="23"/>
    </row>
    <row r="23" customFormat="false" ht="15" hidden="false" customHeight="false" outlineLevel="0" collapsed="false">
      <c r="A23" s="53" t="n">
        <f aca="false">A20+1</f>
        <v>45758</v>
      </c>
      <c r="B23" s="14"/>
      <c r="C23" s="15"/>
      <c r="D23" s="54"/>
      <c r="E23" s="54"/>
      <c r="F23" s="54"/>
      <c r="G23" s="18"/>
      <c r="H23" s="18"/>
      <c r="I23" s="18"/>
    </row>
    <row r="24" customFormat="false" ht="15" hidden="false" customHeight="false" outlineLevel="0" collapsed="false">
      <c r="A24" s="9"/>
      <c r="B24" s="9"/>
      <c r="C24" s="24"/>
      <c r="D24" s="55"/>
      <c r="E24" s="55" t="s">
        <v>123</v>
      </c>
      <c r="F24" s="56"/>
      <c r="G24" s="23"/>
      <c r="H24" s="23"/>
      <c r="I24" s="23"/>
    </row>
    <row r="25" customFormat="false" ht="15" hidden="false" customHeight="false" outlineLevel="0" collapsed="false">
      <c r="A25" s="9"/>
      <c r="B25" s="9"/>
      <c r="C25" s="24" t="s">
        <v>124</v>
      </c>
      <c r="D25" s="55"/>
      <c r="E25" s="55"/>
      <c r="F25" s="56" t="s">
        <v>122</v>
      </c>
      <c r="G25" s="23"/>
      <c r="H25" s="23"/>
      <c r="I25" s="23"/>
    </row>
    <row r="26" customFormat="false" ht="15" hidden="false" customHeight="false" outlineLevel="0" collapsed="false">
      <c r="A26" s="53" t="n">
        <f aca="false">A23+1</f>
        <v>45759</v>
      </c>
      <c r="B26" s="14"/>
      <c r="C26" s="15"/>
      <c r="D26" s="54"/>
      <c r="E26" s="54"/>
      <c r="F26" s="54"/>
      <c r="G26" s="18"/>
      <c r="H26" s="18"/>
      <c r="I26" s="18"/>
    </row>
    <row r="27" customFormat="false" ht="15" hidden="false" customHeight="false" outlineLevel="0" collapsed="false">
      <c r="A27" s="9"/>
      <c r="B27" s="9"/>
      <c r="C27" s="24"/>
      <c r="D27" s="55"/>
      <c r="E27" s="55" t="s">
        <v>125</v>
      </c>
      <c r="F27" s="56"/>
      <c r="G27" s="23"/>
      <c r="H27" s="23"/>
      <c r="I27" s="23"/>
    </row>
    <row r="28" customFormat="false" ht="15" hidden="false" customHeight="false" outlineLevel="0" collapsed="false">
      <c r="A28" s="9"/>
      <c r="B28" s="9"/>
      <c r="C28" s="24" t="s">
        <v>126</v>
      </c>
      <c r="D28" s="55"/>
      <c r="E28" s="55"/>
      <c r="F28" s="56" t="s">
        <v>122</v>
      </c>
      <c r="G28" s="23"/>
      <c r="H28" s="23"/>
      <c r="I28" s="23"/>
    </row>
    <row r="29" customFormat="false" ht="15" hidden="false" customHeight="false" outlineLevel="0" collapsed="false">
      <c r="A29" s="53" t="n">
        <f aca="false">A26+1</f>
        <v>45760</v>
      </c>
      <c r="B29" s="14"/>
      <c r="C29" s="15"/>
      <c r="D29" s="54"/>
      <c r="E29" s="54"/>
      <c r="F29" s="54"/>
      <c r="G29" s="18"/>
      <c r="H29" s="18"/>
      <c r="I29" s="18"/>
    </row>
    <row r="30" customFormat="false" ht="15" hidden="false" customHeight="false" outlineLevel="0" collapsed="false">
      <c r="A30" s="9"/>
      <c r="B30" s="9"/>
      <c r="C30" s="24"/>
      <c r="D30" s="55"/>
      <c r="E30" s="57" t="s">
        <v>127</v>
      </c>
      <c r="F30" s="56"/>
      <c r="G30" s="23"/>
      <c r="H30" s="23"/>
      <c r="I30" s="23"/>
    </row>
    <row r="31" customFormat="false" ht="15" hidden="false" customHeight="false" outlineLevel="0" collapsed="false">
      <c r="A31" s="9"/>
      <c r="B31" s="9"/>
      <c r="C31" s="24" t="s">
        <v>128</v>
      </c>
      <c r="D31" s="55"/>
      <c r="E31" s="55"/>
      <c r="F31" s="56" t="s">
        <v>122</v>
      </c>
      <c r="G31" s="23"/>
      <c r="H31" s="23"/>
      <c r="I31" s="23"/>
    </row>
    <row r="32" customFormat="false" ht="15" hidden="false" customHeight="false" outlineLevel="0" collapsed="false">
      <c r="A32" s="53" t="n">
        <f aca="false">A29+1</f>
        <v>45761</v>
      </c>
      <c r="B32" s="14"/>
      <c r="C32" s="15"/>
      <c r="D32" s="54"/>
      <c r="E32" s="54"/>
      <c r="F32" s="54"/>
      <c r="G32" s="18"/>
      <c r="H32" s="18"/>
      <c r="I32" s="18"/>
    </row>
    <row r="33" customFormat="false" ht="15" hidden="false" customHeight="false" outlineLevel="0" collapsed="false">
      <c r="A33" s="9"/>
      <c r="B33" s="9"/>
      <c r="C33" s="24"/>
      <c r="D33" s="55" t="s">
        <v>115</v>
      </c>
      <c r="E33" s="55" t="s">
        <v>129</v>
      </c>
      <c r="F33" s="56"/>
      <c r="G33" s="23"/>
      <c r="H33" s="23"/>
      <c r="I33" s="23"/>
    </row>
    <row r="34" customFormat="false" ht="15" hidden="false" customHeight="false" outlineLevel="0" collapsed="false">
      <c r="A34" s="9"/>
      <c r="B34" s="9"/>
      <c r="C34" s="24" t="s">
        <v>130</v>
      </c>
      <c r="D34" s="55"/>
      <c r="E34" s="55"/>
      <c r="F34" s="56" t="s">
        <v>131</v>
      </c>
      <c r="G34" s="23"/>
      <c r="H34" s="23"/>
      <c r="I34" s="23"/>
    </row>
    <row r="35" customFormat="false" ht="15" hidden="false" customHeight="false" outlineLevel="0" collapsed="false">
      <c r="A35" s="53" t="n">
        <f aca="false">A32+1</f>
        <v>45762</v>
      </c>
      <c r="B35" s="14"/>
      <c r="C35" s="15"/>
      <c r="D35" s="54"/>
      <c r="E35" s="54"/>
      <c r="F35" s="54"/>
      <c r="G35" s="18"/>
      <c r="H35" s="18"/>
      <c r="I35" s="18"/>
    </row>
    <row r="36" customFormat="false" ht="15" hidden="false" customHeight="false" outlineLevel="0" collapsed="false">
      <c r="A36" s="9"/>
      <c r="B36" s="9"/>
      <c r="C36" s="24"/>
      <c r="D36" s="55"/>
      <c r="E36" s="55" t="s">
        <v>132</v>
      </c>
      <c r="F36" s="56"/>
      <c r="G36" s="23"/>
      <c r="H36" s="23"/>
      <c r="I36" s="23"/>
    </row>
    <row r="37" customFormat="false" ht="15" hidden="false" customHeight="false" outlineLevel="0" collapsed="false">
      <c r="A37" s="9"/>
      <c r="B37" s="9"/>
      <c r="C37" s="24" t="s">
        <v>133</v>
      </c>
      <c r="D37" s="55"/>
      <c r="E37" s="55"/>
      <c r="F37" s="56" t="s">
        <v>131</v>
      </c>
      <c r="G37" s="23"/>
      <c r="H37" s="23"/>
      <c r="I37" s="23"/>
    </row>
    <row r="38" customFormat="false" ht="15" hidden="false" customHeight="false" outlineLevel="0" collapsed="false">
      <c r="A38" s="53" t="n">
        <f aca="false">A35+1</f>
        <v>45763</v>
      </c>
      <c r="B38" s="14"/>
      <c r="C38" s="15"/>
      <c r="D38" s="54"/>
      <c r="E38" s="54"/>
      <c r="F38" s="54"/>
      <c r="G38" s="18"/>
      <c r="H38" s="18"/>
      <c r="I38" s="18"/>
    </row>
    <row r="39" customFormat="false" ht="15" hidden="false" customHeight="false" outlineLevel="0" collapsed="false">
      <c r="A39" s="9"/>
      <c r="B39" s="9"/>
      <c r="C39" s="24"/>
      <c r="D39" s="55"/>
      <c r="E39" s="55" t="s">
        <v>134</v>
      </c>
      <c r="F39" s="56"/>
      <c r="G39" s="23"/>
      <c r="H39" s="23"/>
      <c r="I39" s="23"/>
    </row>
    <row r="40" customFormat="false" ht="15" hidden="false" customHeight="false" outlineLevel="0" collapsed="false">
      <c r="A40" s="9"/>
      <c r="B40" s="9"/>
      <c r="C40" s="24" t="s">
        <v>135</v>
      </c>
      <c r="D40" s="55"/>
      <c r="E40" s="55"/>
      <c r="F40" s="56" t="s">
        <v>131</v>
      </c>
      <c r="G40" s="23"/>
      <c r="H40" s="23"/>
      <c r="I40" s="23"/>
    </row>
    <row r="41" customFormat="false" ht="15" hidden="false" customHeight="false" outlineLevel="0" collapsed="false">
      <c r="A41" s="53" t="n">
        <f aca="false">A38+1</f>
        <v>45764</v>
      </c>
      <c r="B41" s="14"/>
      <c r="C41" s="15"/>
      <c r="D41" s="54"/>
      <c r="E41" s="54"/>
      <c r="F41" s="54"/>
      <c r="G41" s="18"/>
      <c r="H41" s="18"/>
      <c r="I41" s="18"/>
    </row>
    <row r="42" customFormat="false" ht="15" hidden="false" customHeight="false" outlineLevel="0" collapsed="false">
      <c r="A42" s="9"/>
      <c r="B42" s="9"/>
      <c r="C42" s="24"/>
      <c r="D42" s="55"/>
      <c r="E42" s="55" t="s">
        <v>136</v>
      </c>
      <c r="F42" s="56"/>
      <c r="G42" s="23"/>
      <c r="H42" s="23"/>
      <c r="I42" s="23"/>
    </row>
    <row r="43" customFormat="false" ht="15" hidden="false" customHeight="false" outlineLevel="0" collapsed="false">
      <c r="A43" s="9"/>
      <c r="B43" s="9"/>
      <c r="C43" s="24" t="s">
        <v>137</v>
      </c>
      <c r="D43" s="55"/>
      <c r="E43" s="55"/>
      <c r="F43" s="56" t="s">
        <v>131</v>
      </c>
      <c r="G43" s="23"/>
      <c r="H43" s="23"/>
      <c r="I43" s="23"/>
    </row>
    <row r="44" customFormat="false" ht="15" hidden="false" customHeight="false" outlineLevel="0" collapsed="false">
      <c r="A44" s="53" t="n">
        <f aca="false">A41+1</f>
        <v>45765</v>
      </c>
      <c r="B44" s="14"/>
      <c r="C44" s="15"/>
      <c r="D44" s="54"/>
      <c r="E44" s="54"/>
      <c r="F44" s="54"/>
      <c r="G44" s="18"/>
      <c r="H44" s="18"/>
      <c r="I44" s="18"/>
    </row>
    <row r="45" customFormat="false" ht="15" hidden="false" customHeight="false" outlineLevel="0" collapsed="false">
      <c r="A45" s="9"/>
      <c r="B45" s="9"/>
      <c r="C45" s="24"/>
      <c r="D45" s="55"/>
      <c r="E45" s="55"/>
      <c r="F45" s="56"/>
      <c r="G45" s="23"/>
      <c r="H45" s="23"/>
      <c r="I45" s="23"/>
    </row>
    <row r="46" customFormat="false" ht="15" hidden="false" customHeight="false" outlineLevel="0" collapsed="false">
      <c r="A46" s="9"/>
      <c r="B46" s="9"/>
      <c r="C46" s="24" t="s">
        <v>138</v>
      </c>
      <c r="D46" s="55"/>
      <c r="E46" s="55"/>
      <c r="F46" s="56" t="s">
        <v>131</v>
      </c>
      <c r="G46" s="23"/>
      <c r="H46" s="23"/>
      <c r="I46" s="23"/>
    </row>
    <row r="47" customFormat="false" ht="15" hidden="false" customHeight="false" outlineLevel="0" collapsed="false">
      <c r="A47" s="53" t="n">
        <f aca="false">A44+1</f>
        <v>45766</v>
      </c>
      <c r="B47" s="14"/>
      <c r="C47" s="15"/>
      <c r="D47" s="54"/>
      <c r="E47" s="54"/>
      <c r="F47" s="54"/>
      <c r="G47" s="18"/>
      <c r="H47" s="18"/>
      <c r="I47" s="18"/>
    </row>
    <row r="48" customFormat="false" ht="15" hidden="false" customHeight="false" outlineLevel="0" collapsed="false">
      <c r="A48" s="9"/>
      <c r="B48" s="9"/>
      <c r="C48" s="24" t="s">
        <v>139</v>
      </c>
      <c r="D48" s="55"/>
      <c r="E48" s="55"/>
      <c r="F48" s="55" t="s">
        <v>140</v>
      </c>
      <c r="G48" s="23"/>
      <c r="H48" s="23"/>
      <c r="I48" s="23"/>
    </row>
    <row r="49" customFormat="false" ht="15" hidden="false" customHeight="false" outlineLevel="0" collapsed="false">
      <c r="A49" s="9"/>
      <c r="B49" s="34" t="n">
        <v>0.520833333333333</v>
      </c>
      <c r="C49" s="24"/>
      <c r="D49" s="55"/>
      <c r="E49" s="55"/>
      <c r="F49" s="55" t="s">
        <v>141</v>
      </c>
      <c r="G49" s="23"/>
      <c r="H49" s="23"/>
      <c r="I49" s="23"/>
    </row>
    <row r="50" customFormat="false" ht="15" hidden="false" customHeight="false" outlineLevel="0" collapsed="false">
      <c r="A50" s="53" t="n">
        <f aca="false">A47+1</f>
        <v>45767</v>
      </c>
      <c r="B50" s="14"/>
      <c r="C50" s="15"/>
      <c r="D50" s="54"/>
      <c r="E50" s="54"/>
      <c r="F50" s="54"/>
      <c r="G50" s="18"/>
      <c r="H50" s="18"/>
      <c r="I50" s="18"/>
    </row>
    <row r="51" customFormat="false" ht="15" hidden="false" customHeight="false" outlineLevel="0" collapsed="false">
      <c r="A51" s="9"/>
      <c r="B51" s="34" t="n">
        <v>0.993055555555556</v>
      </c>
      <c r="C51" s="24"/>
      <c r="D51" s="55"/>
      <c r="E51" s="55"/>
      <c r="F51" s="55" t="s">
        <v>83</v>
      </c>
      <c r="G51" s="23"/>
      <c r="H51" s="23"/>
      <c r="I51" s="23"/>
    </row>
    <row r="52" customFormat="false" ht="15" hidden="false" customHeight="false" outlineLevel="0" collapsed="false">
      <c r="A52" s="9"/>
      <c r="B52" s="9"/>
      <c r="C52" s="24"/>
      <c r="D52" s="55"/>
      <c r="E52" s="55"/>
      <c r="F52" s="55"/>
      <c r="G52" s="23"/>
      <c r="H52" s="23"/>
      <c r="I52" s="23"/>
    </row>
  </sheetData>
  <mergeCells count="1">
    <mergeCell ref="B1:C1"/>
  </mergeCells>
  <hyperlinks>
    <hyperlink ref="F8" r:id="rId1" display="Luxury Living Near Downtown-San Francisco Bay Area"/>
    <hyperlink ref="F11" r:id="rId2" display="Luxury Living Near Downtown-San Francisco Bay Area"/>
    <hyperlink ref="F14" r:id="rId3" display="Luxury Living Near Downtown-San Francisco Bay Area"/>
    <hyperlink ref="F22" r:id="rId4" display="The Berkley, Las Vegas"/>
    <hyperlink ref="F25" r:id="rId5" display="The Berkley, Las Vegas"/>
    <hyperlink ref="F28" r:id="rId6" display="The Berkley, Las Vegas"/>
    <hyperlink ref="F31" r:id="rId7" display="The Berkley, Las Vegas"/>
    <hyperlink ref="F34" r:id="rId8" display="Popular Downtown LA Parlor Resort Style Suite"/>
    <hyperlink ref="F37" r:id="rId9" display="Popular Downtown LA Parlor Resort Style Suite"/>
    <hyperlink ref="F40" r:id="rId10" display="Popular Downtown LA Parlor Resort Style Suite"/>
    <hyperlink ref="F43" r:id="rId11" display="Popular Downtown LA Parlor Resort Style Suite"/>
    <hyperlink ref="F46" r:id="rId12" display="Popular Downtown LA Parlor Resort Style Suit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6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9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68" zoomScalePageLayoutView="100" workbookViewId="0">
      <pane xSplit="0" ySplit="1" topLeftCell="A16" activePane="bottomLeft" state="frozen"/>
      <selection pane="topLeft" activeCell="A1" activeCellId="0" sqref="A1"/>
      <selection pane="bottomLeft" activeCell="E42" activeCellId="0" sqref="E42"/>
    </sheetView>
  </sheetViews>
  <sheetFormatPr defaultColWidth="10.5859375" defaultRowHeight="15" zeroHeight="false" outlineLevelRow="0" outlineLevelCol="0"/>
  <cols>
    <col collapsed="false" customWidth="true" hidden="false" outlineLevel="0" max="1" min="1" style="1" width="42.08"/>
    <col collapsed="false" customWidth="true" hidden="false" outlineLevel="0" max="2" min="2" style="1" width="10.84"/>
    <col collapsed="false" customWidth="true" hidden="false" outlineLevel="0" max="3" min="3" style="2" width="10.84"/>
    <col collapsed="false" customWidth="true" hidden="false" outlineLevel="0" max="4" min="4" style="0" width="12.58"/>
    <col collapsed="false" customWidth="true" hidden="false" outlineLevel="0" max="5" min="5" style="0" width="51.33"/>
    <col collapsed="false" customWidth="true" hidden="false" outlineLevel="0" max="6" min="6" style="0" width="28.76"/>
    <col collapsed="false" customWidth="true" hidden="false" outlineLevel="0" max="7" min="7" style="0" width="35.25"/>
    <col collapsed="false" customWidth="true" hidden="false" outlineLevel="0" max="9" min="8" style="5" width="11"/>
    <col collapsed="false" customWidth="true" hidden="false" outlineLevel="0" max="10" min="10" style="5" width="11.5"/>
    <col collapsed="false" customWidth="true" hidden="false" outlineLevel="0" max="11" min="11" style="0" width="22.84"/>
    <col collapsed="false" customWidth="true" hidden="false" outlineLevel="0" max="15" min="15" style="5" width="10.84"/>
  </cols>
  <sheetData>
    <row r="1" customFormat="false" ht="15" hidden="false" customHeight="false" outlineLevel="0" collapsed="false">
      <c r="A1" s="6" t="s">
        <v>0</v>
      </c>
      <c r="B1" s="6" t="s">
        <v>1</v>
      </c>
      <c r="C1" s="6"/>
      <c r="D1" s="6" t="s">
        <v>2</v>
      </c>
      <c r="E1" s="6" t="s">
        <v>3</v>
      </c>
      <c r="F1" s="6" t="s">
        <v>4</v>
      </c>
      <c r="G1" s="6" t="s">
        <v>142</v>
      </c>
      <c r="H1" s="6" t="s">
        <v>5</v>
      </c>
      <c r="I1" s="6" t="s">
        <v>6</v>
      </c>
      <c r="J1" s="6" t="s">
        <v>7</v>
      </c>
    </row>
    <row r="2" customFormat="false" ht="15" hidden="false" customHeight="false" outlineLevel="0" collapsed="false">
      <c r="A2" s="53" t="n">
        <v>45752</v>
      </c>
      <c r="B2" s="14"/>
      <c r="C2" s="15"/>
      <c r="D2" s="54"/>
      <c r="E2" s="54"/>
      <c r="F2" s="54"/>
      <c r="G2" s="54" t="s">
        <v>104</v>
      </c>
      <c r="H2" s="18"/>
      <c r="I2" s="18"/>
      <c r="J2" s="18"/>
    </row>
    <row r="3" customFormat="false" ht="15" hidden="false" customHeight="false" outlineLevel="0" collapsed="false">
      <c r="A3" s="9"/>
      <c r="B3" s="34" t="n">
        <v>0.972222222222222</v>
      </c>
      <c r="C3" s="24"/>
      <c r="D3" s="55"/>
      <c r="E3" s="55"/>
      <c r="F3" s="55"/>
      <c r="G3" s="55" t="s">
        <v>105</v>
      </c>
      <c r="H3" s="23"/>
      <c r="I3" s="23"/>
      <c r="J3" s="23"/>
    </row>
    <row r="4" customFormat="false" ht="15" hidden="false" customHeight="false" outlineLevel="0" collapsed="false">
      <c r="A4" s="9"/>
      <c r="B4" s="9"/>
      <c r="C4" s="24"/>
      <c r="D4" s="55"/>
      <c r="E4" s="55"/>
      <c r="F4" s="55"/>
      <c r="G4" s="55"/>
      <c r="H4" s="23"/>
      <c r="I4" s="23"/>
      <c r="J4" s="23"/>
    </row>
    <row r="5" customFormat="false" ht="15" hidden="false" customHeight="false" outlineLevel="0" collapsed="false">
      <c r="A5" s="53" t="n">
        <f aca="false">A2+1</f>
        <v>45753</v>
      </c>
      <c r="B5" s="14"/>
      <c r="C5" s="15"/>
      <c r="D5" s="54"/>
      <c r="E5" s="54"/>
      <c r="F5" s="54"/>
      <c r="G5" s="54"/>
      <c r="H5" s="18"/>
      <c r="I5" s="18"/>
      <c r="J5" s="18"/>
    </row>
    <row r="6" customFormat="false" ht="15" hidden="false" customHeight="false" outlineLevel="0" collapsed="false">
      <c r="B6" s="34" t="n">
        <v>0.611111111111111</v>
      </c>
      <c r="C6" s="24"/>
      <c r="D6" s="55"/>
      <c r="E6" s="55"/>
      <c r="F6" s="55"/>
      <c r="G6" s="55"/>
      <c r="H6" s="23"/>
      <c r="I6" s="23"/>
      <c r="J6" s="23"/>
    </row>
    <row r="7" customFormat="false" ht="30.75" hidden="false" customHeight="false" outlineLevel="0" collapsed="false">
      <c r="A7" s="9" t="s">
        <v>19</v>
      </c>
      <c r="B7" s="34"/>
      <c r="C7" s="24"/>
      <c r="D7" s="9" t="s">
        <v>74</v>
      </c>
      <c r="E7" s="58" t="s">
        <v>26</v>
      </c>
      <c r="F7" s="58"/>
      <c r="G7" s="59" t="s">
        <v>21</v>
      </c>
      <c r="H7" s="23"/>
      <c r="I7" s="23"/>
      <c r="J7" s="23"/>
    </row>
    <row r="8" customFormat="false" ht="15" hidden="false" customHeight="false" outlineLevel="0" collapsed="false">
      <c r="A8" s="9"/>
      <c r="B8" s="9"/>
      <c r="C8" s="24"/>
      <c r="D8" s="55"/>
      <c r="E8" s="55"/>
      <c r="F8" s="55"/>
      <c r="H8" s="23"/>
      <c r="I8" s="23"/>
      <c r="J8" s="23"/>
    </row>
    <row r="9" customFormat="false" ht="15" hidden="false" customHeight="false" outlineLevel="0" collapsed="false">
      <c r="A9" s="53" t="n">
        <f aca="false">A5+1</f>
        <v>45754</v>
      </c>
      <c r="B9" s="14"/>
      <c r="C9" s="15"/>
      <c r="D9" s="54"/>
      <c r="E9" s="54"/>
      <c r="F9" s="54"/>
      <c r="G9" s="54"/>
      <c r="H9" s="18"/>
      <c r="I9" s="18"/>
      <c r="J9" s="18"/>
    </row>
    <row r="10" customFormat="false" ht="30.75" hidden="false" customHeight="false" outlineLevel="0" collapsed="false">
      <c r="A10" s="9" t="s">
        <v>86</v>
      </c>
      <c r="B10" s="9"/>
      <c r="C10" s="24"/>
      <c r="D10" s="55"/>
      <c r="E10" s="58" t="s">
        <v>143</v>
      </c>
      <c r="F10" s="58"/>
      <c r="G10" s="55" t="s">
        <v>88</v>
      </c>
      <c r="H10" s="23"/>
      <c r="I10" s="23"/>
      <c r="J10" s="23"/>
    </row>
    <row r="11" customFormat="false" ht="15" hidden="false" customHeight="false" outlineLevel="0" collapsed="false">
      <c r="A11" s="9"/>
      <c r="B11" s="9"/>
      <c r="C11" s="24"/>
      <c r="D11" s="55"/>
      <c r="E11" s="55"/>
      <c r="F11" s="55"/>
      <c r="G11" s="56"/>
      <c r="H11" s="23"/>
      <c r="I11" s="23"/>
      <c r="J11" s="23"/>
    </row>
    <row r="12" customFormat="false" ht="15" hidden="false" customHeight="false" outlineLevel="0" collapsed="false">
      <c r="A12" s="53" t="n">
        <f aca="false">A9+1</f>
        <v>45755</v>
      </c>
      <c r="B12" s="14"/>
      <c r="C12" s="15"/>
      <c r="D12" s="54"/>
      <c r="E12" s="54"/>
      <c r="F12" s="54"/>
      <c r="G12" s="54"/>
      <c r="H12" s="18"/>
      <c r="I12" s="18"/>
      <c r="J12" s="18"/>
    </row>
    <row r="13" customFormat="false" ht="30.75" hidden="false" customHeight="false" outlineLevel="0" collapsed="false">
      <c r="A13" s="9" t="s">
        <v>27</v>
      </c>
      <c r="B13" s="9"/>
      <c r="C13" s="24"/>
      <c r="D13" s="58" t="s">
        <v>144</v>
      </c>
      <c r="E13" s="58" t="s">
        <v>31</v>
      </c>
      <c r="F13" s="58"/>
      <c r="G13" s="55" t="s">
        <v>29</v>
      </c>
      <c r="H13" s="23"/>
      <c r="I13" s="23"/>
      <c r="J13" s="23"/>
    </row>
    <row r="14" customFormat="false" ht="15" hidden="false" customHeight="false" outlineLevel="0" collapsed="false">
      <c r="A14" s="9"/>
      <c r="B14" s="9"/>
      <c r="C14" s="24"/>
      <c r="D14" s="55"/>
      <c r="E14" s="55"/>
      <c r="F14" s="55"/>
      <c r="G14" s="56"/>
      <c r="H14" s="23"/>
      <c r="I14" s="23"/>
      <c r="J14" s="23"/>
    </row>
    <row r="15" customFormat="false" ht="15" hidden="false" customHeight="false" outlineLevel="0" collapsed="false">
      <c r="A15" s="53" t="n">
        <f aca="false">A12+1</f>
        <v>45756</v>
      </c>
      <c r="B15" s="14"/>
      <c r="C15" s="15"/>
      <c r="D15" s="54"/>
      <c r="E15" s="54"/>
      <c r="F15" s="54"/>
      <c r="G15" s="54"/>
      <c r="H15" s="18"/>
      <c r="I15" s="18"/>
      <c r="J15" s="18"/>
    </row>
    <row r="16" customFormat="false" ht="30.75" hidden="false" customHeight="false" outlineLevel="0" collapsed="false">
      <c r="A16" s="9" t="s">
        <v>33</v>
      </c>
      <c r="B16" s="9"/>
      <c r="C16" s="24"/>
      <c r="D16" s="55" t="s">
        <v>34</v>
      </c>
      <c r="E16" s="58" t="s">
        <v>35</v>
      </c>
      <c r="F16" s="58"/>
      <c r="G16" s="55" t="s">
        <v>36</v>
      </c>
      <c r="H16" s="23"/>
      <c r="I16" s="23"/>
      <c r="J16" s="23"/>
    </row>
    <row r="17" customFormat="false" ht="15" hidden="false" customHeight="false" outlineLevel="0" collapsed="false">
      <c r="A17" s="9"/>
      <c r="B17" s="34"/>
      <c r="C17" s="34"/>
      <c r="D17" s="55"/>
      <c r="E17" s="55"/>
      <c r="F17" s="55"/>
      <c r="G17" s="55"/>
      <c r="H17" s="23"/>
      <c r="I17" s="23"/>
      <c r="J17" s="23"/>
    </row>
    <row r="18" customFormat="false" ht="15" hidden="false" customHeight="false" outlineLevel="0" collapsed="false">
      <c r="A18" s="9"/>
      <c r="B18" s="9"/>
      <c r="C18" s="24"/>
      <c r="D18" s="55"/>
      <c r="E18" s="55"/>
      <c r="F18" s="55"/>
      <c r="G18" s="55"/>
      <c r="H18" s="23"/>
      <c r="I18" s="23"/>
      <c r="J18" s="23"/>
    </row>
    <row r="19" customFormat="false" ht="15" hidden="false" customHeight="false" outlineLevel="0" collapsed="false">
      <c r="A19" s="9"/>
      <c r="B19" s="9"/>
      <c r="C19" s="24"/>
      <c r="D19" s="55"/>
      <c r="E19" s="55"/>
      <c r="F19" s="55"/>
      <c r="G19" s="55"/>
      <c r="H19" s="23"/>
      <c r="I19" s="23"/>
      <c r="J19" s="23"/>
    </row>
    <row r="20" customFormat="false" ht="15" hidden="false" customHeight="false" outlineLevel="0" collapsed="false">
      <c r="A20" s="53" t="n">
        <f aca="false">A15+1</f>
        <v>45757</v>
      </c>
      <c r="B20" s="14"/>
      <c r="C20" s="15"/>
      <c r="D20" s="54"/>
      <c r="E20" s="54"/>
      <c r="F20" s="54"/>
      <c r="G20" s="54"/>
      <c r="H20" s="18"/>
      <c r="I20" s="18"/>
      <c r="J20" s="18"/>
    </row>
    <row r="21" customFormat="false" ht="30.75" hidden="false" customHeight="false" outlineLevel="0" collapsed="false">
      <c r="A21" s="9" t="s">
        <v>91</v>
      </c>
      <c r="B21" s="34"/>
      <c r="C21" s="34"/>
      <c r="D21" s="55"/>
      <c r="E21" s="58" t="s">
        <v>92</v>
      </c>
      <c r="F21" s="58"/>
      <c r="G21" s="55" t="s">
        <v>93</v>
      </c>
      <c r="H21" s="23"/>
      <c r="I21" s="23"/>
      <c r="J21" s="23"/>
    </row>
    <row r="22" customFormat="false" ht="15" hidden="false" customHeight="false" outlineLevel="0" collapsed="false">
      <c r="A22" s="9"/>
      <c r="B22" s="9"/>
      <c r="C22" s="24"/>
      <c r="D22" s="55"/>
      <c r="E22" s="55"/>
      <c r="F22" s="55"/>
      <c r="G22" s="56"/>
      <c r="H22" s="23"/>
      <c r="I22" s="23"/>
      <c r="J22" s="23"/>
    </row>
    <row r="23" customFormat="false" ht="15" hidden="false" customHeight="false" outlineLevel="0" collapsed="false">
      <c r="A23" s="53" t="n">
        <f aca="false">A20+1</f>
        <v>45758</v>
      </c>
      <c r="B23" s="14"/>
      <c r="C23" s="15"/>
      <c r="D23" s="54"/>
      <c r="E23" s="54"/>
      <c r="F23" s="54"/>
      <c r="G23" s="54"/>
      <c r="H23" s="18"/>
      <c r="I23" s="18"/>
      <c r="J23" s="18"/>
    </row>
    <row r="24" customFormat="false" ht="30.75" hidden="false" customHeight="false" outlineLevel="0" collapsed="false">
      <c r="A24" s="9" t="s">
        <v>39</v>
      </c>
      <c r="B24" s="9"/>
      <c r="C24" s="24"/>
      <c r="D24" s="0" t="s">
        <v>145</v>
      </c>
      <c r="E24" s="58" t="s">
        <v>41</v>
      </c>
      <c r="F24" s="58"/>
      <c r="G24" s="56" t="s">
        <v>42</v>
      </c>
      <c r="H24" s="23"/>
      <c r="I24" s="23"/>
      <c r="J24" s="23"/>
    </row>
    <row r="25" customFormat="false" ht="15" hidden="false" customHeight="false" outlineLevel="0" collapsed="false">
      <c r="A25" s="9"/>
      <c r="B25" s="9"/>
      <c r="C25" s="24"/>
      <c r="D25" s="55"/>
      <c r="E25" s="55"/>
      <c r="F25" s="55"/>
      <c r="G25" s="56"/>
      <c r="H25" s="23"/>
      <c r="I25" s="23"/>
      <c r="J25" s="23"/>
    </row>
    <row r="26" customFormat="false" ht="15" hidden="false" customHeight="false" outlineLevel="0" collapsed="false">
      <c r="A26" s="53" t="n">
        <f aca="false">A23+1</f>
        <v>45759</v>
      </c>
      <c r="B26" s="14"/>
      <c r="C26" s="15"/>
      <c r="D26" s="54"/>
      <c r="E26" s="54"/>
      <c r="F26" s="54"/>
      <c r="G26" s="54"/>
      <c r="H26" s="18"/>
      <c r="I26" s="18"/>
      <c r="J26" s="18"/>
    </row>
    <row r="27" customFormat="false" ht="30.75" hidden="false" customHeight="false" outlineLevel="0" collapsed="false">
      <c r="A27" s="9" t="s">
        <v>45</v>
      </c>
      <c r="B27" s="9"/>
      <c r="C27" s="24"/>
      <c r="D27" s="55" t="s">
        <v>40</v>
      </c>
      <c r="E27" s="58" t="s">
        <v>46</v>
      </c>
      <c r="F27" s="58"/>
      <c r="G27" s="56" t="s">
        <v>146</v>
      </c>
      <c r="H27" s="23"/>
      <c r="I27" s="23"/>
      <c r="J27" s="23"/>
    </row>
    <row r="28" customFormat="false" ht="15" hidden="false" customHeight="false" outlineLevel="0" collapsed="false">
      <c r="A28" s="9"/>
      <c r="B28" s="9"/>
      <c r="C28" s="24"/>
      <c r="D28" s="55"/>
      <c r="E28" s="55"/>
      <c r="F28" s="55"/>
      <c r="G28" s="56"/>
      <c r="H28" s="23"/>
      <c r="I28" s="23"/>
      <c r="J28" s="23"/>
    </row>
    <row r="29" customFormat="false" ht="15" hidden="false" customHeight="false" outlineLevel="0" collapsed="false">
      <c r="A29" s="53" t="n">
        <f aca="false">A26+1</f>
        <v>45760</v>
      </c>
      <c r="B29" s="14"/>
      <c r="C29" s="15"/>
      <c r="D29" s="54"/>
      <c r="E29" s="54"/>
      <c r="F29" s="54"/>
      <c r="G29" s="54"/>
      <c r="H29" s="18"/>
      <c r="I29" s="18"/>
      <c r="J29" s="18"/>
    </row>
    <row r="30" customFormat="false" ht="30.75" hidden="false" customHeight="false" outlineLevel="0" collapsed="false">
      <c r="A30" s="9" t="s">
        <v>57</v>
      </c>
      <c r="B30" s="9"/>
      <c r="C30" s="24"/>
      <c r="D30" s="55"/>
      <c r="E30" s="58" t="s">
        <v>58</v>
      </c>
      <c r="F30" s="58"/>
      <c r="G30" s="56" t="s">
        <v>147</v>
      </c>
      <c r="H30" s="23"/>
      <c r="I30" s="23"/>
      <c r="J30" s="23"/>
    </row>
    <row r="31" customFormat="false" ht="15" hidden="false" customHeight="false" outlineLevel="0" collapsed="false">
      <c r="A31" s="9"/>
      <c r="B31" s="9"/>
      <c r="C31" s="24"/>
      <c r="D31" s="55"/>
      <c r="E31" s="55"/>
      <c r="F31" s="55"/>
      <c r="G31" s="56"/>
      <c r="H31" s="23"/>
      <c r="I31" s="23"/>
      <c r="J31" s="23"/>
    </row>
    <row r="32" customFormat="false" ht="15" hidden="false" customHeight="false" outlineLevel="0" collapsed="false">
      <c r="A32" s="53" t="n">
        <f aca="false">A29+1</f>
        <v>45761</v>
      </c>
      <c r="B32" s="14"/>
      <c r="C32" s="15"/>
      <c r="D32" s="54"/>
      <c r="E32" s="54"/>
      <c r="F32" s="54"/>
      <c r="G32" s="54"/>
      <c r="H32" s="18"/>
      <c r="I32" s="18"/>
      <c r="J32" s="18"/>
    </row>
    <row r="33" customFormat="false" ht="61.5" hidden="false" customHeight="false" outlineLevel="0" collapsed="false">
      <c r="A33" s="9" t="s">
        <v>61</v>
      </c>
      <c r="B33" s="9"/>
      <c r="C33" s="24"/>
      <c r="D33" s="58" t="s">
        <v>62</v>
      </c>
      <c r="E33" s="58" t="s">
        <v>63</v>
      </c>
      <c r="F33" s="58"/>
      <c r="G33" s="56" t="s">
        <v>148</v>
      </c>
      <c r="H33" s="23"/>
      <c r="I33" s="23"/>
      <c r="J33" s="23"/>
    </row>
    <row r="34" customFormat="false" ht="15" hidden="false" customHeight="false" outlineLevel="0" collapsed="false">
      <c r="A34" s="9"/>
      <c r="B34" s="9"/>
      <c r="C34" s="24"/>
      <c r="D34" s="55"/>
      <c r="E34" s="55"/>
      <c r="F34" s="55"/>
      <c r="G34" s="56"/>
      <c r="H34" s="23"/>
      <c r="I34" s="23"/>
      <c r="J34" s="23"/>
    </row>
    <row r="35" customFormat="false" ht="15" hidden="false" customHeight="false" outlineLevel="0" collapsed="false">
      <c r="A35" s="53" t="n">
        <f aca="false">A32+1</f>
        <v>45762</v>
      </c>
      <c r="B35" s="14"/>
      <c r="C35" s="15"/>
      <c r="D35" s="54"/>
      <c r="E35" s="54"/>
      <c r="F35" s="54"/>
      <c r="G35" s="54"/>
      <c r="H35" s="18"/>
      <c r="I35" s="18"/>
      <c r="J35" s="18"/>
    </row>
    <row r="36" customFormat="false" ht="15" hidden="false" customHeight="false" outlineLevel="0" collapsed="false">
      <c r="B36" s="9"/>
      <c r="C36" s="24"/>
      <c r="D36" s="55"/>
      <c r="E36" s="55"/>
      <c r="F36" s="55"/>
      <c r="G36" s="56"/>
      <c r="H36" s="23"/>
      <c r="I36" s="23"/>
      <c r="J36" s="23"/>
    </row>
    <row r="37" customFormat="false" ht="15" hidden="false" customHeight="false" outlineLevel="0" collapsed="false">
      <c r="A37" s="9"/>
      <c r="B37" s="9"/>
      <c r="C37" s="24"/>
      <c r="D37" s="55"/>
      <c r="E37" s="55"/>
      <c r="F37" s="55"/>
      <c r="G37" s="56"/>
      <c r="H37" s="23"/>
      <c r="I37" s="23"/>
      <c r="J37" s="23"/>
    </row>
    <row r="38" customFormat="false" ht="15" hidden="false" customHeight="false" outlineLevel="0" collapsed="false">
      <c r="A38" s="53" t="n">
        <f aca="false">A35+1</f>
        <v>45763</v>
      </c>
      <c r="B38" s="14"/>
      <c r="C38" s="15"/>
      <c r="D38" s="54"/>
      <c r="E38" s="54"/>
      <c r="F38" s="54"/>
      <c r="G38" s="54"/>
      <c r="H38" s="18"/>
      <c r="I38" s="18"/>
      <c r="J38" s="18"/>
    </row>
    <row r="39" customFormat="false" ht="15" hidden="false" customHeight="false" outlineLevel="0" collapsed="false">
      <c r="A39" s="9"/>
      <c r="B39" s="9"/>
      <c r="C39" s="24"/>
      <c r="D39" s="55"/>
      <c r="E39" s="55"/>
      <c r="F39" s="55"/>
      <c r="G39" s="56"/>
      <c r="H39" s="23"/>
      <c r="I39" s="23"/>
      <c r="J39" s="23"/>
    </row>
    <row r="40" customFormat="false" ht="15" hidden="false" customHeight="false" outlineLevel="0" collapsed="false">
      <c r="A40" s="9"/>
      <c r="B40" s="9"/>
      <c r="C40" s="24"/>
      <c r="D40" s="55"/>
      <c r="E40" s="55"/>
      <c r="F40" s="55"/>
      <c r="G40" s="56"/>
      <c r="H40" s="23"/>
      <c r="I40" s="23"/>
      <c r="J40" s="23"/>
    </row>
    <row r="41" customFormat="false" ht="15" hidden="false" customHeight="false" outlineLevel="0" collapsed="false">
      <c r="A41" s="53" t="n">
        <f aca="false">A38+1</f>
        <v>45764</v>
      </c>
      <c r="B41" s="14"/>
      <c r="C41" s="15"/>
      <c r="D41" s="54"/>
      <c r="E41" s="54"/>
      <c r="F41" s="54"/>
      <c r="G41" s="54"/>
      <c r="H41" s="18"/>
      <c r="I41" s="18"/>
      <c r="J41" s="18"/>
    </row>
    <row r="42" customFormat="false" ht="15" hidden="false" customHeight="false" outlineLevel="0" collapsed="false">
      <c r="A42" s="9"/>
      <c r="B42" s="9"/>
      <c r="C42" s="24"/>
      <c r="D42" s="55"/>
      <c r="E42" s="55"/>
      <c r="F42" s="55"/>
      <c r="G42" s="56"/>
      <c r="H42" s="23"/>
      <c r="I42" s="23"/>
      <c r="J42" s="23"/>
    </row>
    <row r="43" customFormat="false" ht="15" hidden="false" customHeight="false" outlineLevel="0" collapsed="false">
      <c r="A43" s="9"/>
      <c r="B43" s="9"/>
      <c r="C43" s="24"/>
      <c r="D43" s="55"/>
      <c r="E43" s="55"/>
      <c r="F43" s="55"/>
      <c r="G43" s="56"/>
      <c r="H43" s="23"/>
      <c r="I43" s="23"/>
      <c r="J43" s="23"/>
    </row>
    <row r="44" customFormat="false" ht="15" hidden="false" customHeight="false" outlineLevel="0" collapsed="false">
      <c r="A44" s="53" t="n">
        <f aca="false">A41+1</f>
        <v>45765</v>
      </c>
      <c r="B44" s="14"/>
      <c r="C44" s="15"/>
      <c r="D44" s="54"/>
      <c r="E44" s="54"/>
      <c r="F44" s="54"/>
      <c r="G44" s="54"/>
      <c r="H44" s="18"/>
      <c r="I44" s="18"/>
      <c r="J44" s="18"/>
    </row>
    <row r="45" customFormat="false" ht="15" hidden="false" customHeight="false" outlineLevel="0" collapsed="false">
      <c r="A45" s="9"/>
      <c r="B45" s="9"/>
      <c r="C45" s="24"/>
      <c r="D45" s="55"/>
      <c r="E45" s="55"/>
      <c r="F45" s="55"/>
      <c r="G45" s="56"/>
      <c r="H45" s="23"/>
      <c r="I45" s="23"/>
      <c r="J45" s="23"/>
    </row>
    <row r="46" customFormat="false" ht="15" hidden="false" customHeight="false" outlineLevel="0" collapsed="false">
      <c r="A46" s="9"/>
      <c r="B46" s="9"/>
      <c r="C46" s="24"/>
      <c r="D46" s="55"/>
      <c r="E46" s="55"/>
      <c r="F46" s="55"/>
      <c r="G46" s="56"/>
      <c r="H46" s="23"/>
      <c r="I46" s="23"/>
      <c r="J46" s="23"/>
    </row>
    <row r="47" customFormat="false" ht="15" hidden="false" customHeight="false" outlineLevel="0" collapsed="false">
      <c r="A47" s="53" t="n">
        <f aca="false">A44+1</f>
        <v>45766</v>
      </c>
      <c r="B47" s="14"/>
      <c r="C47" s="15"/>
      <c r="D47" s="54"/>
      <c r="E47" s="54"/>
      <c r="F47" s="54"/>
      <c r="G47" s="54"/>
      <c r="H47" s="18"/>
      <c r="I47" s="18"/>
      <c r="J47" s="18"/>
    </row>
    <row r="48" customFormat="false" ht="15" hidden="false" customHeight="false" outlineLevel="0" collapsed="false">
      <c r="A48" s="9"/>
      <c r="B48" s="9"/>
      <c r="C48" s="24" t="s">
        <v>139</v>
      </c>
      <c r="D48" s="55"/>
      <c r="E48" s="55"/>
      <c r="F48" s="55"/>
      <c r="G48" s="55" t="s">
        <v>140</v>
      </c>
      <c r="H48" s="23"/>
      <c r="I48" s="23"/>
      <c r="J48" s="23"/>
    </row>
    <row r="49" customFormat="false" ht="15" hidden="false" customHeight="false" outlineLevel="0" collapsed="false">
      <c r="A49" s="9"/>
      <c r="B49" s="34" t="n">
        <v>0.520833333333333</v>
      </c>
      <c r="C49" s="24"/>
      <c r="D49" s="55"/>
      <c r="E49" s="55"/>
      <c r="F49" s="55"/>
      <c r="G49" s="55" t="s">
        <v>141</v>
      </c>
      <c r="H49" s="23"/>
      <c r="I49" s="23"/>
      <c r="J49" s="23"/>
    </row>
    <row r="50" customFormat="false" ht="15" hidden="false" customHeight="false" outlineLevel="0" collapsed="false">
      <c r="A50" s="53" t="n">
        <f aca="false">A47+1</f>
        <v>45767</v>
      </c>
      <c r="B50" s="14"/>
      <c r="C50" s="15"/>
      <c r="D50" s="54"/>
      <c r="E50" s="54"/>
      <c r="F50" s="54"/>
      <c r="G50" s="54"/>
      <c r="H50" s="18"/>
      <c r="I50" s="18"/>
      <c r="J50" s="18"/>
    </row>
    <row r="51" customFormat="false" ht="15" hidden="false" customHeight="false" outlineLevel="0" collapsed="false">
      <c r="A51" s="9"/>
      <c r="B51" s="34" t="n">
        <v>0.993055555555556</v>
      </c>
      <c r="C51" s="24"/>
      <c r="D51" s="55"/>
      <c r="E51" s="55"/>
      <c r="F51" s="55"/>
      <c r="G51" s="55" t="s">
        <v>83</v>
      </c>
      <c r="H51" s="23"/>
      <c r="I51" s="23"/>
      <c r="J51" s="23"/>
    </row>
    <row r="52" customFormat="false" ht="15" hidden="false" customHeight="false" outlineLevel="0" collapsed="false">
      <c r="A52" s="9"/>
      <c r="B52" s="9"/>
      <c r="C52" s="24"/>
      <c r="D52" s="55"/>
      <c r="E52" s="55"/>
      <c r="F52" s="55"/>
      <c r="G52" s="55"/>
      <c r="H52" s="23"/>
      <c r="I52" s="23"/>
      <c r="J52" s="23"/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6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G4" activeCellId="0" sqref="G4"/>
    </sheetView>
  </sheetViews>
  <sheetFormatPr defaultColWidth="8.6171875" defaultRowHeight="15" zeroHeight="false" outlineLevelRow="0" outlineLevelCol="0"/>
  <cols>
    <col collapsed="false" customWidth="true" hidden="false" outlineLevel="0" max="6" min="6" style="0" width="39"/>
    <col collapsed="false" customWidth="true" hidden="false" outlineLevel="0" max="7" min="7" style="0" width="53.58"/>
    <col collapsed="false" customWidth="true" hidden="false" outlineLevel="0" max="8" min="8" style="0" width="37.34"/>
    <col collapsed="false" customWidth="true" hidden="false" outlineLevel="0" max="9" min="9" style="0" width="13.08"/>
  </cols>
  <sheetData>
    <row r="1" customFormat="false" ht="15" hidden="false" customHeight="false" outlineLevel="0" collapsed="false">
      <c r="A1" s="60" t="s">
        <v>149</v>
      </c>
      <c r="B1" s="60" t="s">
        <v>0</v>
      </c>
      <c r="C1" s="60"/>
      <c r="D1" s="60"/>
      <c r="E1" s="60"/>
      <c r="F1" s="61" t="s">
        <v>150</v>
      </c>
      <c r="G1" s="61" t="s">
        <v>151</v>
      </c>
      <c r="H1" s="61" t="s">
        <v>152</v>
      </c>
      <c r="I1" s="0" t="s">
        <v>4</v>
      </c>
    </row>
    <row r="2" customFormat="false" ht="15" hidden="false" customHeight="false" outlineLevel="0" collapsed="false">
      <c r="A2" s="22" t="n">
        <v>1</v>
      </c>
      <c r="B2" s="62" t="n">
        <v>45346</v>
      </c>
      <c r="C2" s="22" t="s">
        <v>153</v>
      </c>
      <c r="D2" s="22" t="s">
        <v>154</v>
      </c>
      <c r="E2" s="28" t="n">
        <v>0.53125</v>
      </c>
      <c r="F2" s="55" t="s">
        <v>155</v>
      </c>
      <c r="G2" s="55" t="s">
        <v>156</v>
      </c>
      <c r="H2" s="55" t="s">
        <v>157</v>
      </c>
      <c r="I2" s="0" t="s">
        <v>158</v>
      </c>
      <c r="J2" s="0" t="s">
        <v>159</v>
      </c>
    </row>
    <row r="3" customFormat="false" ht="15" hidden="false" customHeight="false" outlineLevel="0" collapsed="false">
      <c r="A3" s="22" t="n">
        <v>2</v>
      </c>
      <c r="B3" s="62" t="n">
        <v>45347</v>
      </c>
      <c r="C3" s="22" t="s">
        <v>160</v>
      </c>
      <c r="D3" s="22"/>
      <c r="E3" s="22"/>
      <c r="F3" s="55" t="s">
        <v>161</v>
      </c>
      <c r="G3" s="55" t="s">
        <v>162</v>
      </c>
      <c r="H3" s="63" t="s">
        <v>163</v>
      </c>
      <c r="I3" s="0" t="s">
        <v>164</v>
      </c>
      <c r="J3" s="0" t="s">
        <v>165</v>
      </c>
    </row>
    <row r="4" customFormat="false" ht="15" hidden="false" customHeight="false" outlineLevel="0" collapsed="false">
      <c r="A4" s="22" t="n">
        <v>3</v>
      </c>
      <c r="B4" s="62" t="n">
        <v>45348</v>
      </c>
      <c r="C4" s="22" t="s">
        <v>166</v>
      </c>
      <c r="D4" s="22"/>
      <c r="E4" s="22"/>
      <c r="F4" s="55" t="s">
        <v>167</v>
      </c>
      <c r="G4" s="55" t="s">
        <v>168</v>
      </c>
      <c r="H4" s="55" t="s">
        <v>169</v>
      </c>
    </row>
    <row r="5" customFormat="false" ht="15" hidden="false" customHeight="false" outlineLevel="0" collapsed="false">
      <c r="A5" s="22" t="n">
        <v>4</v>
      </c>
      <c r="B5" s="62" t="n">
        <v>45349</v>
      </c>
      <c r="C5" s="22" t="s">
        <v>170</v>
      </c>
      <c r="D5" s="22"/>
      <c r="E5" s="22"/>
      <c r="F5" s="55" t="s">
        <v>171</v>
      </c>
      <c r="G5" s="55" t="s">
        <v>172</v>
      </c>
      <c r="H5" s="55" t="s">
        <v>47</v>
      </c>
      <c r="I5" s="0" t="s">
        <v>173</v>
      </c>
      <c r="J5" s="0" t="s">
        <v>174</v>
      </c>
    </row>
    <row r="6" customFormat="false" ht="15" hidden="false" customHeight="true" outlineLevel="0" collapsed="false">
      <c r="A6" s="22" t="n">
        <v>5</v>
      </c>
      <c r="B6" s="62" t="n">
        <v>45350</v>
      </c>
      <c r="C6" s="22" t="s">
        <v>175</v>
      </c>
      <c r="D6" s="22"/>
      <c r="E6" s="22"/>
      <c r="F6" s="55" t="s">
        <v>47</v>
      </c>
      <c r="G6" s="29" t="s">
        <v>176</v>
      </c>
      <c r="H6" s="55" t="s">
        <v>47</v>
      </c>
      <c r="I6" s="0" t="s">
        <v>173</v>
      </c>
    </row>
    <row r="7" customFormat="false" ht="15" hidden="false" customHeight="false" outlineLevel="0" collapsed="false">
      <c r="A7" s="22" t="n">
        <v>6</v>
      </c>
      <c r="B7" s="62" t="n">
        <v>45351</v>
      </c>
      <c r="C7" s="22" t="s">
        <v>177</v>
      </c>
      <c r="D7" s="22"/>
      <c r="E7" s="22"/>
      <c r="F7" s="55" t="s">
        <v>47</v>
      </c>
      <c r="G7" s="29"/>
      <c r="H7" s="55" t="s">
        <v>47</v>
      </c>
      <c r="I7" s="0" t="s">
        <v>173</v>
      </c>
    </row>
    <row r="8" customFormat="false" ht="15" hidden="false" customHeight="false" outlineLevel="0" collapsed="false">
      <c r="A8" s="22" t="n">
        <v>7</v>
      </c>
      <c r="B8" s="62" t="n">
        <v>45352</v>
      </c>
      <c r="C8" s="22" t="s">
        <v>178</v>
      </c>
      <c r="D8" s="22"/>
      <c r="E8" s="22"/>
      <c r="F8" s="55" t="s">
        <v>179</v>
      </c>
      <c r="G8" s="55" t="s">
        <v>180</v>
      </c>
      <c r="H8" s="55" t="s">
        <v>181</v>
      </c>
      <c r="I8" s="0" t="s">
        <v>182</v>
      </c>
      <c r="J8" s="64" t="s">
        <v>183</v>
      </c>
    </row>
    <row r="9" customFormat="false" ht="15" hidden="false" customHeight="false" outlineLevel="0" collapsed="false">
      <c r="A9" s="22" t="n">
        <v>8</v>
      </c>
      <c r="B9" s="62" t="n">
        <v>45353</v>
      </c>
      <c r="C9" s="22" t="s">
        <v>153</v>
      </c>
      <c r="D9" s="22"/>
      <c r="E9" s="22"/>
      <c r="F9" s="55" t="s">
        <v>184</v>
      </c>
      <c r="G9" s="55" t="s">
        <v>185</v>
      </c>
      <c r="H9" s="55" t="s">
        <v>186</v>
      </c>
      <c r="I9" s="0" t="s">
        <v>187</v>
      </c>
      <c r="J9" s="0" t="s">
        <v>188</v>
      </c>
    </row>
    <row r="10" customFormat="false" ht="15" hidden="false" customHeight="false" outlineLevel="0" collapsed="false">
      <c r="A10" s="22" t="n">
        <v>9</v>
      </c>
      <c r="B10" s="62" t="n">
        <v>45354</v>
      </c>
      <c r="C10" s="22" t="s">
        <v>160</v>
      </c>
      <c r="D10" s="22"/>
      <c r="E10" s="22"/>
      <c r="F10" s="55" t="s">
        <v>189</v>
      </c>
      <c r="G10" s="22" t="s">
        <v>190</v>
      </c>
      <c r="H10" s="55" t="s">
        <v>191</v>
      </c>
      <c r="I10" s="0" t="s">
        <v>187</v>
      </c>
    </row>
    <row r="11" customFormat="false" ht="15" hidden="false" customHeight="false" outlineLevel="0" collapsed="false">
      <c r="A11" s="22" t="n">
        <v>10</v>
      </c>
      <c r="B11" s="62" t="n">
        <v>45355</v>
      </c>
      <c r="C11" s="22" t="s">
        <v>166</v>
      </c>
      <c r="D11" s="22"/>
      <c r="E11" s="22"/>
      <c r="F11" s="55" t="s">
        <v>189</v>
      </c>
      <c r="G11" s="22"/>
      <c r="H11" s="55" t="s">
        <v>192</v>
      </c>
      <c r="I11" s="0" t="s">
        <v>193</v>
      </c>
      <c r="J11" s="0" t="s">
        <v>188</v>
      </c>
    </row>
    <row r="12" customFormat="false" ht="15" hidden="false" customHeight="false" outlineLevel="0" collapsed="false">
      <c r="A12" s="22" t="n">
        <v>11</v>
      </c>
      <c r="B12" s="62" t="n">
        <v>45356</v>
      </c>
      <c r="C12" s="22" t="s">
        <v>170</v>
      </c>
      <c r="D12" s="22" t="s">
        <v>194</v>
      </c>
      <c r="E12" s="28" t="n">
        <v>0.25</v>
      </c>
      <c r="F12" s="55"/>
      <c r="G12" s="55"/>
      <c r="H12" s="55"/>
    </row>
    <row r="13" customFormat="false" ht="15" hidden="false" customHeight="false" outlineLevel="0" collapsed="false">
      <c r="B13" s="65"/>
    </row>
    <row r="14" customFormat="false" ht="15" hidden="false" customHeight="false" outlineLevel="0" collapsed="false">
      <c r="B14" s="65"/>
    </row>
  </sheetData>
  <mergeCells count="2">
    <mergeCell ref="G6:G7"/>
    <mergeCell ref="G10:G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G6" activeCellId="0" sqref="G6"/>
    </sheetView>
  </sheetViews>
  <sheetFormatPr defaultColWidth="8.6171875" defaultRowHeight="15" zeroHeight="false" outlineLevelRow="0" outlineLevelCol="0"/>
  <cols>
    <col collapsed="false" customWidth="true" hidden="false" outlineLevel="0" max="6" min="6" style="0" width="11.08"/>
    <col collapsed="false" customWidth="true" hidden="false" outlineLevel="0" max="7" min="7" style="0" width="53.58"/>
    <col collapsed="false" customWidth="true" hidden="false" outlineLevel="0" max="8" min="8" style="0" width="23.58"/>
    <col collapsed="false" customWidth="true" hidden="false" outlineLevel="0" max="9" min="9" style="0" width="13.08"/>
  </cols>
  <sheetData>
    <row r="1" customFormat="false" ht="15" hidden="false" customHeight="false" outlineLevel="0" collapsed="false">
      <c r="A1" s="60" t="s">
        <v>149</v>
      </c>
      <c r="B1" s="60" t="s">
        <v>0</v>
      </c>
      <c r="C1" s="60"/>
      <c r="D1" s="60"/>
      <c r="E1" s="60"/>
      <c r="F1" s="61" t="s">
        <v>150</v>
      </c>
      <c r="G1" s="61" t="s">
        <v>151</v>
      </c>
      <c r="H1" s="61" t="s">
        <v>152</v>
      </c>
      <c r="I1" s="0" t="s">
        <v>4</v>
      </c>
    </row>
    <row r="2" customFormat="false" ht="15" hidden="false" customHeight="false" outlineLevel="0" collapsed="false">
      <c r="A2" s="22" t="n">
        <v>1</v>
      </c>
      <c r="B2" s="62" t="n">
        <v>45346</v>
      </c>
      <c r="C2" s="22" t="s">
        <v>153</v>
      </c>
      <c r="D2" s="22" t="s">
        <v>154</v>
      </c>
      <c r="E2" s="28" t="n">
        <v>0.53125</v>
      </c>
      <c r="F2" s="55"/>
      <c r="G2" s="55" t="s">
        <v>156</v>
      </c>
      <c r="H2" s="55" t="s">
        <v>157</v>
      </c>
      <c r="I2" s="0" t="s">
        <v>158</v>
      </c>
      <c r="J2" s="0" t="s">
        <v>159</v>
      </c>
    </row>
    <row r="3" customFormat="false" ht="15" hidden="false" customHeight="false" outlineLevel="0" collapsed="false">
      <c r="A3" s="22" t="n">
        <v>2</v>
      </c>
      <c r="B3" s="62" t="n">
        <v>45347</v>
      </c>
      <c r="C3" s="22" t="s">
        <v>160</v>
      </c>
      <c r="D3" s="22"/>
      <c r="E3" s="22"/>
      <c r="F3" s="55"/>
      <c r="G3" s="66" t="s">
        <v>195</v>
      </c>
      <c r="H3" s="63" t="s">
        <v>163</v>
      </c>
      <c r="I3" s="0" t="s">
        <v>164</v>
      </c>
      <c r="J3" s="0" t="s">
        <v>165</v>
      </c>
    </row>
    <row r="4" customFormat="false" ht="15" hidden="false" customHeight="false" outlineLevel="0" collapsed="false">
      <c r="A4" s="22" t="n">
        <v>3</v>
      </c>
      <c r="B4" s="62" t="n">
        <v>45348</v>
      </c>
      <c r="C4" s="22" t="s">
        <v>166</v>
      </c>
      <c r="D4" s="22"/>
      <c r="E4" s="22"/>
      <c r="F4" s="55"/>
      <c r="G4" s="55" t="s">
        <v>168</v>
      </c>
      <c r="H4" s="67" t="s">
        <v>163</v>
      </c>
    </row>
    <row r="5" customFormat="false" ht="15" hidden="false" customHeight="false" outlineLevel="0" collapsed="false">
      <c r="A5" s="22" t="n">
        <v>4</v>
      </c>
      <c r="B5" s="62" t="n">
        <v>45349</v>
      </c>
      <c r="C5" s="22" t="s">
        <v>170</v>
      </c>
      <c r="D5" s="22"/>
      <c r="E5" s="22"/>
      <c r="F5" s="55"/>
      <c r="G5" s="66" t="s">
        <v>196</v>
      </c>
      <c r="H5" s="55" t="s">
        <v>47</v>
      </c>
      <c r="I5" s="0" t="s">
        <v>173</v>
      </c>
      <c r="J5" s="0" t="s">
        <v>174</v>
      </c>
    </row>
    <row r="6" customFormat="false" ht="15" hidden="false" customHeight="false" outlineLevel="0" collapsed="false">
      <c r="A6" s="22" t="n">
        <v>5</v>
      </c>
      <c r="B6" s="62" t="n">
        <v>45350</v>
      </c>
      <c r="C6" s="22" t="s">
        <v>175</v>
      </c>
      <c r="D6" s="22"/>
      <c r="E6" s="22"/>
      <c r="F6" s="55"/>
      <c r="G6" s="68" t="s">
        <v>197</v>
      </c>
      <c r="H6" s="55" t="s">
        <v>47</v>
      </c>
      <c r="I6" s="0" t="s">
        <v>173</v>
      </c>
    </row>
    <row r="7" customFormat="false" ht="15" hidden="false" customHeight="false" outlineLevel="0" collapsed="false">
      <c r="A7" s="22" t="n">
        <v>6</v>
      </c>
      <c r="B7" s="62" t="n">
        <v>45351</v>
      </c>
      <c r="C7" s="22" t="s">
        <v>177</v>
      </c>
      <c r="D7" s="22"/>
      <c r="E7" s="22"/>
      <c r="F7" s="55"/>
      <c r="G7" s="68" t="s">
        <v>198</v>
      </c>
      <c r="H7" s="66" t="s">
        <v>199</v>
      </c>
      <c r="I7" s="69" t="s">
        <v>173</v>
      </c>
    </row>
    <row r="8" customFormat="false" ht="15" hidden="false" customHeight="false" outlineLevel="0" collapsed="false">
      <c r="A8" s="22" t="n">
        <v>7</v>
      </c>
      <c r="B8" s="62" t="n">
        <v>45352</v>
      </c>
      <c r="C8" s="22" t="s">
        <v>178</v>
      </c>
      <c r="D8" s="22"/>
      <c r="E8" s="22"/>
      <c r="F8" s="55"/>
      <c r="G8" s="66" t="s">
        <v>200</v>
      </c>
      <c r="H8" s="66" t="s">
        <v>201</v>
      </c>
      <c r="I8" s="69" t="s">
        <v>182</v>
      </c>
      <c r="J8" s="64" t="s">
        <v>183</v>
      </c>
    </row>
    <row r="9" customFormat="false" ht="15" hidden="false" customHeight="false" outlineLevel="0" collapsed="false">
      <c r="A9" s="22" t="n">
        <v>8</v>
      </c>
      <c r="B9" s="62" t="n">
        <v>45353</v>
      </c>
      <c r="C9" s="22" t="s">
        <v>153</v>
      </c>
      <c r="D9" s="22"/>
      <c r="E9" s="22"/>
      <c r="F9" s="55"/>
      <c r="G9" s="55"/>
      <c r="H9" s="55" t="s">
        <v>201</v>
      </c>
      <c r="I9" s="0" t="s">
        <v>187</v>
      </c>
      <c r="J9" s="0" t="s">
        <v>188</v>
      </c>
    </row>
    <row r="10" customFormat="false" ht="15" hidden="false" customHeight="false" outlineLevel="0" collapsed="false">
      <c r="A10" s="22" t="n">
        <v>9</v>
      </c>
      <c r="B10" s="62" t="n">
        <v>45354</v>
      </c>
      <c r="C10" s="22" t="s">
        <v>160</v>
      </c>
      <c r="D10" s="22"/>
      <c r="E10" s="22"/>
      <c r="F10" s="55"/>
      <c r="G10" s="21" t="s">
        <v>202</v>
      </c>
      <c r="H10" s="55" t="s">
        <v>201</v>
      </c>
      <c r="I10" s="0" t="s">
        <v>187</v>
      </c>
    </row>
    <row r="11" customFormat="false" ht="15" hidden="false" customHeight="false" outlineLevel="0" collapsed="false">
      <c r="A11" s="22" t="n">
        <v>10</v>
      </c>
      <c r="B11" s="62" t="n">
        <v>45355</v>
      </c>
      <c r="C11" s="22" t="s">
        <v>166</v>
      </c>
      <c r="D11" s="22"/>
      <c r="E11" s="22"/>
      <c r="F11" s="55"/>
      <c r="G11" s="21" t="s">
        <v>203</v>
      </c>
      <c r="H11" s="55" t="s">
        <v>192</v>
      </c>
      <c r="I11" s="0" t="s">
        <v>193</v>
      </c>
      <c r="J11" s="0" t="s">
        <v>188</v>
      </c>
    </row>
    <row r="12" customFormat="false" ht="15" hidden="false" customHeight="false" outlineLevel="0" collapsed="false">
      <c r="A12" s="22" t="n">
        <v>11</v>
      </c>
      <c r="B12" s="62" t="n">
        <v>45356</v>
      </c>
      <c r="C12" s="22" t="s">
        <v>170</v>
      </c>
      <c r="D12" s="22" t="s">
        <v>194</v>
      </c>
      <c r="E12" s="28" t="n">
        <v>0.25</v>
      </c>
      <c r="F12" s="55"/>
      <c r="G12" s="55"/>
      <c r="H12" s="55"/>
    </row>
    <row r="13" customFormat="false" ht="15" hidden="false" customHeight="false" outlineLevel="0" collapsed="false">
      <c r="B13" s="65"/>
    </row>
    <row r="14" customFormat="false" ht="15" hidden="false" customHeight="false" outlineLevel="0" collapsed="false">
      <c r="B14" s="6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ArgoGuid xmlns:xsd="http://www.w3.org/2001/XMLSchema" xmlns:xsi="http://www.w3.org/2001/XMLSchema-instance" xmlns="http://www.boozallen.com/argo/guid">dcff4fdd-e364-40ab-b93b-271f9b17285e</ArgoGuid>
</file>

<file path=customXml/itemProps1.xml><?xml version="1.0" encoding="utf-8"?>
<ds:datastoreItem xmlns:ds="http://schemas.openxmlformats.org/officeDocument/2006/customXml" ds:itemID="{1D6E5AE1-5C92-4505-AC4E-0EE58A8FA219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2019-01-13T11:52:54Z</dcterms:created>
  <dc:creator>Nattapon Palviriyachot</dc:creator>
  <dc:description/>
  <dc:language>en-US</dc:language>
  <cp:lastModifiedBy>Ronnie Rattanasriampaipong</cp:lastModifiedBy>
  <cp:lastPrinted>2025-04-04T00:48:17Z</cp:lastPrinted>
  <dcterms:modified xsi:type="dcterms:W3CDTF">2025-04-06T18:56:00Z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