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war\Documents\GitHub\OSRSmath\osrsmath\woodcutting\"/>
    </mc:Choice>
  </mc:AlternateContent>
  <xr:revisionPtr revIDLastSave="0" documentId="13_ncr:1_{871E4667-EF20-44E2-B5AF-2A652818372C}" xr6:coauthVersionLast="44" xr6:coauthVersionMax="44" xr10:uidLastSave="{00000000-0000-0000-0000-000000000000}"/>
  <bookViews>
    <workbookView xWindow="28680" yWindow="-120" windowWidth="29040" windowHeight="15840" xr2:uid="{839F0974-72D4-4928-8AF8-A37DB0217436}"/>
  </bookViews>
  <sheets>
    <sheet name="Summary" sheetId="4" r:id="rId1"/>
    <sheet name="collection1" sheetId="1" r:id="rId2"/>
    <sheet name="collection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G19" i="2" s="1"/>
  <c r="H19" i="2" s="1"/>
  <c r="E19" i="2"/>
  <c r="E18" i="2" l="1"/>
  <c r="H17" i="2"/>
  <c r="H16" i="2"/>
  <c r="F18" i="2"/>
  <c r="H18" i="2" s="1"/>
  <c r="G17" i="2"/>
  <c r="F17" i="2"/>
  <c r="E17" i="2"/>
  <c r="F15" i="2"/>
  <c r="G15" i="2" s="1"/>
  <c r="F16" i="2"/>
  <c r="G16" i="2" s="1"/>
  <c r="E16" i="2"/>
  <c r="P13" i="2"/>
  <c r="O13" i="2"/>
  <c r="O10" i="2"/>
  <c r="O11" i="2"/>
  <c r="E11" i="2"/>
  <c r="F11" i="2"/>
  <c r="G11" i="2"/>
  <c r="H11" i="2"/>
  <c r="I11" i="2"/>
  <c r="J11" i="2"/>
  <c r="K11" i="2"/>
  <c r="L11" i="2"/>
  <c r="M11" i="2"/>
  <c r="N11" i="2"/>
  <c r="D11" i="2"/>
  <c r="N9" i="2"/>
  <c r="M9" i="2"/>
  <c r="L9" i="2"/>
  <c r="K9" i="2"/>
  <c r="J9" i="2"/>
  <c r="I9" i="2"/>
  <c r="H9" i="2"/>
  <c r="G9" i="2"/>
  <c r="F9" i="2"/>
  <c r="E9" i="2"/>
  <c r="E5" i="2"/>
  <c r="F5" i="2" s="1"/>
  <c r="E4" i="2"/>
  <c r="F4" i="2" s="1"/>
  <c r="F3" i="2"/>
  <c r="E3" i="2"/>
  <c r="E2" i="2"/>
  <c r="F2" i="2" s="1"/>
  <c r="E20" i="1"/>
  <c r="F20" i="1" s="1"/>
  <c r="D20" i="1"/>
  <c r="T14" i="1"/>
  <c r="T13" i="1"/>
  <c r="T12" i="1"/>
  <c r="E19" i="1"/>
  <c r="F19" i="1" s="1"/>
  <c r="D22" i="1"/>
  <c r="Q16" i="1" s="1"/>
  <c r="C22" i="1"/>
  <c r="P16" i="1" s="1"/>
  <c r="E18" i="1"/>
  <c r="F18" i="1" s="1"/>
  <c r="D18" i="1"/>
  <c r="E17" i="1"/>
  <c r="F17" i="1" s="1"/>
  <c r="D17" i="1"/>
  <c r="E16" i="1"/>
  <c r="F16" i="1" s="1"/>
  <c r="D16" i="1"/>
  <c r="Q14" i="1"/>
  <c r="P14" i="1"/>
  <c r="R13" i="1"/>
  <c r="S13" i="1" s="1"/>
  <c r="Q13" i="1"/>
  <c r="P13" i="1"/>
  <c r="E8" i="1"/>
  <c r="F8" i="1" s="1"/>
  <c r="E13" i="1"/>
  <c r="F13" i="1" s="1"/>
  <c r="D13" i="1"/>
  <c r="C13" i="1"/>
  <c r="H12" i="1"/>
  <c r="E12" i="1"/>
  <c r="F12" i="1" s="1"/>
  <c r="D12" i="1"/>
  <c r="E11" i="1"/>
  <c r="F11" i="1" s="1"/>
  <c r="H7" i="1"/>
  <c r="D8" i="1"/>
  <c r="C8" i="1"/>
  <c r="Q12" i="1"/>
  <c r="P12" i="1"/>
  <c r="R12" i="1"/>
  <c r="S12" i="1" s="1"/>
  <c r="H2" i="1"/>
  <c r="H3" i="1"/>
  <c r="H4" i="1"/>
  <c r="H5" i="1"/>
  <c r="H6" i="1"/>
  <c r="E7" i="1"/>
  <c r="F7" i="1" s="1"/>
  <c r="E6" i="1"/>
  <c r="F6" i="1" s="1"/>
  <c r="E5" i="1"/>
  <c r="F5" i="1" s="1"/>
  <c r="E4" i="1"/>
  <c r="F4" i="1" s="1"/>
  <c r="E3" i="1"/>
  <c r="F3" i="1" s="1"/>
  <c r="T3" i="1"/>
  <c r="S3" i="1"/>
  <c r="Q3" i="1"/>
  <c r="Q2" i="1"/>
  <c r="P3" i="1"/>
  <c r="O3" i="1"/>
  <c r="N3" i="1"/>
  <c r="P1" i="1"/>
  <c r="O1" i="1"/>
  <c r="E2" i="1"/>
  <c r="F2" i="1" s="1"/>
  <c r="H5" i="2" l="1"/>
  <c r="H4" i="2"/>
  <c r="H2" i="2"/>
  <c r="H3" i="2"/>
  <c r="R16" i="1"/>
  <c r="S16" i="1" s="1"/>
  <c r="T16" i="1" s="1"/>
  <c r="R14" i="1"/>
  <c r="S14" i="1" s="1"/>
</calcChain>
</file>

<file path=xl/sharedStrings.xml><?xml version="1.0" encoding="utf-8"?>
<sst xmlns="http://schemas.openxmlformats.org/spreadsheetml/2006/main" count="90" uniqueCount="19">
  <si>
    <t>Tree</t>
  </si>
  <si>
    <t>Axe</t>
  </si>
  <si>
    <t>count</t>
  </si>
  <si>
    <t>time</t>
  </si>
  <si>
    <t>oak</t>
  </si>
  <si>
    <t>bronze</t>
  </si>
  <si>
    <t>logs/s</t>
  </si>
  <si>
    <t>P</t>
  </si>
  <si>
    <t>willow</t>
  </si>
  <si>
    <t>Normal-bronze</t>
  </si>
  <si>
    <t>p</t>
  </si>
  <si>
    <t>normal</t>
  </si>
  <si>
    <t>Maple</t>
  </si>
  <si>
    <t>maple</t>
  </si>
  <si>
    <t>Wc lvl</t>
  </si>
  <si>
    <t>addy</t>
  </si>
  <si>
    <t>wllow</t>
  </si>
  <si>
    <t>teak</t>
  </si>
  <si>
    <t>Not addy!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</si>
</sst>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635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exp"/>
            <c:forward val="50"/>
            <c:dispRSqr val="0"/>
            <c:dispEq val="1"/>
            <c:trendlineLbl>
              <c:layout>
                <c:manualLayout>
                  <c:x val="-0.5332560821789144"/>
                  <c:y val="-2.91881842762791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0.7942e</a:t>
                    </a:r>
                    <a:r>
                      <a:rPr lang="en-US" sz="1400" baseline="30000"/>
                      <a:t>-0.054x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30</c:v>
                </c:pt>
                <c:pt idx="3">
                  <c:v>35</c:v>
                </c:pt>
                <c:pt idx="4">
                  <c:v>45</c:v>
                </c:pt>
              </c:numCache>
            </c:numRef>
          </c:xVal>
          <c:yVal>
            <c:numRef>
              <c:f>Summary!$E$2:$E$6</c:f>
              <c:numCache>
                <c:formatCode>General</c:formatCode>
                <c:ptCount val="5"/>
                <c:pt idx="0">
                  <c:v>0.75862068965517238</c:v>
                </c:pt>
                <c:pt idx="1">
                  <c:v>0.32920353982300882</c:v>
                </c:pt>
                <c:pt idx="2">
                  <c:v>0.1673076923076923</c:v>
                </c:pt>
                <c:pt idx="3">
                  <c:v>0.123782846471922</c:v>
                </c:pt>
                <c:pt idx="4">
                  <c:v>6.4468864468864476E-2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5-466D-964D-9394DCE5C8B7}"/>
            </c:ext>
          </c:extLst>
        </c:ser>
        <c:ser>
          <c:idx val="1"/>
          <c:order val="1"/>
          <c:spPr>
            <a:ln w="47625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63500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exp"/>
            <c:forward val="50"/>
            <c:dispRSqr val="0"/>
            <c:dispEq val="1"/>
            <c:trendlineLbl>
              <c:layout>
                <c:manualLayout>
                  <c:x val="-0.28593735099313916"/>
                  <c:y val="-0.375981581822314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1.7413e</a:t>
                    </a:r>
                    <a:r>
                      <a:rPr lang="en-US" sz="1200" baseline="30000"/>
                      <a:t>-0.049x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Summary!$A$3:$A$6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Summary!$K$3:$K$6</c:f>
              <c:numCache>
                <c:formatCode>General</c:formatCode>
                <c:ptCount val="4"/>
                <c:pt idx="0">
                  <c:v>0.80963855421686737</c:v>
                </c:pt>
                <c:pt idx="1">
                  <c:v>0.37966101694915255</c:v>
                </c:pt>
                <c:pt idx="2">
                  <c:v>0.37134853941576601</c:v>
                </c:pt>
                <c:pt idx="3">
                  <c:v>0.17577464788732394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85-466D-964D-9394DCE5C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496751"/>
        <c:axId val="1185761935"/>
      </c:scatterChart>
      <c:valAx>
        <c:axId val="12384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Woodcutting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761935"/>
        <c:crosses val="autoZero"/>
        <c:crossBetween val="midCat"/>
      </c:valAx>
      <c:valAx>
        <c:axId val="11857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0374890638670165E-2"/>
                  <c:y val="-0.293209025955088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collection2!$A$16:$A$19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35</c:v>
                </c:pt>
                <c:pt idx="3">
                  <c:v>45</c:v>
                </c:pt>
              </c:numCache>
            </c:numRef>
          </c:xVal>
          <c:yVal>
            <c:numRef>
              <c:f>collection2!$G$16:$G$19</c:f>
              <c:numCache>
                <c:formatCode>General</c:formatCode>
                <c:ptCount val="4"/>
                <c:pt idx="0">
                  <c:v>0.80963855421686737</c:v>
                </c:pt>
                <c:pt idx="1">
                  <c:v>0.37966101694915255</c:v>
                </c:pt>
                <c:pt idx="2">
                  <c:v>0.37134853941576601</c:v>
                </c:pt>
                <c:pt idx="3">
                  <c:v>0.17577464788732394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87-474F-868E-95331CD23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2208976"/>
        <c:axId val="1239938928"/>
      </c:scatterChart>
      <c:valAx>
        <c:axId val="13422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38928"/>
        <c:crosses val="autoZero"/>
        <c:crossBetween val="midCat"/>
      </c:valAx>
      <c:valAx>
        <c:axId val="12399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0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77115</xdr:colOff>
      <xdr:row>7</xdr:row>
      <xdr:rowOff>39699</xdr:rowOff>
    </xdr:from>
    <xdr:to>
      <xdr:col>14</xdr:col>
      <xdr:colOff>118527</xdr:colOff>
      <xdr:row>26</xdr:row>
      <xdr:rowOff>102648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16F06-7307-48D7-944C-AAD06AAA2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185737</xdr:colOff>
      <xdr:row>13</xdr:row>
      <xdr:rowOff>109537</xdr:rowOff>
    </xdr:from>
    <xdr:to>
      <xdr:col>18</xdr:col>
      <xdr:colOff>490537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7EC23-22A6-4BD6-8054-535C3DAD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B978-D34F-466A-9DF9-95B3A0E2D848}">
  <dimension ref="A1:L6"/>
  <sheetViews>
    <sheetView tabSelected="1" zoomScale="145" zoomScaleNormal="145" workbookViewId="0">
      <selection activeCell="D12" sqref="D12"/>
    </sheetView>
  </sheetViews>
  <sheetFormatPr defaultRowHeight="15" x14ac:dyDescent="0.25"/>
  <sheetData>
    <row r="1" spans="1:12" x14ac:dyDescent="0.25">
      <c r="B1" t="s">
        <v>0</v>
      </c>
      <c r="C1" t="s">
        <v>14</v>
      </c>
      <c r="D1" t="s">
        <v>1</v>
      </c>
      <c r="E1" t="s">
        <v>7</v>
      </c>
      <c r="H1" t="s">
        <v>0</v>
      </c>
      <c r="I1" t="s">
        <v>14</v>
      </c>
      <c r="J1" t="s">
        <v>1</v>
      </c>
      <c r="K1" t="s">
        <v>7</v>
      </c>
    </row>
    <row r="2" spans="1:12" x14ac:dyDescent="0.25">
      <c r="A2">
        <v>1</v>
      </c>
      <c r="B2" t="s">
        <v>11</v>
      </c>
      <c r="C2">
        <v>77</v>
      </c>
      <c r="D2" t="s">
        <v>5</v>
      </c>
      <c r="E2">
        <v>0.75862068965517238</v>
      </c>
      <c r="G2" s="1">
        <v>1</v>
      </c>
      <c r="H2" s="1" t="s">
        <v>11</v>
      </c>
      <c r="I2" s="1">
        <v>45</v>
      </c>
      <c r="J2" s="1" t="s">
        <v>5</v>
      </c>
      <c r="K2" s="1">
        <v>0.32584269662921345</v>
      </c>
      <c r="L2" t="s">
        <v>18</v>
      </c>
    </row>
    <row r="3" spans="1:12" x14ac:dyDescent="0.25">
      <c r="A3">
        <v>15</v>
      </c>
      <c r="B3" t="s">
        <v>4</v>
      </c>
      <c r="C3">
        <v>77</v>
      </c>
      <c r="D3" t="s">
        <v>5</v>
      </c>
      <c r="E3">
        <v>0.32920353982300882</v>
      </c>
      <c r="G3">
        <v>15</v>
      </c>
      <c r="H3" t="s">
        <v>4</v>
      </c>
      <c r="I3">
        <v>45</v>
      </c>
      <c r="J3" t="s">
        <v>15</v>
      </c>
      <c r="K3">
        <v>0.80963855421686737</v>
      </c>
    </row>
    <row r="4" spans="1:12" x14ac:dyDescent="0.25">
      <c r="A4">
        <v>30</v>
      </c>
      <c r="B4" t="s">
        <v>8</v>
      </c>
      <c r="C4">
        <v>77</v>
      </c>
      <c r="D4" t="s">
        <v>5</v>
      </c>
      <c r="E4">
        <v>0.1673076923076923</v>
      </c>
      <c r="G4">
        <v>30</v>
      </c>
      <c r="H4" t="s">
        <v>16</v>
      </c>
      <c r="I4">
        <v>45</v>
      </c>
      <c r="J4" t="s">
        <v>15</v>
      </c>
      <c r="K4">
        <v>0.37966101694915255</v>
      </c>
    </row>
    <row r="5" spans="1:12" x14ac:dyDescent="0.25">
      <c r="A5">
        <v>35</v>
      </c>
      <c r="B5" t="s">
        <v>17</v>
      </c>
      <c r="C5">
        <v>77</v>
      </c>
      <c r="D5" t="s">
        <v>5</v>
      </c>
      <c r="E5">
        <v>0.123782846471922</v>
      </c>
      <c r="G5">
        <v>35</v>
      </c>
      <c r="H5" t="s">
        <v>17</v>
      </c>
      <c r="I5">
        <v>45</v>
      </c>
      <c r="J5" t="s">
        <v>15</v>
      </c>
      <c r="K5">
        <v>0.37134853941576601</v>
      </c>
    </row>
    <row r="6" spans="1:12" x14ac:dyDescent="0.25">
      <c r="A6">
        <v>45</v>
      </c>
      <c r="B6" t="s">
        <v>13</v>
      </c>
      <c r="C6">
        <v>77</v>
      </c>
      <c r="D6" t="s">
        <v>5</v>
      </c>
      <c r="E6">
        <v>6.4468864468864476E-2</v>
      </c>
      <c r="G6">
        <v>45</v>
      </c>
      <c r="H6" t="s">
        <v>12</v>
      </c>
      <c r="I6">
        <v>45</v>
      </c>
      <c r="J6" t="s">
        <v>15</v>
      </c>
      <c r="K6">
        <v>0.17577464788732394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C36C-A4BD-4CBB-BC76-499BA1C9DE67}">
  <dimension ref="A1:V22"/>
  <sheetViews>
    <sheetView workbookViewId="0">
      <selection activeCell="S12" sqref="S12:S16"/>
    </sheetView>
  </sheetViews>
  <sheetFormatPr defaultRowHeight="15" x14ac:dyDescent="0.25"/>
  <cols>
    <col min="13" max="13" width="14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N1">
        <v>2.4</v>
      </c>
      <c r="O1">
        <f>N1+2.4</f>
        <v>4.8</v>
      </c>
      <c r="P1">
        <f>O1+2.4</f>
        <v>7.1999999999999993</v>
      </c>
    </row>
    <row r="2" spans="1:22" x14ac:dyDescent="0.25">
      <c r="A2" t="s">
        <v>4</v>
      </c>
      <c r="B2" t="s">
        <v>5</v>
      </c>
      <c r="C2">
        <v>2</v>
      </c>
      <c r="D2">
        <v>12</v>
      </c>
      <c r="E2">
        <f t="shared" ref="E2:E8" si="0">C2/D2</f>
        <v>0.16666666666666666</v>
      </c>
      <c r="F2">
        <f t="shared" ref="F2:F8" si="1">E2*2.4</f>
        <v>0.39999999999999997</v>
      </c>
      <c r="H2">
        <f>AVERAGE($F$2:F2)</f>
        <v>0.39999999999999997</v>
      </c>
      <c r="M2" t="s">
        <v>9</v>
      </c>
      <c r="N2">
        <v>17</v>
      </c>
      <c r="O2">
        <v>3</v>
      </c>
      <c r="P2">
        <v>2</v>
      </c>
      <c r="Q2">
        <f>SUM(N2:P2)</f>
        <v>22</v>
      </c>
      <c r="S2" t="s">
        <v>6</v>
      </c>
      <c r="T2" t="s">
        <v>10</v>
      </c>
    </row>
    <row r="3" spans="1:22" x14ac:dyDescent="0.25">
      <c r="A3" t="s">
        <v>4</v>
      </c>
      <c r="B3" t="s">
        <v>5</v>
      </c>
      <c r="C3">
        <v>5</v>
      </c>
      <c r="D3">
        <v>52</v>
      </c>
      <c r="E3">
        <f t="shared" si="0"/>
        <v>9.6153846153846159E-2</v>
      </c>
      <c r="F3">
        <f t="shared" si="1"/>
        <v>0.23076923076923078</v>
      </c>
      <c r="H3">
        <f>AVERAGE($F$2:F3)</f>
        <v>0.31538461538461537</v>
      </c>
      <c r="N3">
        <f>N2*N1</f>
        <v>40.799999999999997</v>
      </c>
      <c r="O3">
        <f>O2*O1</f>
        <v>14.399999999999999</v>
      </c>
      <c r="P3">
        <f>P2*P1</f>
        <v>14.399999999999999</v>
      </c>
      <c r="Q3">
        <f>SUM(N3:P3)</f>
        <v>69.599999999999994</v>
      </c>
      <c r="S3">
        <f>Q2/Q3</f>
        <v>0.31609195402298851</v>
      </c>
      <c r="T3">
        <f>S3*2.4</f>
        <v>0.75862068965517238</v>
      </c>
    </row>
    <row r="4" spans="1:22" x14ac:dyDescent="0.25">
      <c r="A4" t="s">
        <v>4</v>
      </c>
      <c r="B4" t="s">
        <v>5</v>
      </c>
      <c r="C4">
        <v>5</v>
      </c>
      <c r="D4">
        <v>26</v>
      </c>
      <c r="E4">
        <f t="shared" si="0"/>
        <v>0.19230769230769232</v>
      </c>
      <c r="F4">
        <f t="shared" si="1"/>
        <v>0.46153846153846156</v>
      </c>
      <c r="H4">
        <f>AVERAGE($F$2:F4)</f>
        <v>0.36410256410256414</v>
      </c>
    </row>
    <row r="5" spans="1:22" x14ac:dyDescent="0.25">
      <c r="A5" t="s">
        <v>4</v>
      </c>
      <c r="B5" t="s">
        <v>5</v>
      </c>
      <c r="C5">
        <v>3</v>
      </c>
      <c r="D5">
        <v>23</v>
      </c>
      <c r="E5">
        <f t="shared" si="0"/>
        <v>0.13043478260869565</v>
      </c>
      <c r="F5">
        <f t="shared" si="1"/>
        <v>0.31304347826086953</v>
      </c>
      <c r="H5">
        <f>AVERAGE($F$2:F5)</f>
        <v>0.35133779264214049</v>
      </c>
    </row>
    <row r="6" spans="1:22" x14ac:dyDescent="0.25">
      <c r="C6">
        <v>4</v>
      </c>
      <c r="D6">
        <v>43</v>
      </c>
      <c r="E6">
        <f t="shared" si="0"/>
        <v>9.3023255813953487E-2</v>
      </c>
      <c r="F6">
        <f t="shared" si="1"/>
        <v>0.22325581395348837</v>
      </c>
      <c r="H6">
        <f>AVERAGE($F$2:F6)</f>
        <v>0.32572139690441004</v>
      </c>
    </row>
    <row r="7" spans="1:22" x14ac:dyDescent="0.25">
      <c r="C7">
        <v>12</v>
      </c>
      <c r="D7">
        <v>70</v>
      </c>
      <c r="E7">
        <f t="shared" si="0"/>
        <v>0.17142857142857143</v>
      </c>
      <c r="F7">
        <f t="shared" si="1"/>
        <v>0.41142857142857142</v>
      </c>
      <c r="H7">
        <f>AVERAGE($F$2:F7)</f>
        <v>0.34000592599177026</v>
      </c>
    </row>
    <row r="8" spans="1:22" x14ac:dyDescent="0.25">
      <c r="C8">
        <f>SUM(C2:C7)</f>
        <v>31</v>
      </c>
      <c r="D8">
        <f>SUM(D2:D7)</f>
        <v>226</v>
      </c>
      <c r="E8">
        <f t="shared" si="0"/>
        <v>0.13716814159292035</v>
      </c>
      <c r="F8">
        <f t="shared" si="1"/>
        <v>0.32920353982300882</v>
      </c>
    </row>
    <row r="11" spans="1:22" x14ac:dyDescent="0.25">
      <c r="A11" t="s">
        <v>8</v>
      </c>
      <c r="B11" t="s">
        <v>5</v>
      </c>
      <c r="C11">
        <v>7</v>
      </c>
      <c r="D11">
        <v>62</v>
      </c>
      <c r="E11">
        <f>C11/D11</f>
        <v>0.11290322580645161</v>
      </c>
      <c r="F11">
        <f>E11*2.4</f>
        <v>0.27096774193548384</v>
      </c>
      <c r="M11" t="s">
        <v>0</v>
      </c>
      <c r="N11" t="s">
        <v>14</v>
      </c>
      <c r="O11" t="s">
        <v>1</v>
      </c>
      <c r="P11" t="s">
        <v>2</v>
      </c>
      <c r="Q11" t="s">
        <v>3</v>
      </c>
      <c r="R11" t="s">
        <v>6</v>
      </c>
      <c r="S11" t="s">
        <v>7</v>
      </c>
    </row>
    <row r="12" spans="1:22" x14ac:dyDescent="0.25">
      <c r="C12">
        <v>22</v>
      </c>
      <c r="D12">
        <f>5*60+54</f>
        <v>354</v>
      </c>
      <c r="E12">
        <f>C12/D12</f>
        <v>6.2146892655367235E-2</v>
      </c>
      <c r="F12">
        <f>E12*2.4</f>
        <v>0.14915254237288136</v>
      </c>
      <c r="H12">
        <f>7/29*F11+22/29*F12</f>
        <v>0.17855621123281989</v>
      </c>
      <c r="L12">
        <v>1</v>
      </c>
      <c r="M12" t="s">
        <v>11</v>
      </c>
      <c r="N12">
        <v>77</v>
      </c>
      <c r="O12" t="s">
        <v>5</v>
      </c>
      <c r="P12">
        <f>Q2</f>
        <v>22</v>
      </c>
      <c r="Q12">
        <f>Q3</f>
        <v>69.599999999999994</v>
      </c>
      <c r="R12">
        <f>P12/Q12</f>
        <v>0.31609195402298851</v>
      </c>
      <c r="S12">
        <f>R12*2.4</f>
        <v>0.75862068965517238</v>
      </c>
      <c r="T12">
        <f>1/S12</f>
        <v>1.3181818181818183</v>
      </c>
      <c r="U12">
        <v>1</v>
      </c>
    </row>
    <row r="13" spans="1:22" x14ac:dyDescent="0.25">
      <c r="C13">
        <f>SUM(C11:C12)</f>
        <v>29</v>
      </c>
      <c r="D13">
        <f>SUM(D11:D12)</f>
        <v>416</v>
      </c>
      <c r="E13">
        <f>C13/D13</f>
        <v>6.9711538461538464E-2</v>
      </c>
      <c r="F13">
        <f>E13*2.4</f>
        <v>0.1673076923076923</v>
      </c>
      <c r="L13">
        <v>15</v>
      </c>
      <c r="M13" t="s">
        <v>4</v>
      </c>
      <c r="N13">
        <v>77</v>
      </c>
      <c r="O13" t="s">
        <v>5</v>
      </c>
      <c r="P13">
        <f>C8</f>
        <v>31</v>
      </c>
      <c r="Q13">
        <f>D8</f>
        <v>226</v>
      </c>
      <c r="R13">
        <f>P13/Q13</f>
        <v>0.13716814159292035</v>
      </c>
      <c r="S13">
        <f>R13*2.4</f>
        <v>0.32920353982300882</v>
      </c>
      <c r="T13">
        <f>1/S13</f>
        <v>3.0376344086021509</v>
      </c>
      <c r="U13">
        <v>3</v>
      </c>
      <c r="V13">
        <v>0.80963855421686737</v>
      </c>
    </row>
    <row r="14" spans="1:22" x14ac:dyDescent="0.25">
      <c r="L14">
        <v>30</v>
      </c>
      <c r="M14" t="s">
        <v>8</v>
      </c>
      <c r="N14">
        <v>77</v>
      </c>
      <c r="O14" t="s">
        <v>5</v>
      </c>
      <c r="P14">
        <f>C13</f>
        <v>29</v>
      </c>
      <c r="Q14">
        <f>D13</f>
        <v>416</v>
      </c>
      <c r="R14">
        <f>P14/Q14</f>
        <v>6.9711538461538464E-2</v>
      </c>
      <c r="S14">
        <f>R14*2.4</f>
        <v>0.1673076923076923</v>
      </c>
      <c r="T14">
        <f>1/S14</f>
        <v>5.9770114942528743</v>
      </c>
      <c r="U14">
        <v>6</v>
      </c>
      <c r="V14">
        <v>0.37966101694915255</v>
      </c>
    </row>
    <row r="15" spans="1:22" x14ac:dyDescent="0.25">
      <c r="L15">
        <v>35</v>
      </c>
      <c r="M15" t="s">
        <v>17</v>
      </c>
      <c r="S15">
        <v>0.123782846471922</v>
      </c>
      <c r="V15">
        <v>0.168173936241163</v>
      </c>
    </row>
    <row r="16" spans="1:22" x14ac:dyDescent="0.25">
      <c r="A16" t="s">
        <v>12</v>
      </c>
      <c r="B16" t="s">
        <v>5</v>
      </c>
      <c r="C16">
        <v>6</v>
      </c>
      <c r="D16">
        <f>60*1+43</f>
        <v>103</v>
      </c>
      <c r="E16">
        <f>C16/D16</f>
        <v>5.8252427184466021E-2</v>
      </c>
      <c r="F16">
        <f>E16*2.4</f>
        <v>0.13980582524271845</v>
      </c>
      <c r="L16">
        <v>45</v>
      </c>
      <c r="M16" t="s">
        <v>13</v>
      </c>
      <c r="N16">
        <v>77</v>
      </c>
      <c r="O16" t="s">
        <v>5</v>
      </c>
      <c r="P16">
        <f>C22</f>
        <v>22</v>
      </c>
      <c r="Q16">
        <f>D22</f>
        <v>819</v>
      </c>
      <c r="R16">
        <f>P16/Q16</f>
        <v>2.6862026862026864E-2</v>
      </c>
      <c r="S16">
        <f>R16*2.4</f>
        <v>6.4468864468864476E-2</v>
      </c>
      <c r="T16">
        <f>1/S16</f>
        <v>15.511363636363635</v>
      </c>
      <c r="U16">
        <v>15</v>
      </c>
      <c r="V16">
        <v>0.17577464788732394</v>
      </c>
    </row>
    <row r="17" spans="3:22" x14ac:dyDescent="0.25">
      <c r="C17">
        <v>2</v>
      </c>
      <c r="D17">
        <f>60*1+18</f>
        <v>78</v>
      </c>
      <c r="E17">
        <f>C17/D17</f>
        <v>2.564102564102564E-2</v>
      </c>
      <c r="F17">
        <f>E17*2.4</f>
        <v>6.1538461538461535E-2</v>
      </c>
    </row>
    <row r="18" spans="3:22" x14ac:dyDescent="0.25">
      <c r="C18">
        <v>3</v>
      </c>
      <c r="D18">
        <f>48</f>
        <v>48</v>
      </c>
      <c r="E18">
        <f>C18/D18</f>
        <v>6.25E-2</v>
      </c>
      <c r="F18">
        <f>E18*2.4</f>
        <v>0.15</v>
      </c>
      <c r="U18">
        <v>1</v>
      </c>
      <c r="V18">
        <v>1.3181818181818183</v>
      </c>
    </row>
    <row r="19" spans="3:22" x14ac:dyDescent="0.25">
      <c r="C19">
        <v>1</v>
      </c>
      <c r="D19">
        <v>50</v>
      </c>
      <c r="E19">
        <f>C19/D19</f>
        <v>0.02</v>
      </c>
      <c r="F19">
        <f>E19*2.4</f>
        <v>4.8000000000000001E-2</v>
      </c>
      <c r="U19">
        <v>15</v>
      </c>
      <c r="V19">
        <v>3.0376344086021509</v>
      </c>
    </row>
    <row r="20" spans="3:22" x14ac:dyDescent="0.25">
      <c r="C20">
        <v>10</v>
      </c>
      <c r="D20">
        <f>9*60</f>
        <v>540</v>
      </c>
      <c r="E20">
        <f>C20/D20</f>
        <v>1.8518518518518517E-2</v>
      </c>
      <c r="F20">
        <f>E20*2.4</f>
        <v>4.4444444444444439E-2</v>
      </c>
      <c r="U20">
        <v>30</v>
      </c>
      <c r="V20">
        <v>5.9770114942528743</v>
      </c>
    </row>
    <row r="21" spans="3:22" x14ac:dyDescent="0.25">
      <c r="U21">
        <v>45</v>
      </c>
      <c r="V21">
        <v>9.6875</v>
      </c>
    </row>
    <row r="22" spans="3:22" x14ac:dyDescent="0.25">
      <c r="C22">
        <f>SUM(C16:C20)</f>
        <v>22</v>
      </c>
      <c r="D22">
        <f>SUM(D16:D20)</f>
        <v>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2A62-9DCF-408D-B713-812F0E11B584}">
  <dimension ref="A1:P19"/>
  <sheetViews>
    <sheetView workbookViewId="0">
      <selection activeCell="G15" sqref="G15:G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16" x14ac:dyDescent="0.25">
      <c r="A2" t="s">
        <v>11</v>
      </c>
      <c r="B2" t="s">
        <v>5</v>
      </c>
      <c r="C2">
        <v>2</v>
      </c>
      <c r="D2">
        <v>12</v>
      </c>
      <c r="E2">
        <f>C2/D2</f>
        <v>0.16666666666666666</v>
      </c>
      <c r="F2">
        <f>E2*2.4</f>
        <v>0.39999999999999997</v>
      </c>
      <c r="H2">
        <f>AVERAGE($F$2:F2)</f>
        <v>0.39999999999999997</v>
      </c>
    </row>
    <row r="3" spans="1:16" x14ac:dyDescent="0.25">
      <c r="A3" t="s">
        <v>4</v>
      </c>
      <c r="B3" t="s">
        <v>5</v>
      </c>
      <c r="C3">
        <v>5</v>
      </c>
      <c r="D3">
        <v>52</v>
      </c>
      <c r="E3">
        <f>C3/D3</f>
        <v>9.6153846153846159E-2</v>
      </c>
      <c r="F3">
        <f>E3*2.4</f>
        <v>0.23076923076923078</v>
      </c>
      <c r="H3">
        <f>AVERAGE($F$2:F3)</f>
        <v>0.31538461538461537</v>
      </c>
    </row>
    <row r="4" spans="1:16" x14ac:dyDescent="0.25">
      <c r="A4" t="s">
        <v>4</v>
      </c>
      <c r="B4" t="s">
        <v>5</v>
      </c>
      <c r="C4">
        <v>5</v>
      </c>
      <c r="D4">
        <v>26</v>
      </c>
      <c r="E4">
        <f>C4/D4</f>
        <v>0.19230769230769232</v>
      </c>
      <c r="F4">
        <f>E4*2.4</f>
        <v>0.46153846153846156</v>
      </c>
      <c r="H4">
        <f>AVERAGE($F$2:F4)</f>
        <v>0.36410256410256414</v>
      </c>
    </row>
    <row r="5" spans="1:16" x14ac:dyDescent="0.25">
      <c r="A5" t="s">
        <v>4</v>
      </c>
      <c r="B5" t="s">
        <v>5</v>
      </c>
      <c r="C5">
        <v>3</v>
      </c>
      <c r="D5">
        <v>23</v>
      </c>
      <c r="E5">
        <f>C5/D5</f>
        <v>0.13043478260869565</v>
      </c>
      <c r="F5">
        <f>E5*2.4</f>
        <v>0.31304347826086953</v>
      </c>
      <c r="H5">
        <f>AVERAGE($F$2:F5)</f>
        <v>0.35133779264214049</v>
      </c>
    </row>
    <row r="9" spans="1:16" x14ac:dyDescent="0.25">
      <c r="D9">
        <v>2.4</v>
      </c>
      <c r="E9">
        <f t="shared" ref="E9:N9" si="0">D9+2.4</f>
        <v>4.8</v>
      </c>
      <c r="F9">
        <f t="shared" si="0"/>
        <v>7.1999999999999993</v>
      </c>
      <c r="G9">
        <f t="shared" si="0"/>
        <v>9.6</v>
      </c>
      <c r="H9">
        <f t="shared" si="0"/>
        <v>12</v>
      </c>
      <c r="I9">
        <f t="shared" si="0"/>
        <v>14.4</v>
      </c>
      <c r="J9">
        <f t="shared" si="0"/>
        <v>16.8</v>
      </c>
      <c r="K9">
        <f t="shared" si="0"/>
        <v>19.2</v>
      </c>
      <c r="L9">
        <f t="shared" si="0"/>
        <v>21.599999999999998</v>
      </c>
      <c r="M9">
        <f t="shared" si="0"/>
        <v>23.999999999999996</v>
      </c>
      <c r="N9">
        <f t="shared" si="0"/>
        <v>26.399999999999995</v>
      </c>
    </row>
    <row r="10" spans="1:16" x14ac:dyDescent="0.25">
      <c r="D10">
        <v>11</v>
      </c>
      <c r="E10">
        <v>5</v>
      </c>
      <c r="F10">
        <v>3</v>
      </c>
      <c r="G10">
        <v>3</v>
      </c>
      <c r="H10">
        <v>3</v>
      </c>
      <c r="I10">
        <v>1</v>
      </c>
      <c r="J10">
        <v>1</v>
      </c>
      <c r="L10">
        <v>1</v>
      </c>
      <c r="M10">
        <v>1</v>
      </c>
      <c r="O10">
        <f>SUM(D10:N10)</f>
        <v>29</v>
      </c>
    </row>
    <row r="11" spans="1:16" x14ac:dyDescent="0.25">
      <c r="D11">
        <f>D10*D9</f>
        <v>26.4</v>
      </c>
      <c r="E11">
        <f t="shared" ref="E11:N11" si="1">E10*E9</f>
        <v>24</v>
      </c>
      <c r="F11">
        <f t="shared" si="1"/>
        <v>21.599999999999998</v>
      </c>
      <c r="G11">
        <f t="shared" si="1"/>
        <v>28.799999999999997</v>
      </c>
      <c r="H11">
        <f t="shared" si="1"/>
        <v>36</v>
      </c>
      <c r="I11">
        <f t="shared" si="1"/>
        <v>14.4</v>
      </c>
      <c r="J11">
        <f t="shared" si="1"/>
        <v>16.8</v>
      </c>
      <c r="K11">
        <f t="shared" si="1"/>
        <v>0</v>
      </c>
      <c r="L11">
        <f t="shared" si="1"/>
        <v>21.599999999999998</v>
      </c>
      <c r="M11">
        <f t="shared" si="1"/>
        <v>23.999999999999996</v>
      </c>
      <c r="N11">
        <f t="shared" si="1"/>
        <v>0</v>
      </c>
      <c r="O11">
        <f>SUM(D11:N11)</f>
        <v>213.60000000000002</v>
      </c>
    </row>
    <row r="13" spans="1:16" x14ac:dyDescent="0.25">
      <c r="O13">
        <f>O10/O11</f>
        <v>0.13576779026217228</v>
      </c>
      <c r="P13">
        <f>O13*2.4</f>
        <v>0.32584269662921345</v>
      </c>
    </row>
    <row r="14" spans="1:16" x14ac:dyDescent="0.25">
      <c r="C14">
        <v>45</v>
      </c>
    </row>
    <row r="15" spans="1:16" x14ac:dyDescent="0.25">
      <c r="A15">
        <v>1</v>
      </c>
      <c r="B15" t="s">
        <v>11</v>
      </c>
      <c r="C15" t="s">
        <v>5</v>
      </c>
      <c r="D15">
        <v>29</v>
      </c>
      <c r="E15">
        <v>213.6</v>
      </c>
      <c r="F15">
        <f>D15/E15</f>
        <v>0.13576779026217228</v>
      </c>
      <c r="G15">
        <f>F15*2.4</f>
        <v>0.32584269662921345</v>
      </c>
    </row>
    <row r="16" spans="1:16" x14ac:dyDescent="0.25">
      <c r="A16">
        <v>15</v>
      </c>
      <c r="B16" t="s">
        <v>4</v>
      </c>
      <c r="C16" t="s">
        <v>15</v>
      </c>
      <c r="D16">
        <v>28</v>
      </c>
      <c r="E16">
        <f>60*1+23</f>
        <v>83</v>
      </c>
      <c r="F16">
        <f>D16/E16</f>
        <v>0.33734939759036142</v>
      </c>
      <c r="G16">
        <f>F16*2.4</f>
        <v>0.80963855421686737</v>
      </c>
      <c r="H16">
        <f>1/G16</f>
        <v>1.2351190476190477</v>
      </c>
    </row>
    <row r="17" spans="1:8" x14ac:dyDescent="0.25">
      <c r="A17">
        <v>30</v>
      </c>
      <c r="B17" t="s">
        <v>16</v>
      </c>
      <c r="C17" t="s">
        <v>15</v>
      </c>
      <c r="D17">
        <v>28</v>
      </c>
      <c r="E17">
        <f>2*60+57</f>
        <v>177</v>
      </c>
      <c r="F17">
        <f>D17/E17</f>
        <v>0.15819209039548024</v>
      </c>
      <c r="G17">
        <f>F17*2.4</f>
        <v>0.37966101694915255</v>
      </c>
      <c r="H17">
        <f t="shared" ref="H17:H18" si="2">1/G17</f>
        <v>2.6339285714285712</v>
      </c>
    </row>
    <row r="18" spans="1:8" x14ac:dyDescent="0.25">
      <c r="A18">
        <v>35</v>
      </c>
      <c r="B18" t="s">
        <v>17</v>
      </c>
      <c r="C18" t="s">
        <v>15</v>
      </c>
      <c r="D18">
        <v>26</v>
      </c>
      <c r="E18">
        <f>5*60+55</f>
        <v>355</v>
      </c>
      <c r="F18">
        <f>D18/E18</f>
        <v>7.3239436619718309E-2</v>
      </c>
      <c r="G18">
        <v>0.37134853941576601</v>
      </c>
      <c r="H18">
        <f t="shared" si="2"/>
        <v>2.6928879310344849</v>
      </c>
    </row>
    <row r="19" spans="1:8" x14ac:dyDescent="0.25">
      <c r="A19">
        <v>45</v>
      </c>
      <c r="B19" t="s">
        <v>12</v>
      </c>
      <c r="C19" t="s">
        <v>15</v>
      </c>
      <c r="D19">
        <v>26</v>
      </c>
      <c r="E19">
        <f>5*60+55</f>
        <v>355</v>
      </c>
      <c r="F19">
        <f>D19/E19</f>
        <v>7.3239436619718309E-2</v>
      </c>
      <c r="G19">
        <f>F19*2.4</f>
        <v>0.17577464788732394</v>
      </c>
      <c r="H19">
        <f t="shared" ref="H19" si="3">1/G19</f>
        <v>5.6891025641025639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collection1</vt:lpstr>
      <vt:lpstr>collection2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Nawar Ismail</dc:creator>
  <cp:lastModifiedBy>Nawar Ismail</cp:lastModifiedBy>
  <dcterms:created xsi:type="dcterms:W3CDTF">2020-07-11T19:08:30Z</dcterms:created>
  <dcterms:modified xsi:type="dcterms:W3CDTF">2020-07-18T18:07:41Z</dcterms:modified>
</cp:coreProperties>
</file>